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guideline" sheetId="1" r:id="rId5"/>
    <sheet state="visible" name="Pivot Table 3" sheetId="2" r:id="rId6"/>
    <sheet state="visible" name="G Project Timeline-OPM update" sheetId="3" r:id="rId7"/>
    <sheet state="visible" name="G Project MVA EQ Request " sheetId="4" r:id="rId8"/>
    <sheet state="visible" name="Check mini PC issue" sheetId="5" r:id="rId9"/>
    <sheet state="visible" name="NON G MVA EQ request" sheetId="6" r:id="rId10"/>
    <sheet state="visible" name="NONG Project Timeline-OPM updat" sheetId="7" r:id="rId11"/>
    <sheet state="hidden" name="Pivot để check coi 2 worksheet " sheetId="8" r:id="rId12"/>
    <sheet state="visible" name="DRI input Rq" sheetId="9" r:id="rId13"/>
    <sheet state="visible" name="Pivot Table 1" sheetId="10" r:id="rId14"/>
    <sheet state="visible" name="Sheet9" sheetId="11" r:id="rId15"/>
    <sheet state="visible" name="Bidding list 26" sheetId="12" r:id="rId16"/>
    <sheet state="visible" name="Bidding 2026 data base" sheetId="13" r:id="rId17"/>
    <sheet state="hidden" name="NonG Project Timeline" sheetId="14" r:id="rId18"/>
    <sheet state="hidden" name="Purchase RQ template " sheetId="15" r:id="rId19"/>
  </sheets>
  <definedNames>
    <definedName hidden="1" localSheetId="1" name="_xlnm._FilterDatabase">'Pivot Table 3'!$A$1:$L$168</definedName>
    <definedName hidden="1" localSheetId="12" name="_xlnm._FilterDatabase">'Bidding 2026 data base'!$A$1:$T$16</definedName>
    <definedName hidden="1" localSheetId="13" name="_xlnm._FilterDatabase">'NonG Project Timeline'!$C$10:$I$27</definedName>
  </definedNames>
  <calcPr/>
  <pivotCaches>
    <pivotCache cacheId="0" r:id="rId20"/>
    <pivotCache cacheId="1" r:id="rId21"/>
    <pivotCache cacheId="2" r:id="rId22"/>
    <pivotCache cacheId="3" r:id="rId23"/>
    <pivotCache cacheId="4" r:id="rId24"/>
    <pivotCache cacheId="5" r:id="rId2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tc={d7abfac5-4070-456b-84bd-e802786b8000}</author>
  </authors>
  <commentList>
    <comment authorId="0" xr:uid="{d7abfac5-4070-456b-84bd-e802786b80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@hiennt78@fih-foxconn.com confirm model &amp; price &amp; budget
Assigned to hiennt78@fih-foxconn.com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tc={602805c4-0651-4403-80b9-f483604efbb2}</author>
    <author>tc={7efe2d14-bd8a-45a6-893d-e82a3d563247}</author>
    <author>tc={b5763ad1-9aa2-4b7b-b8e0-4aec8292aca7}</author>
    <author>tc={fd54304d-828a-4fc8-bcfe-345879856614}</author>
  </authors>
  <commentList>
    <comment authorId="0" xr:uid="{602805c4-0651-4403-80b9-f483604efbb2}" ref="M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@huongnt8@fih-foxconn.com
Assigned to nhungntt@fih-foxconn.com
</t>
      </text>
    </comment>
    <comment authorId="1" xr:uid="{7efe2d14-bd8a-45a6-893d-e82a3d563247}" ref="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@nhungntt@fih-foxconn.com
Assigned to nhungntt@fih-foxconn.com
</t>
      </text>
    </comment>
    <comment authorId="2" xr:uid="{b5763ad1-9aa2-4b7b-b8e0-4aec8292aca7}" ref="M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@quytt@fih-foxconn.com
Assigned to quytt@fih-foxconn.com
</t>
      </text>
    </comment>
    <comment authorId="3" xr:uid="{fd54304d-828a-4fc8-bcfe-345879856614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@nhungntt@fih-foxconn.com
Assigned to nhungntt@fih-foxconn.com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tc={076dfd33-aa2b-4c48-b89b-1d087156579a}</author>
    <author>tc={089d6613-e3f2-4ec4-9b01-91f57e75a8d1}</author>
    <author>tc={170ddb78-928c-47e1-9eef-b83de87babd0}</author>
    <author>tc={1b2d6688-1d85-4518-a50b-d58d59e22ce5}</author>
    <author>tc={2aff8a88-413d-472a-9db2-a9fea1d0664f}</author>
    <author>tc={2c8ed0a4-e6b7-4090-ac5c-fef87ce8c107}</author>
    <author>tc={43af2286-038d-4ee7-8301-6ec7a19c76ef}</author>
    <author>tc={51db43e2-a08a-4f7b-b686-c98c69134f40}</author>
    <author>tc={541b7d81-bc4e-499e-8d2f-346086941e57}</author>
    <author>tc={5ca1537c-6f50-4fbe-bcc1-cbc97876561f}</author>
    <author>tc={6019037d-e494-47d9-96e4-8fa98efccb6d}</author>
    <author>tc={60dc28ad-6f9e-4a41-81ba-60e9af10948c}</author>
    <author>tc={87c2255c-c2be-43a5-94a7-fc88410dbd61}</author>
    <author>tc={8bfd58b9-69d7-4fb9-98bd-fdc743b7e621}</author>
    <author>tc={9741e563-58b7-4638-829e-d97e063844e1}</author>
    <author>tc={acc77799-5b96-4f83-9304-182cffbb2eb6}</author>
    <author>tc={b7bcb132-18bc-408a-a804-f15a24c8412c}</author>
    <author>tc={c7296a59-397e-4793-97a1-3555547a45dd}</author>
    <author>tc={cf7861d5-e107-498d-9295-803f3993cfff}</author>
    <author>tc={d1226d9e-c5cc-4a52-9cc3-fa227ab43514}</author>
    <author>tc={d8929113-07f7-4d29-9566-fc24125a954c}</author>
    <author>tc={dced67f3-b0d1-4764-a2ac-09c6175f8ed2}</author>
    <author>tc={eccc1385-5fe8-4fe6-948e-f05a5a905609}</author>
  </authors>
  <commentList>
    <comment authorId="0" xr:uid="{076dfd33-aa2b-4c48-b89b-1d087156579a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Tổng need: 42x
Xuất 40x PC Assy
</t>
      </text>
    </comment>
    <comment authorId="1" xr:uid="{089d6613-e3f2-4ec4-9b01-91f57e75a8d1}" ref="AF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Double check PO No @linhnp@fih-foxconn.com
Assigned to linhnp@fih-foxconn.com
</t>
      </text>
    </comment>
    <comment authorId="2" xr:uid="{170ddb78-928c-47e1-9eef-b83de87babd0}" ref="H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Request trên WMS con này c để lại nhé. Kho chưa có stock để tạo wms
Assigned to linhnp@fih-foxconn.com
</t>
      </text>
    </comment>
    <comment authorId="3" xr:uid="{1b2d6688-1d85-4518-a50b-d58d59e22ce5}" ref="I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P27 Assy Budget Request &amp; P26 Packing Budget Request
</t>
      </text>
    </comment>
    <comment authorId="4" xr:uid="{2aff8a88-413d-472a-9db2-a9fea1d0664f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128X need
</t>
      </text>
    </comment>
    <comment authorId="5" xr:uid="{2c8ed0a4-e6b7-4090-ac5c-fef87ce8c107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need 115x,
Have: 16x mini PC,
</t>
      </text>
    </comment>
    <comment authorId="6" xr:uid="{43af2286-038d-4ee7-8301-6ec7a19c76ef}" ref="G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@trangnt9@fih-foxconn.com  pls check specs
Assigned to trangnt9@fih-foxconn.com
</t>
      </text>
    </comment>
    <comment authorId="7" xr:uid="{51db43e2-a08a-4f7b-b686-c98c69134f40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P27 NPI getting approval for MVA (SMT QC)
</t>
      </text>
    </comment>
    <comment authorId="8" xr:uid="{541b7d81-bc4e-499e-8d2f-346086941e57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Dữ liệu cũ là 29x
</t>
      </text>
    </comment>
    <comment authorId="9" xr:uid="{5ca1537c-6f50-4fbe-bcc1-cbc97876561f}" ref="G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@thaina@fih-foxconn.com  ls check specs
Assigned to thaina@fih-foxconn.com
</t>
      </text>
    </comment>
    <comment authorId="10" xr:uid="{6019037d-e494-47d9-96e4-8fa98efccb6d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42x
</t>
      </text>
    </comment>
    <comment authorId="11" xr:uid="{60dc28ad-6f9e-4a41-81ba-60e9af10948c}" ref="AF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1FSHQ50177 8DT9VH4
1FSHQ50177 HDT9VH4
1FSHQ50177 G9T9VH4
1FSHQ50177 5TT9VH4
1FSHQ50177 HCT9VH4
</t>
      </text>
    </comment>
    <comment authorId="12" xr:uid="{87c2255c-c2be-43a5-94a7-fc88410dbd61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P27 NPI getting approval for MVA (SMT QC)
</t>
      </text>
    </comment>
    <comment authorId="13" xr:uid="{8bfd58b9-69d7-4fb9-98bd-fdc743b7e621}" ref="L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https://docs.google.com/spreadsheets/d/1EwLEdVaqzb7HAulDP64LKzfFic7R6pFG-bveewCIv8w/edit?gid=1402757199#gid=1402757199
</t>
      </text>
    </comment>
    <comment authorId="14" xr:uid="{9741e563-58b7-4638-829e-d97e063844e1}" ref="L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https://docs.google.com/spreadsheets/d/1EwLEdVaqzb7HAulDP64LKzfFic7R6pFG-bveewCIv8w/edit?gid=1402757199#gid=1402757199
</t>
      </text>
    </comment>
    <comment authorId="15" xr:uid="{acc77799-5b96-4f83-9304-182cffbb2eb6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@giangth1@fih-foxconn.com  pls support to check
Assigned to giangth1@fih-foxconn.com
Reply:
	Waiting for PAS mini PC quotation
Reply:
	NUC 14 Essential NUC14MNK150 Intel N150, Ram 16GB DDR5, SSD 256GB, Wi-Fi and Bluetooth, NoOS, 3Yrs Wty @linhdd@fih-foxconn.com lấy con này anh nhé
Reassigned to linhdd@fih-foxconn.com
Reply:
	@quydt@fih-foxconn.com  
@hoannv1@fih-foxconn.com  check hộ em có lấy đc hàng OM báo không nhé, có vẻ đúng cầu hình rồi.
Reassigned to quydt@fih-foxconn.com
Reply:
	Cấu hình thì OK, cơ mà màu mè thì a không biết nhá, thấy bảo phải trắng đen gì đấy, màu mè thì chú tự check nhé @linhdd@fih-foxconn.com
Reassigned to linhdd@fih-foxconn.com
Reply:
	Có 1 loại thôi anh
Reply:
	Con này TE đang dùng 50 con
Reply:
	OK. Bên a nhận nhé. Màu đen nhỉ?
Reply:
	từ từ tẹo anh nhé. qua Thứ 2 em hỏi lại model này đã ạ
Reply:
	Chi phí Demo line theo em hiểu bác đang duyệt giá cũ
</t>
      </text>
    </comment>
    <comment authorId="16" xr:uid="{b7bcb132-18bc-408a-a804-f15a24c8412c}" ref="G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@thaina@fih-foxconn.com  ls check specs
Assigned to thaina@fih-foxconn.com
</t>
      </text>
    </comment>
    <comment authorId="17" xr:uid="{c7296a59-397e-4793-97a1-3555547a45dd}" ref="J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Dear anh @tientn@fih-foxconn.com Leadtime PC nay 60 days ; nếu FAE cần gấp + kho OM WH có stock PC tương đương, OM-WH sẽ cho mượn trong thời gian đó trước anh. cc @linhnp@fih-foxconn.com
Assigned to tientn@fih-foxconn.com
Reply:
	Yes, vậy cho bên a mượn trước với, bên a cũng đang cần gấp
</t>
      </text>
    </comment>
    <comment authorId="18" xr:uid="{cf7861d5-e107-498d-9295-803f3993cfff}" ref="I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@toandv1@fih-foxconn.com  No approval mail
Assigned to toandv1@fih-foxconn.com
</t>
      </text>
    </comment>
    <comment authorId="19" xr:uid="{d1226d9e-c5cc-4a52-9cc3-fa227ab43514}" ref="J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@anhnt40@fih-foxconn.com dòng request này a
Assigned to anhnt40@fih-foxconn.com
</t>
      </text>
    </comment>
    <comment authorId="20" xr:uid="{d8929113-07f7-4d29-9566-fc24125a954c}" ref="I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P27 Assy Budget Request &amp; P26 Packing Budget Request
</t>
      </text>
    </comment>
    <comment authorId="21" xr:uid="{dced67f3-b0d1-4764-a2ac-09c6175f8ed2}" ref="A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check status
Assigned to linhnp@fih-foxconn.com
</t>
      </text>
    </comment>
    <comment authorId="22" xr:uid="{eccc1385-5fe8-4fe6-948e-f05a5a905609}" ref="A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Dear chị @maint5@fih-foxconn.com @giangth1@fih-foxconn.com em mới thêm demand cho IPC cho TE cho P27 FATP P1.0, các chị check giúp em nhé ạ
Assigned to maint5@fih-foxconn.com
Reply:
	Gửi chị mail duyệt
Reply:
	P27 P1.0 FATP MVA demand approval from Mr. Laughing and demand for OM Team
Reply:
	On budget now @huyennn1@fih-foxconn.com @maint5@fih-foxconn.com
Reassigned to huyennn1@fih-foxconn.com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tc={0597308e-d4d7-4ac0-b995-40b0911516ae}</author>
    <author>tc={1171d038-bba9-40e5-be29-ee8b1c74b66e}</author>
    <author>tc={1206c3c6-cf2e-44ba-a8ce-9db9f1a93627}</author>
    <author>tc={199a312d-0ab8-48d0-bd07-4e1fc24ff07c}</author>
    <author>tc={1d661d2f-ce0b-40c7-9799-c2ac5e678c2a}</author>
    <author>tc={2666f6f2-d0a8-47e2-b55b-456bf79074be}</author>
    <author>tc={2b986140-40b6-4550-866b-ad3b48dd3968}</author>
    <author>tc={3b23e74e-7d63-4107-a836-1fc40bd26e3c}</author>
    <author>tc={4a7881c9-00b1-4247-89d4-d26084dd19e5}</author>
    <author>tc={4dae69e0-dc29-42ca-a26a-af68e3b1e0c8}</author>
    <author>tc={52a1d592-b0d4-4b15-b55b-20acc468009f}</author>
    <author>tc={6979ede2-c2ab-43db-a3a6-d81eb0158e7b}</author>
    <author>tc={6d72fdf0-c6ee-4666-85aa-c5d2eedbebf7}</author>
    <author>tc={8094fb07-b2bd-4cd5-b41f-3b92c1ac5b0d}</author>
    <author>tc={871424ca-4269-4eaf-a312-010ee127769e}</author>
    <author>tc={8af0480d-46c2-4e82-8279-3dbe423c4aa4}</author>
    <author>tc={8f2bb98a-381e-4e69-bfe7-0440a0128980}</author>
    <author>tc={8fb481b2-b807-46e5-a437-96f5a0119818}</author>
    <author>tc={90ab7d14-decf-457b-979d-f0c6a7ac8edb}</author>
    <author>tc={979070a2-75e1-49f3-814e-6e19ca2d1c25}</author>
    <author>tc={9a81b862-7fe4-4473-9c84-1e82310b6491}</author>
    <author>tc={a493676a-ffad-4a73-8dc0-04dac4a35e53}</author>
    <author>tc={b4031677-004e-4703-8c7a-61a5238e026c}</author>
    <author>tc={b9519859-2f25-4b1d-a879-399578e33fda}</author>
    <author>tc={c0a42a1a-810d-4378-a236-bf6ac8794747}</author>
    <author>tc={c983ae10-d190-436a-b099-dae8f4021357}</author>
    <author>tc={c9d1b7ae-c3b9-41c3-a30a-0b52f603d7a9}</author>
    <author>tc={cdd3536f-3bf0-404f-bffc-d634d1c7a97a}</author>
    <author>tc={cf88abaa-5c23-4f22-80d1-5677bc61f1fe}</author>
    <author>tc={d26dd2e9-f238-4fb4-be7c-d5dd75b451df}</author>
    <author>tc={e043098d-fccc-4a0d-8f92-eb04716c4c09}</author>
    <author>tc={e32e66df-c532-43df-92ce-2981a2a59c06}</author>
    <author>tc={e81db1b6-a804-4f01-bcb8-8a9319c4add6}</author>
    <author>tc={f04c26e3-413e-4ad9-bf50-4f160db317dd}</author>
    <author>tc={f34f0917-4578-4fda-8825-891748fa8b9e}</author>
    <author>tc={f55ae063-3a55-4df0-86ad-c12647adbb6d}</author>
    <author>tc={f7699628-22e2-406a-beb4-e05503eb8742}</author>
    <author>tc={fa5afa5e-0630-417c-9585-4e3cf27ff647}</author>
  </authors>
  <commentList>
    <comment authorId="0" ref="G102">
      <text>
        <t xml:space="preserve">Fixture test with 9 slot, need monitor 21 inch to devide 9 slot showing </t>
      </text>
    </comment>
    <comment authorId="0" ref="G101">
      <text>
        <t xml:space="preserve">Fixture test with 9 slot, need monitor 21 inch to devide 9 slot showing </t>
      </text>
    </comment>
    <comment authorId="0" ref="G100">
      <text>
        <t xml:space="preserve">From EVT stage, fixtures test with multiple slot (9 slot), core i5 run with CPU around 100% cause can't test. Trial with core i7 then CPU achieve 90%</t>
      </text>
    </comment>
    <comment authorId="0" ref="G99">
      <text>
        <t xml:space="preserve">From EVT stage, fixtures test with multiple slot (9 slot), core i5 run with CPU around 100% cause can't test. Trial with core i7 then CPU achieve 90%</t>
      </text>
    </comment>
    <comment authorId="0" ref="G105">
      <text>
        <t xml:space="preserve">Station SA-Outer must be connect with VNA equipment that requested thunderbolt 3 to connection</t>
      </text>
    </comment>
    <comment authorId="1" xr:uid="{0597308e-d4d7-4ac0-b995-40b0911516ae}" ref="J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@luan_nguyen_thanh1@fih-foxconn.com reasons?
Assigned to luan_nguyen_thanh1@fih-foxconn.com
Reply:
	@giangth1@fih-foxconn.com for VQ station by camera need detail error on ring
</t>
      </text>
    </comment>
    <comment authorId="2" xr:uid="{1171d038-bba9-40e5-be29-ee8b1c74b66e}" ref="A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re-check WMS
Assigned to linhnp@fih-foxconn.com
</t>
      </text>
    </comment>
    <comment authorId="3" xr:uid="{1206c3c6-cf2e-44ba-a8ce-9db9f1a93627}" ref="L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@ducth@fih-foxconn.com explain pls
Assigned to ducth@fih-foxconn.com
Reply:
	base on layout IE send out for improve line Packout 3&amp;4 (SKU Costco) UPH from 160 to 300, need to setup more 6 stations print label. 6x printer per line -&gt; 2 lines need 12x printer
</t>
      </text>
    </comment>
    <comment authorId="4" xr:uid="{199a312d-0ab8-48d0-bd07-4e1fc24ff07c}" ref="J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@luan_nguyen_thanh1@fih-foxconn.com specs + qty chek?
Assigned to luan_nguyen_thanh1@fih-foxconn.com
Reply:
	@giangth1@fih-foxconn.com can change from Newland to SEUI HDP-2530
</t>
      </text>
    </comment>
    <comment authorId="5" xr:uid="{1d661d2f-ce0b-40c7-9799-c2ac5e678c2a}" ref="L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approval
</t>
      </text>
    </comment>
    <comment authorId="6" xr:uid="{2666f6f2-d0a8-47e2-b55b-456bf79074be}" ref="G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@luan_nguyen_thanh1@fih-foxconn.com @haint2@fih-foxconn.com MINI PC đi theo specs IT Sourcing báo giá
Assigned to linhnp@fih-foxconn.com
Reply:
	Tham khảo : NUC 14 Essential NUC14MNK150 Intel N150, Ram 16 GB DDR5,SSD 256GB, Wi-Fi and Bluetooth, NoOS, 3Yrs Wty
Reply:
	AIDB-I26050740232 @linhnp@fih-foxconn.com
</t>
      </text>
    </comment>
    <comment authorId="7" xr:uid="{2b986140-40b6-4550-866b-ad3b48dd3968}" ref="G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OR6 List EQ Consumable IQC NonG model OR6 DVT
</t>
      </text>
    </comment>
    <comment authorId="8" xr:uid="{3b23e74e-7d63-4107-a836-1fc40bd26e3c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回覆: 【Int】BENTLEY CAPEX- MP UPH270 - MVA COST need to get approval - 2 lines OR6
</t>
      </text>
    </comment>
    <comment authorId="9" xr:uid="{4a7881c9-00b1-4247-89d4-d26084dd19e5}" ref="G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@hiennt78@fih-foxconn.com reconfirm model ? price?
Assigned to hiennt78@fih-foxconn.com
</t>
      </text>
    </comment>
    <comment authorId="10" xr:uid="{4dae69e0-dc29-42ca-a26a-af68e3b1e0c8}" ref="L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 directly confirm
Assigned to manhnd6@fih-foxconn.com
</t>
      </text>
    </comment>
    <comment authorId="11" xr:uid="{52a1d592-b0d4-4b15-b55b-20acc468009f}" ref="I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@giangth1@fih-foxconn.com  update giá mới
Reply:
	ok
</t>
      </text>
    </comment>
    <comment authorId="12" xr:uid="{6979ede2-c2ab-43db-a3a6-d81eb0158e7b}" ref="L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RE: Cooper_Approval to set up Costo Packing line 4
</t>
      </text>
    </comment>
    <comment authorId="13" xr:uid="{6d72fdf0-c6ee-4666-85aa-c5d2eedbebf7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回覆: 【Int】BENTLEY CAPEX- MP UPH270 - MVA COST need to get approval - 2 lines OR6
</t>
      </text>
    </comment>
    <comment authorId="14" xr:uid="{8094fb07-b2bd-4cd5-b41f-3b92c1ac5b0d}" ref="C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EPR2605060006 - Request mua mới
</t>
      </text>
    </comment>
    <comment authorId="15" xr:uid="{871424ca-4269-4eaf-a312-010ee127769e}" ref="J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2=&gt; 1x chị Lịch edit qty ở link OM Buy cũ
</t>
      </text>
    </comment>
    <comment authorId="16" xr:uid="{8af0480d-46c2-4e82-8279-3dbe423c4aa4}" ref="O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  pls fill
Assigned to manhnd6@fih-foxconn.com
</t>
      </text>
    </comment>
    <comment authorId="17" xr:uid="{8f2bb98a-381e-4e69-bfe7-0440a0128980}" ref="O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@bandt1@fih-foxconn.com  pls fill in N O P colums
Assigned to bandt1@fih-foxconn.com
</t>
      </text>
    </comment>
    <comment authorId="18" xr:uid="{8fb481b2-b807-46e5-a437-96f5a0119818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 @kha.vu-manh@fih-foxconn.com change specs and price
Assigned to manhnd6@fih-foxconn.com
</t>
      </text>
    </comment>
    <comment authorId="19" xr:uid="{90ab7d14-decf-457b-979d-f0c6a7ac8edb}" ref="AI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WMS Request OR6TE : tạm thời chưa làm / budget done : Làm tiếp
Assigned to linhnp@fih-foxconn.com
</t>
      </text>
    </comment>
    <comment authorId="20" xr:uid="{979070a2-75e1-49f3-814e-6e19ca2d1c25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@hieppv@fih-foxconn.com View monitor is oki to you?
Assigned to hieppv@fih-foxconn.com
Reply:
	Marked as done
Reply:
	Thank team
Re-opened
</t>
      </text>
    </comment>
    <comment authorId="21" xr:uid="{9a81b862-7fe4-4473-9c84-1e82310b6491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@lichlt@fih-foxconn.com check specs + QTY for OR6 MP
Assigned to lichlt@fih-foxconn.com
</t>
      </text>
    </comment>
    <comment authorId="22" xr:uid="{a493676a-ffad-4a73-8dc0-04dac4a35e53}" ref="L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RE: Cooper_Approval to set up Costo Packing line 4
</t>
      </text>
    </comment>
    <comment authorId="23" xr:uid="{b4031677-004e-4703-8c7a-61a5238e026c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@hiennt78@fih-foxconn.com súng scran k dây giống bên kho để nhà e bắn hàng
Assigned to hiennt78@fih-foxconn.com
</t>
      </text>
    </comment>
    <comment authorId="24" xr:uid="{b9519859-2f25-4b1d-a879-399578e33fda}" ref="O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@haint2@fih-foxconn.com pls fill
Assigned to haint2@fih-foxconn.com
</t>
      </text>
    </comment>
    <comment authorId="25" xr:uid="{c0a42a1a-810d-4378-a236-bf6ac8794747}" ref="J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@doanh.nguyen-van@fih-foxconn.com Fill pls
Reply:
	RE: MVA COST need to get approved for mini PC and monitor - Cooper OR5 Project
</t>
      </text>
    </comment>
    <comment authorId="26" xr:uid="{c983ae10-d190-436a-b099-dae8f4021357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 Full màn dell à anh ơi?
Assigned to manhnd6@fih-foxconn.com
Reply:
	đúng rồi em, bởi vì hiện tại máy test đang test với mutilpel slot nên cần màn to mới nhìn được
</t>
      </text>
    </comment>
    <comment authorId="27" xr:uid="{c9d1b7ae-c3b9-41c3-a30a-0b52f603d7a9}" ref="J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@giangth1@fih-foxconn.com Mình đã update số lượng nhé ạ
</t>
      </text>
    </comment>
    <comment authorId="28" xr:uid="{cdd3536f-3bf0-404f-bffc-d634d1c7a97a}" ref="J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@nhunglth2@fih-foxconn.com Pls check &amp; updated QTY
Assigned to nhunglth2@fih-foxconn.com
</t>
      </text>
    </comment>
    <comment authorId="29" xr:uid="{cf88abaa-5c23-4f22-80d1-5677bc61f1fe}" ref="L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[APPROVAL NEEDED]- MVA for SSF EVT1.1 relocation in Intech
</t>
      </text>
    </comment>
    <comment authorId="30" xr:uid="{d26dd2e9-f238-4fb4-be7c-d5dd75b451df}" ref="L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 Confirmed directly
Assigned to manhnd6@fih-foxconn.com
</t>
      </text>
    </comment>
    <comment authorId="31" xr:uid="{e043098d-fccc-4a0d-8f92-eb04716c4c09}" ref="G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RE: MVA COST need to get approval for mini PC and monitor - Cooper OR5 Project
</t>
      </text>
    </comment>
    <comment authorId="32" xr:uid="{e32e66df-c532-43df-92ce-2981a2a59c06}" ref="J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MVA COST need to get approval for 25 mini PC - Cooper OR5 Project
Reply:
	@hungnq4@fih-foxconn.com @thuna@fih-foxconn.com QTY update
Reply:
	RE: MVA COST need to get approval for 30 mini PC - Cooper OR5 Project
</t>
      </text>
    </comment>
    <comment authorId="33" xr:uid="{e81db1b6-a804-4f01-bcb8-8a9319c4add6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@manhnd6@fih-foxconn.com
Assigned to manhnd6@fih-foxconn.com
</t>
      </text>
    </comment>
    <comment authorId="34" xr:uid="{f04c26e3-413e-4ad9-bf50-4f160db317dd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Mua U5
</t>
      </text>
    </comment>
    <comment authorId="35" xr:uid="{f34f0917-4578-4fda-8825-891748fa8b9e}" ref="O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@bandt1@fih-foxconn.com  fill giúp t all những dòng của MFG nhé
Assigned to bandt1@fih-foxconn.com
</t>
      </text>
    </comment>
    <comment authorId="36" xr:uid="{f55ae063-3a55-4df0-86ad-c12647adbb6d}" ref="AI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WMS Request OR6ME : tạm thời chưa làm / budget done : Làm tiếp. @linhnp@fih-foxconn.com
Assigned to linhnp@fih-foxconn.com
</t>
      </text>
    </comment>
    <comment authorId="37" xr:uid="{f7699628-22e2-406a-beb4-e05503eb8742}" ref="L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FW: [APPROVAL NEEDED]- MVA for SSF EVT1.1 relocation in Intech
</t>
      </text>
    </comment>
    <comment authorId="38" xr:uid="{fa5afa5e-0630-417c-9585-4e3cf27ff647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 cfm đổi specs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tc={4f126995-b299-48a4-8a70-aea51358056d}</author>
    <author>tc={9aa0fb8f-b85b-487f-beee-f31276b24641}</author>
    <author>tc={ffe98359-35d3-4a27-a9df-96a69886f4c3}</author>
  </authors>
  <commentList>
    <comment authorId="0" xr:uid="{4f126995-b299-48a4-8a70-aea51358056d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Line open date (FBU)
</t>
      </text>
    </comment>
    <comment authorId="1" xr:uid="{9aa0fb8f-b85b-487f-beee-f31276b24641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@thuptq@fih-foxconn.com
Assigned to thuptq@fih-foxconn.com
</t>
      </text>
    </comment>
    <comment authorId="2" xr:uid="{ffe98359-35d3-4a27-a9df-96a69886f4c3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@thuylt3@fih-foxconn.com
Assigned to thuylt3@fih-foxconn.com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tc={4554a404-76bd-4686-b23f-2b2423eb1496}</author>
    <author>tc={67e72f1e-005f-4d95-a209-e92bbc86a792}</author>
    <author>tc={aab9b497-b79a-40a7-b1fc-69d7722b314c}</author>
    <author>tc={deb23a23-9556-4afa-8583-cd4d94463a6e}</author>
  </authors>
  <commentList>
    <comment authorId="0" xr:uid="{4554a404-76bd-4686-b23f-2b2423eb1496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 to AUG 2026
</t>
      </text>
    </comment>
    <comment authorId="1" xr:uid="{67e72f1e-005f-4d95-a209-e92bbc86a792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【通知】需求單號：【AIDB-I26040924948】 已詢價完成.( Notice) Demand number: 【AIDB-I26040924948】Has been completed
</t>
      </text>
    </comment>
    <comment authorId="2" xr:uid="{aab9b497-b79a-40a7-b1fc-69d7722b314c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@maint5@fih-foxconn.com c ơi, có em này rõ nhất ngày hết hạn theo báo giá ạ
Assigned to maint5@fih-foxconn.com
</t>
      </text>
    </comment>
    <comment authorId="3" xr:uid="{deb23a23-9556-4afa-8583-cd4d94463a6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RE: Out of Stock &amp; Quotation Expiry Notice – Dell i3 PC (HIDP-I26020929492) Cập nhật tồn kho của máy tính mua thường xuyên PC DELL i3 ( HIDP-I26020929492)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tc={6340b4b6-45af-4915-a535-1729a9bc896c}</author>
  </authors>
  <commentList>
    <comment authorId="0" xr:uid="{6340b4b6-45af-4915-a535-1729a9bc896c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@linhnp@fih-foxconn.com check lại một lần tất cả các cột item, spec, ....bidding expiry date, update theo dữ liệu mới nhất. finish target: 6/22
Assigned to linhnp@fih-foxconn.com
</t>
      </text>
    </comment>
  </commentList>
</comments>
</file>

<file path=xl/sharedStrings.xml><?xml version="1.0" encoding="utf-8"?>
<sst xmlns="http://schemas.openxmlformats.org/spreadsheetml/2006/main" count="9867" uniqueCount="1801">
  <si>
    <t xml:space="preserve">Page 1- For OPM </t>
  </si>
  <si>
    <t>Page 2 - For Requesters</t>
  </si>
  <si>
    <t>Item</t>
  </si>
  <si>
    <t>Department</t>
  </si>
  <si>
    <t>Year Project</t>
  </si>
  <si>
    <t>Project</t>
  </si>
  <si>
    <t>Stage</t>
  </si>
  <si>
    <t>Required Delivery Date
 follow Stage date
(line open date - 14 days)</t>
  </si>
  <si>
    <t>SUM of Quantity</t>
  </si>
  <si>
    <t>SUM of Qty Done Budget</t>
  </si>
  <si>
    <t>SUM of Qty Done PR</t>
  </si>
  <si>
    <t>SUM of Qty Done PO</t>
  </si>
  <si>
    <t>SUM of Qty Recieved</t>
  </si>
  <si>
    <t>Loading</t>
  </si>
  <si>
    <t xml:space="preserve"> Barcode Scanner ZEBRA DS8178,USB cable</t>
  </si>
  <si>
    <t>GG-WH</t>
  </si>
  <si>
    <t>F27</t>
  </si>
  <si>
    <t>MCN5</t>
  </si>
  <si>
    <t>P1.0</t>
  </si>
  <si>
    <t>P26</t>
  </si>
  <si>
    <t>4CS4</t>
  </si>
  <si>
    <t>MP</t>
  </si>
  <si>
    <t>CGY4</t>
  </si>
  <si>
    <t>P26 Service line</t>
  </si>
  <si>
    <t>PKK4</t>
  </si>
  <si>
    <t>All-in-One SingPC M22Vi512H8M2-W</t>
  </si>
  <si>
    <t>FAE</t>
  </si>
  <si>
    <t>P1.1</t>
  </si>
  <si>
    <t>GTW-PQE</t>
  </si>
  <si>
    <t>Barcode Printer  ZEBRA</t>
  </si>
  <si>
    <t>ENG1</t>
  </si>
  <si>
    <t>P25 Service line</t>
  </si>
  <si>
    <t>MT5</t>
  </si>
  <si>
    <t>MFG</t>
  </si>
  <si>
    <t>P27</t>
  </si>
  <si>
    <t>ASK5</t>
  </si>
  <si>
    <t>KSH5</t>
  </si>
  <si>
    <t>WGO5</t>
  </si>
  <si>
    <t>Barcode Printer ZEBRA</t>
  </si>
  <si>
    <t>Barcode Scanner SEUIC HS505DP, USB cable</t>
  </si>
  <si>
    <t>GG-PQE</t>
  </si>
  <si>
    <t>QA G - SMT QC</t>
  </si>
  <si>
    <t>Barcode Scanner SEUIC HS505HDP-2530 ,USB cable</t>
  </si>
  <si>
    <t>DVT</t>
  </si>
  <si>
    <t>GTW-IQC</t>
  </si>
  <si>
    <t>IQC</t>
  </si>
  <si>
    <t>MFG-GTW</t>
  </si>
  <si>
    <t>QA G -PQC</t>
  </si>
  <si>
    <t>QA G-IQC</t>
  </si>
  <si>
    <t>TE</t>
  </si>
  <si>
    <t>IPC</t>
  </si>
  <si>
    <t>REL</t>
  </si>
  <si>
    <t>IPC(updated)</t>
  </si>
  <si>
    <t>IPC+</t>
  </si>
  <si>
    <t>ENG3</t>
  </si>
  <si>
    <t>IPC+(updated)</t>
  </si>
  <si>
    <t>IPC++(updated)</t>
  </si>
  <si>
    <t>TE FATP</t>
  </si>
  <si>
    <t>P26 Demo Line</t>
  </si>
  <si>
    <t>EVT</t>
  </si>
  <si>
    <t>TE SMT</t>
  </si>
  <si>
    <t>Mini PC (Assy NUC series)</t>
  </si>
  <si>
    <t>Mini PC (Assy)</t>
  </si>
  <si>
    <t>ENG2</t>
  </si>
  <si>
    <t>QA</t>
  </si>
  <si>
    <t>Mini PC ASUS NUC 14 Essential NUC14MNK150</t>
  </si>
  <si>
    <t>Mini PC ASUS NUC 14 Essential NUC14MNK150 (TE P26 MP ONLY)</t>
  </si>
  <si>
    <t>Monitor (White)+ ARM</t>
  </si>
  <si>
    <t>Monitor 1</t>
  </si>
  <si>
    <t>Monitor 1 (old)</t>
  </si>
  <si>
    <t>Monitor 2</t>
  </si>
  <si>
    <t>Monitor 2 (old)</t>
  </si>
  <si>
    <t>Monitor MB24V7-W, 23.8 inch White, With Bracket Arm Warrior</t>
  </si>
  <si>
    <t>Monitor VA2432-MHD-3, 24 inch Full HD</t>
  </si>
  <si>
    <t>PDA CHAINWAY C61-4850</t>
  </si>
  <si>
    <t>Printer GODEX</t>
  </si>
  <si>
    <t>Grand Total</t>
  </si>
  <si>
    <t>Rule:
MVA EQ in-house date will be 2weeks earlier than each stage
Date of each stage = OPM release</t>
  </si>
  <si>
    <t>Update ngày construction finish</t>
  </si>
  <si>
    <t>Brand</t>
  </si>
  <si>
    <t>1st stage</t>
  </si>
  <si>
    <t>2nd stage</t>
  </si>
  <si>
    <t>3rd stage</t>
  </si>
  <si>
    <t>4th stage</t>
  </si>
  <si>
    <t>5th stage</t>
  </si>
  <si>
    <t>6th stage</t>
  </si>
  <si>
    <t>SKW</t>
  </si>
  <si>
    <t>Pre-MLB</t>
  </si>
  <si>
    <t>proto 0</t>
  </si>
  <si>
    <t>PVT</t>
  </si>
  <si>
    <t>Project Year</t>
  </si>
  <si>
    <t>Phase</t>
  </si>
  <si>
    <t>Date</t>
  </si>
  <si>
    <t>OPM DRI</t>
  </si>
  <si>
    <t>Mail approved Budget</t>
  </si>
  <si>
    <t>SMT</t>
  </si>
  <si>
    <t>-</t>
  </si>
  <si>
    <t>Doris- SMT OPM</t>
  </si>
  <si>
    <t>FATP</t>
  </si>
  <si>
    <t>OPM- Đức_Ryan</t>
  </si>
  <si>
    <t>Judy Tran</t>
  </si>
  <si>
    <t>thuy Sarah</t>
  </si>
  <si>
    <t>Huong Nguyen - Clara</t>
  </si>
  <si>
    <t>Luyện - Ben</t>
  </si>
  <si>
    <t>P26 Zombie line</t>
  </si>
  <si>
    <t>Zombie</t>
  </si>
  <si>
    <t>Jenna Thanh Tam</t>
  </si>
  <si>
    <t>OPM Hung Tom</t>
  </si>
  <si>
    <t>Kayla Thùy Dương</t>
  </si>
  <si>
    <t>Tiffany Tiên</t>
  </si>
  <si>
    <t>Thomas OPM Thanh</t>
  </si>
  <si>
    <t>Add</t>
  </si>
  <si>
    <t>Repair-A Quan</t>
  </si>
  <si>
    <t>Tina Nguyen - OPM SMT</t>
  </si>
  <si>
    <t>Packing-OPM</t>
  </si>
  <si>
    <t>Katy Nguyen Thuy Duong</t>
  </si>
  <si>
    <t>Linh Nguyen G-OPM</t>
  </si>
  <si>
    <t>Anh Thảo -Tiffany</t>
  </si>
  <si>
    <t>Minhi Nguyen - OPM SMT</t>
  </si>
  <si>
    <t>Jessie Nguyen OPM</t>
  </si>
  <si>
    <t>BZ5</t>
  </si>
  <si>
    <t>FL5</t>
  </si>
  <si>
    <t>Date of Request</t>
  </si>
  <si>
    <t>Requester name</t>
  </si>
  <si>
    <t>Requester employee ID</t>
  </si>
  <si>
    <t>Email</t>
  </si>
  <si>
    <t>Phone</t>
  </si>
  <si>
    <t>Request equipment spec</t>
  </si>
  <si>
    <t>Price</t>
  </si>
  <si>
    <t>Quantity</t>
  </si>
  <si>
    <t>Total Cost</t>
  </si>
  <si>
    <t>Purpose</t>
  </si>
  <si>
    <t>Process</t>
  </si>
  <si>
    <t>Required Delivery Date 
(update by DRI)</t>
  </si>
  <si>
    <t>Given LT  (days) 
(follow DRI update)</t>
  </si>
  <si>
    <t>Given LT  (days)
follow stage date</t>
  </si>
  <si>
    <t>Total Leadtime</t>
  </si>
  <si>
    <t>Request Deadline</t>
  </si>
  <si>
    <t>LT theo ngày request of DRI</t>
  </si>
  <si>
    <t>Late/ ontime</t>
  </si>
  <si>
    <t>Action</t>
  </si>
  <si>
    <t>Remark</t>
  </si>
  <si>
    <t>Budget Status</t>
  </si>
  <si>
    <t>Budget #</t>
  </si>
  <si>
    <t>PR Status</t>
  </si>
  <si>
    <t>PR #</t>
  </si>
  <si>
    <t>PO Status</t>
  </si>
  <si>
    <t>PO #</t>
  </si>
  <si>
    <t xml:space="preserve"> ETA (Plan)</t>
  </si>
  <si>
    <t>DTA (Actual)</t>
  </si>
  <si>
    <t>#PUR request No</t>
  </si>
  <si>
    <t>Pending reason (If have)</t>
  </si>
  <si>
    <t xml:space="preserve">Action for delivery
 later than time Setup line </t>
  </si>
  <si>
    <t>Qty Done Budget</t>
  </si>
  <si>
    <t>Qty Done PR</t>
  </si>
  <si>
    <t>Qty Done PO</t>
  </si>
  <si>
    <t>Qty Recieved</t>
  </si>
  <si>
    <t>To Thi Phuong Anh</t>
  </si>
  <si>
    <t>V1524505</t>
  </si>
  <si>
    <t>Phuong Anh To</t>
  </si>
  <si>
    <t>New Buy</t>
  </si>
  <si>
    <t>Done</t>
  </si>
  <si>
    <t>1FSHQ10118</t>
  </si>
  <si>
    <t>EPR2601310006</t>
  </si>
  <si>
    <t>1FSHQ10079</t>
  </si>
  <si>
    <t>EPR2601310007</t>
  </si>
  <si>
    <t xml:space="preserve"> Ngô Thị Hoa</t>
  </si>
  <si>
    <t>V1524668</t>
  </si>
  <si>
    <t>Hoa (Hana)</t>
  </si>
  <si>
    <t>EPR2602020001</t>
  </si>
  <si>
    <t>EPR2602020002</t>
  </si>
  <si>
    <t>Nguyen Trung Kien</t>
  </si>
  <si>
    <t>V1524574</t>
  </si>
  <si>
    <t>kiennt1@fih-foxconn.com</t>
  </si>
  <si>
    <t>EPR2602020003</t>
  </si>
  <si>
    <t>EPR2602020004</t>
  </si>
  <si>
    <t>Nguyen Van Huynh</t>
  </si>
  <si>
    <t>V1536667</t>
  </si>
  <si>
    <t>Nguyễn Seven (Huỳnh)</t>
  </si>
  <si>
    <t>PC for Auto charging machine P26</t>
  </si>
  <si>
    <t>FATP-NPI-P26-MVA2601-104OM</t>
  </si>
  <si>
    <t xml:space="preserve">1FSHQ10126 </t>
  </si>
  <si>
    <t>1FSHQ10126</t>
  </si>
  <si>
    <t>EPR2601310001: Done</t>
  </si>
  <si>
    <t>1FSHQ10127</t>
  </si>
  <si>
    <t>EPR2601310002: Done</t>
  </si>
  <si>
    <t>1FSHQ10128</t>
  </si>
  <si>
    <t>EPR2601310003: Done</t>
  </si>
  <si>
    <t>Laymu Chen</t>
  </si>
  <si>
    <t>LaymuTHChen@fih-foxconn.com</t>
  </si>
  <si>
    <t>Leverage</t>
  </si>
  <si>
    <t>EPR2602060002 : Done / tầm T7 trả</t>
  </si>
  <si>
    <t>Tháng 7 trả?</t>
  </si>
  <si>
    <t>EPR2602060003 Done / tầm T7 trả</t>
  </si>
  <si>
    <t>FATP-MP-PKK4-MVA2603-03OM</t>
  </si>
  <si>
    <t>1FSHQ30084</t>
  </si>
  <si>
    <t>EPR2603070011</t>
  </si>
  <si>
    <t>1FSHQ30085</t>
  </si>
  <si>
    <t>EPR2603070012</t>
  </si>
  <si>
    <t>FATP-MP-PKK4-MVA2603-28OM</t>
  </si>
  <si>
    <t>VNPR202604040096</t>
  </si>
  <si>
    <t>VNPO202604160162</t>
  </si>
  <si>
    <t>EPR2603210009</t>
  </si>
  <si>
    <t xml:space="preserve">1FSHQ30087 </t>
  </si>
  <si>
    <t>1FSHQ30087</t>
  </si>
  <si>
    <t>pending</t>
  </si>
  <si>
    <t>EPR2603070013</t>
  </si>
  <si>
    <t>Lấy 16x 1FSHQ20007 =&gt; Trả hàng trước</t>
  </si>
  <si>
    <t>FATP-MP-4CS4-MVA2603-04OM</t>
  </si>
  <si>
    <t>1FSHQ30096</t>
  </si>
  <si>
    <t>EPR2603070014 request này của MFG P26 có 138x màn hình. Chị lấy đơn 1FSHQ40007 &amp; 1FSHQ30117 : 38 + 6 =44x Trả đơn trước cho P26 MFG</t>
  </si>
  <si>
    <t>85x out ngày 10.06.2026</t>
  </si>
  <si>
    <t>EPR2603070014</t>
  </si>
  <si>
    <t xml:space="preserve">100x 1FSHQ30097 
63x 1FSHQ30098  </t>
  </si>
  <si>
    <t>EPR2603070015</t>
  </si>
  <si>
    <t xml:space="preserve">FATP-MP-4CS4-MVA2603-29OM </t>
  </si>
  <si>
    <t>VNPR202604040091</t>
  </si>
  <si>
    <t xml:space="preserve">VNPO202604160165 </t>
  </si>
  <si>
    <t>EPR2603210010</t>
  </si>
  <si>
    <t xml:space="preserve">Dự kiến 25/05 hàng về
</t>
  </si>
  <si>
    <t>EPR2603210011</t>
  </si>
  <si>
    <t>1FSHQ30099</t>
  </si>
  <si>
    <t>EPR2603070016</t>
  </si>
  <si>
    <t>FATP-MP-CGY4-MVA2603-05OM</t>
  </si>
  <si>
    <t>100x 1FSHQ30103
84x 1FSHQ30108</t>
  </si>
  <si>
    <t>EPR2603070018</t>
  </si>
  <si>
    <t>120x mini PC (OR5) xuất urgent cho P26-CGY4</t>
  </si>
  <si>
    <t>1FSHQ30102</t>
  </si>
  <si>
    <t>EPR2603070017</t>
  </si>
  <si>
    <t>FATP-MP-CGY4-MVA2603-30OM</t>
  </si>
  <si>
    <t>VNPR202604040108</t>
  </si>
  <si>
    <t>VNPO202604160167</t>
  </si>
  <si>
    <t>EPR2603210012</t>
  </si>
  <si>
    <t>EPR2603210013: Đã trả request trước PO</t>
  </si>
  <si>
    <t>20x 1FSHQ30106
11x 1FSHQ30107</t>
  </si>
  <si>
    <t xml:space="preserve">11x 1FSHQ30107 / 20/05 hàng về
</t>
  </si>
  <si>
    <t>EPR2603070019</t>
  </si>
  <si>
    <t>1FSHQ30105</t>
  </si>
  <si>
    <t>EPR2603070020</t>
  </si>
  <si>
    <t>CGY4 FATP</t>
  </si>
  <si>
    <t>FATP-MP-P26-MVA2603-01OM</t>
  </si>
  <si>
    <t>40x 1FSHQ30073 
40x 1FSHQ30075 
40x 1FSHQ30076 
21x 1FSHQ30078</t>
  </si>
  <si>
    <t xml:space="preserve">EPR2603210043 ( Số lượng QTY cụ thể đã chia trên file chị Q) </t>
  </si>
  <si>
    <t>CGY4 SMT</t>
  </si>
  <si>
    <t>SMT-MP-P26-MVA2603-17OM</t>
  </si>
  <si>
    <t>1FSHQ30200</t>
  </si>
  <si>
    <t>EPR2603210044</t>
  </si>
  <si>
    <t>4CS4 FATP</t>
  </si>
  <si>
    <t xml:space="preserve">EPR2603210045 ( Số lượng QTY cụ thể đã chia trên file chị Q) </t>
  </si>
  <si>
    <t>4CS4 SMT</t>
  </si>
  <si>
    <t>1FSHQ30201</t>
  </si>
  <si>
    <t>EPR2603210046</t>
  </si>
  <si>
    <t>Nguyen Thi Viet</t>
  </si>
  <si>
    <t>V1524536</t>
  </si>
  <si>
    <t>Vietnt@fih-foxconn.com</t>
  </si>
  <si>
    <t>4CS4 SVR line</t>
  </si>
  <si>
    <t>G</t>
  </si>
  <si>
    <t>FATP-SV-4CS4-MVA2603-42OM</t>
  </si>
  <si>
    <t>1FSHQ40058</t>
  </si>
  <si>
    <t>EPR2603240015</t>
  </si>
  <si>
    <t>1FSHQ40057</t>
  </si>
  <si>
    <t xml:space="preserve"> Đã nhận 23/04</t>
  </si>
  <si>
    <t>EPR2603240016</t>
  </si>
  <si>
    <t>FATP-MP-4CS4-MVA2603-42OM</t>
  </si>
  <si>
    <t>VNPR202603260169</t>
  </si>
  <si>
    <t>VNPO202603310112</t>
  </si>
  <si>
    <t>EPR2603240017</t>
  </si>
  <si>
    <t>đã out 20may tại vp OM - chị Việt</t>
  </si>
  <si>
    <t>Đã nhận 25.04</t>
  </si>
  <si>
    <t>EPR2603210023</t>
  </si>
  <si>
    <t>CGY4 SVR line</t>
  </si>
  <si>
    <t>FATP-SV-CGY4-MVA2603-43OM</t>
  </si>
  <si>
    <t>1FSHQ40061</t>
  </si>
  <si>
    <t>EPR2603240018</t>
  </si>
  <si>
    <t>1FSHQ40059</t>
  </si>
  <si>
    <t>Đã nhận</t>
  </si>
  <si>
    <t>EPR2603240019</t>
  </si>
  <si>
    <t>FATP-MP-CGY4-MVA2603-43OM</t>
  </si>
  <si>
    <t>VNPR202603260195</t>
  </si>
  <si>
    <t>EPR2603240020</t>
  </si>
  <si>
    <t>EPR2603210025</t>
  </si>
  <si>
    <t>PKK4 SVR line</t>
  </si>
  <si>
    <t>FATP-SV-PKK4-MVA2603-44OM</t>
  </si>
  <si>
    <t xml:space="preserve">1FSHQ40063 </t>
  </si>
  <si>
    <t>EPR2603240021</t>
  </si>
  <si>
    <t>1FSHQ40062</t>
  </si>
  <si>
    <t>EPR2603240022</t>
  </si>
  <si>
    <t>VNPR202603260203</t>
  </si>
  <si>
    <t>EPR2603240023</t>
  </si>
  <si>
    <t>Bui Thi Thanh Huong</t>
  </si>
  <si>
    <t>V1523147</t>
  </si>
  <si>
    <t>huongbtt1@fih-foxconn.com</t>
  </si>
  <si>
    <t>VA1903H-2, 19 inch, VGA cable + HDMI cable / Brand: VIEWSONIC</t>
  </si>
  <si>
    <t>4CS4 Service</t>
  </si>
  <si>
    <t>FATP-SV-4CS4-MVA2603-36OM</t>
  </si>
  <si>
    <t>1FSHQ40025</t>
  </si>
  <si>
    <t>Lấy 33x / 93x 1FSHQ40123  P27 trả hàng trước</t>
  </si>
  <si>
    <t>EPR2603240024</t>
  </si>
  <si>
    <t>Mới add</t>
  </si>
  <si>
    <t>LAMITOUCH LM-30 CPU:i3-6100, RAM 16GB DDR4 3200, SSD 256G, Slot: CAT61/HDMI1/VGA1/USB8</t>
  </si>
  <si>
    <t>FATP-SV-4CS4-MVA2603-36OM // FATP-MP-P26-MVA2605-38OM</t>
  </si>
  <si>
    <t>1FSHQ40030 // 1FSHQ50347</t>
  </si>
  <si>
    <t>1FSHQ40030 ( Cancel PO ) // 1FSHQ50347</t>
  </si>
  <si>
    <t>Lấy 40x trong 100x MINI PC LAMITOUCH NON G / 81x trả đơn 15.06.2026</t>
  </si>
  <si>
    <t>EPR2603240025 (Cancel) // EPR2606110005 &amp; EPR2606130001</t>
  </si>
  <si>
    <t>HS505DP, USB cable</t>
  </si>
  <si>
    <t>VNPR202604030260</t>
  </si>
  <si>
    <t>VNPO202604100259</t>
  </si>
  <si>
    <t>EPR2603210028</t>
  </si>
  <si>
    <t>SEUIC HS505HDP-2530 ,USB cable</t>
  </si>
  <si>
    <t>EPR2603210029 / May 9, 8:20 AM</t>
  </si>
  <si>
    <t>ZT610, 600dpi</t>
  </si>
  <si>
    <t>1FSHQ40031</t>
  </si>
  <si>
    <t>EPR2603240026</t>
  </si>
  <si>
    <t>CGY4 Service</t>
  </si>
  <si>
    <t>FATP-SV-CGY4-MVA2603-37OM</t>
  </si>
  <si>
    <t>1FSHQ40027</t>
  </si>
  <si>
    <t>Lấy 40x / 93x 1FSHQ40123  P27 trả hàng trước</t>
  </si>
  <si>
    <t>EPR2603240027</t>
  </si>
  <si>
    <t>FATP-SV-CGY4-MVA2603-37OM // FATP-MP-P26-MVA2605-38OM</t>
  </si>
  <si>
    <t>1FSHQ40028 // 1FSHQ50347</t>
  </si>
  <si>
    <t>1FSHQ40028 ( Cancel PO ) // 1FSHQ50347</t>
  </si>
  <si>
    <t>Lấy 40x trong 100x MINI PC LAMITOUCH NON G</t>
  </si>
  <si>
    <t>EPR2603240028 (Cancel) EPR2606110005 &amp; EPR2606130001</t>
  </si>
  <si>
    <t>VNPR202604030258</t>
  </si>
  <si>
    <t>VNPO202604150301</t>
  </si>
  <si>
    <t>EPR2603210030</t>
  </si>
  <si>
    <t xml:space="preserve">EPR2603210031 Đã trả đơn trước PO về </t>
  </si>
  <si>
    <t>Lấy scanner ở PO: VNPO202604100231 
trả đơn trước // anh Mạnh TE OR6 đồng ý</t>
  </si>
  <si>
    <t>1FSHQ40029</t>
  </si>
  <si>
    <t>EPR2603240029</t>
  </si>
  <si>
    <t>PKK4 Service</t>
  </si>
  <si>
    <t>FATP-SV-PKK4-MVA2603-38OM</t>
  </si>
  <si>
    <t>1FSHQ40032</t>
  </si>
  <si>
    <t>Lấy 23x / 93x 1FSHQ40123  P27 trả hàng trước ; (48x-23x= 25x  / 92x 1FSHQ40126 P27 trả hàng trước)</t>
  </si>
  <si>
    <t>EPR2603240030</t>
  </si>
  <si>
    <t>FATP-SV-PKK4-MVA2603-38OM // FATP-MP-P26-MVA2605-38OM</t>
  </si>
  <si>
    <t>1FSHQ40033 // 1FSHQ50347</t>
  </si>
  <si>
    <t>1FSHQ50347</t>
  </si>
  <si>
    <t>EPR2603240031 (Cancel) EPR2606110005 &amp; EPR2606130001</t>
  </si>
  <si>
    <t>tạm dừng khớp giá</t>
  </si>
  <si>
    <t>VNPR202604030289</t>
  </si>
  <si>
    <t>EPR2603210032</t>
  </si>
  <si>
    <t xml:space="preserve">EPR2603210033: Đã trả đơn trước PO về </t>
  </si>
  <si>
    <t>1FSHQ40034</t>
  </si>
  <si>
    <t>EPR2603240032</t>
  </si>
  <si>
    <t>EPR2603210027</t>
  </si>
  <si>
    <t>Ngo Van Duong</t>
  </si>
  <si>
    <t>v1523845</t>
  </si>
  <si>
    <t>Kelvin Duong STPM</t>
  </si>
  <si>
    <t>NB for MP P26</t>
  </si>
  <si>
    <t>FATP-MP-4CS4-MVA2603-19OM</t>
  </si>
  <si>
    <t>1FSHQ30273</t>
  </si>
  <si>
    <t>EPR2603210018</t>
  </si>
  <si>
    <t>Lấy OM stock trước / Mua bù sau</t>
  </si>
  <si>
    <t>FATP-MP-PKK4-MVA2603-20OM</t>
  </si>
  <si>
    <t>1FSHQ30275</t>
  </si>
  <si>
    <t>Đã nhận 10.4</t>
  </si>
  <si>
    <t>EPR2603210019</t>
  </si>
  <si>
    <t>Lấy OM stock trước / Mua bù sau / 1FSHQ30275x: Đã nhận hàng</t>
  </si>
  <si>
    <t>FATP-MP-CGY4-MVA2603-21OM</t>
  </si>
  <si>
    <t>1FSHQ30277</t>
  </si>
  <si>
    <t>EPR2603210021</t>
  </si>
  <si>
    <t>Lấy OM stock trước / Mua bù sau / 1FSHQ30277x: Đã nhận 1x</t>
  </si>
  <si>
    <t>1FSHQ30274</t>
  </si>
  <si>
    <t>Đã nhận 09.4</t>
  </si>
  <si>
    <t>EPR2603210022</t>
  </si>
  <si>
    <t>Lấy OM stock trước / Mua bù sau / 1FSHQ30274x: Đã nhận được hàng</t>
  </si>
  <si>
    <t>1FSHQ30276</t>
  </si>
  <si>
    <t xml:space="preserve">EPR2603210024
</t>
  </si>
  <si>
    <t>Lấy OM stock trước / Mua bù sau / 1FSHQ30276x: Đã nhận hàng</t>
  </si>
  <si>
    <t>1FSHQ30278</t>
  </si>
  <si>
    <t xml:space="preserve">        
EPR2603210026: Done</t>
  </si>
  <si>
    <t>Lấy OM stock trước / Mua bù sau / 1FSHQ30278x: Đã nhận hàng</t>
  </si>
  <si>
    <t>Phạm Thị Bích</t>
  </si>
  <si>
    <t>V1524485</t>
  </si>
  <si>
    <t>Bich_Kate IPQC</t>
  </si>
  <si>
    <t>Service MP 4CS4</t>
  </si>
  <si>
    <t>Q</t>
  </si>
  <si>
    <t>FATP-SV-4CS4-MVA2603-39OM</t>
  </si>
  <si>
    <t>1FSHQ40064</t>
  </si>
  <si>
    <t>EPR2603240006</t>
  </si>
  <si>
    <t>VNPR202604060057</t>
  </si>
  <si>
    <t>VNPO202604150088</t>
  </si>
  <si>
    <t>EPR2603210036</t>
  </si>
  <si>
    <t>1FSHQ40065</t>
  </si>
  <si>
    <t>Đã nhận 17.04</t>
  </si>
  <si>
    <t>EPR2603240004</t>
  </si>
  <si>
    <t>đã out</t>
  </si>
  <si>
    <t>Service MP CGY4</t>
  </si>
  <si>
    <t>FATP-SV-CGY4-MVA2603-40OM</t>
  </si>
  <si>
    <t>1FSHQ40066</t>
  </si>
  <si>
    <t>EPR2603240005</t>
  </si>
  <si>
    <t>VNPR202604060058</t>
  </si>
  <si>
    <t>EPR2603210037</t>
  </si>
  <si>
    <t>1FSHQ40067</t>
  </si>
  <si>
    <t>EPR2603240001</t>
  </si>
  <si>
    <t>Service MP PKK4</t>
  </si>
  <si>
    <t>FATP-SV-PKK4-MVA2603-41OM</t>
  </si>
  <si>
    <t>1FSHQ40069</t>
  </si>
  <si>
    <t>EPR2603240002</t>
  </si>
  <si>
    <t>VNPR202604060063</t>
  </si>
  <si>
    <t>EPR2603210038</t>
  </si>
  <si>
    <t>1FSHQ40070</t>
  </si>
  <si>
    <t>EPR2603240003</t>
  </si>
  <si>
    <t>Nguyen Ngoc Huyen</t>
  </si>
  <si>
    <t>V1549412</t>
  </si>
  <si>
    <t>Nguyen Ngoc Huyen (Evelyn)</t>
  </si>
  <si>
    <t>P26 SMT MP 4CS4</t>
  </si>
  <si>
    <t>SMT-MP-4CS4-MVA2603-34OM</t>
  </si>
  <si>
    <t>1FSHQ30271</t>
  </si>
  <si>
    <t>Đã nhận 16.4</t>
  </si>
  <si>
    <t>EPR2603240038</t>
  </si>
  <si>
    <t>P26 SMT MP CGY4</t>
  </si>
  <si>
    <t>SMT-MP-CGY4-MVA2603-35OM</t>
  </si>
  <si>
    <t>1FSHQ30272</t>
  </si>
  <si>
    <t>EPR2603240039</t>
  </si>
  <si>
    <t>P26 FATP MP 4CS4</t>
  </si>
  <si>
    <t>FATP-MP-4CS4-MVA2603-48OM</t>
  </si>
  <si>
    <t>1FSHQ30252</t>
  </si>
  <si>
    <t>EPR2603240040</t>
  </si>
  <si>
    <t>P26 FATP MP CGY4</t>
  </si>
  <si>
    <t>FATP-MP-CGY4-MVA2603-49OM</t>
  </si>
  <si>
    <t>1FSHQ30254</t>
  </si>
  <si>
    <t>EPR2603240041</t>
  </si>
  <si>
    <t>Đỗ Thị Xuân</t>
  </si>
  <si>
    <t>V1536196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</si>
  <si>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</si>
  <si>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P26 FATP MP 4CS4 Service line</t>
  </si>
  <si>
    <t>FATP-SV-4CS4-MVA2603-56OM</t>
  </si>
  <si>
    <t>1FSHQ40047</t>
  </si>
  <si>
    <t>EPR2603280003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</si>
  <si>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</si>
  <si>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1FSHQ40048</t>
  </si>
  <si>
    <t>Pending</t>
  </si>
  <si>
    <t>EPR2603280004 (cancel)</t>
  </si>
  <si>
    <t>Bác L bảo bỏ qua tạm thời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</si>
  <si>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</si>
  <si>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P26 FATP MP CGY4Service line</t>
  </si>
  <si>
    <t>FATP-SV-CGY4-MVA2603-57OM</t>
  </si>
  <si>
    <t>1FSHQ40049</t>
  </si>
  <si>
    <t>EPR2603280005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</si>
  <si>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</si>
  <si>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1FSHQ40050</t>
  </si>
  <si>
    <t>EPR2603280006 (cancel)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</si>
  <si>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</si>
  <si>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P26 FATP MP PKK4Service line</t>
  </si>
  <si>
    <t>FATP-SV-PKK4-MVA2603-58OM</t>
  </si>
  <si>
    <t>1FSHQ40052</t>
  </si>
  <si>
    <t>EPR2603280007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</si>
  <si>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</si>
  <si>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1FSHQ40053</t>
  </si>
  <si>
    <t>EPR2603280008 (cancel)</t>
  </si>
  <si>
    <t>Nguyễn Ngọc Huyền</t>
  </si>
  <si>
    <t>P26 SMT service PKK4</t>
  </si>
  <si>
    <t>SMT-SV-PKK4-MVA2603-61OM</t>
  </si>
  <si>
    <t>1FSHQ40073</t>
  </si>
  <si>
    <t>EPR2603280009</t>
  </si>
  <si>
    <t>P26 SMT service CGY4</t>
  </si>
  <si>
    <t>SMT-SV-CGY4-MVA2603-60OM</t>
  </si>
  <si>
    <t>1FSHQ40072</t>
  </si>
  <si>
    <t>EPR2603280010</t>
  </si>
  <si>
    <t>L10-MP-OR5-MVA2601-105OM</t>
  </si>
  <si>
    <t>P26 SMT service 4CS4</t>
  </si>
  <si>
    <t>SMT-SV-4CS4-MVA2603-59OM</t>
  </si>
  <si>
    <t>1FSHQ40071</t>
  </si>
  <si>
    <t>EPR2603280011</t>
  </si>
  <si>
    <t>VNPR202604060080</t>
  </si>
  <si>
    <t>VNPO202604110046</t>
  </si>
  <si>
    <t>Dự kiến 07/05 hàng về</t>
  </si>
  <si>
    <t>EPR2603280012</t>
  </si>
  <si>
    <t>VNPR202604060079</t>
  </si>
  <si>
    <t>EPR2603280013</t>
  </si>
  <si>
    <t>VNPR202604060075</t>
  </si>
  <si>
    <t>EPR2603280014</t>
  </si>
  <si>
    <t>DELL E2225HM, 21.5 inch HDMI cable, 3Yrs Wty</t>
  </si>
  <si>
    <t>P26 MP</t>
  </si>
  <si>
    <t>L</t>
  </si>
  <si>
    <t>FATP-MP-PKK4-MVA2603-71OM</t>
  </si>
  <si>
    <t>1FSHQ40136</t>
  </si>
  <si>
    <t>Đã nhận 29.04</t>
  </si>
  <si>
    <t>EPR2604140009</t>
  </si>
  <si>
    <t>1FSHQ40137</t>
  </si>
  <si>
    <t>EPR2604140010</t>
  </si>
  <si>
    <t>FATP-MP-CGY4-MVA2603-70OM</t>
  </si>
  <si>
    <t>1FSHQ40134</t>
  </si>
  <si>
    <t>EPR2604140011</t>
  </si>
  <si>
    <t>1FSHQ40135</t>
  </si>
  <si>
    <t>EPR2604140012</t>
  </si>
  <si>
    <t>FATP-MP-4CS4-MVA2603-69OM</t>
  </si>
  <si>
    <t>1FSHQ40132</t>
  </si>
  <si>
    <t>EPR2604140013</t>
  </si>
  <si>
    <t>1FSHQ40133</t>
  </si>
  <si>
    <t>EPR2604140014</t>
  </si>
  <si>
    <t>L10-MP-PKK4-MVA2604-17OM</t>
  </si>
  <si>
    <t>1FSHQ40297</t>
  </si>
  <si>
    <t>EPR2605060002</t>
  </si>
  <si>
    <t>L10-MP-CGY4-MVA2604-16OM</t>
  </si>
  <si>
    <t>1FSHQ40310</t>
  </si>
  <si>
    <t>EPR2605060003</t>
  </si>
  <si>
    <t>L10-MP-4CS4-MVA2604-15OM</t>
  </si>
  <si>
    <t>1FSHQ40296</t>
  </si>
  <si>
    <t>EPR2605060004</t>
  </si>
  <si>
    <t>Phạm Van Hùng</t>
  </si>
  <si>
    <t>V1544999</t>
  </si>
  <si>
    <t>hungpv3@fih-foxconn.com</t>
  </si>
  <si>
    <t>FATP-MP-4CS4-MVA2603-74AUTO</t>
  </si>
  <si>
    <t>1FSHQ40198</t>
  </si>
  <si>
    <t>EPR2605040001</t>
  </si>
  <si>
    <t>FATP-MP-PKK4-MVA2603-75AUTO</t>
  </si>
  <si>
    <t>1FSHQ40199</t>
  </si>
  <si>
    <t>EPR2605040002</t>
  </si>
  <si>
    <t>FATP-MP-CGY4-MVA2603-76AUTO</t>
  </si>
  <si>
    <t>1FSHQ40200</t>
  </si>
  <si>
    <t>EPR2605040003</t>
  </si>
  <si>
    <t>Nguyễn Đức Hưng</t>
  </si>
  <si>
    <t>V1538465</t>
  </si>
  <si>
    <t>Hung Nguyen Duc</t>
  </si>
  <si>
    <t>P26 service</t>
  </si>
  <si>
    <t>FATP-SV-P26-MVA2604-03OM</t>
  </si>
  <si>
    <t>VNPR202604150121</t>
  </si>
  <si>
    <t>VNPO202604200198</t>
  </si>
  <si>
    <t>EPR2605040004</t>
  </si>
  <si>
    <t>Đường Kim Quy</t>
  </si>
  <si>
    <t>V1538557</t>
  </si>
  <si>
    <t>quydk@fih-foxconn.com</t>
  </si>
  <si>
    <t>4,960,000 ₫</t>
  </si>
  <si>
    <t>P1 for P27</t>
  </si>
  <si>
    <t>FATP-NPI-P27-MVA2603-53OM</t>
  </si>
  <si>
    <t>1FSHQ40011</t>
  </si>
  <si>
    <t>EPR2603240042</t>
  </si>
  <si>
    <t xml:space="preserve">( Lấy 2x màn ở 1FSHQ30275 &amp; 1FSHQ30277 + 2x spare trong kho OM) =&gt; Xuất trước &amp; hàng  1FSHQ40011 làm sapre </t>
  </si>
  <si>
    <t>Pro Tower QCT1250, Ultra 5 235, Ram 16GB DDR5, SSD
512GB, Integrated graphics card, Power 180W, HDMI &amp; DP Port,
Keyboard and Mouse, 3Yrs Wty</t>
  </si>
  <si>
    <t>37,434,000 ₫</t>
  </si>
  <si>
    <t>1FSHQ40197</t>
  </si>
  <si>
    <t>EPR2603240043</t>
  </si>
  <si>
    <t>VIEWSONIC VA2432-MHD-3, 24 inch Full HD, 3Yrs</t>
  </si>
  <si>
    <t>5,910,000 ₫</t>
  </si>
  <si>
    <t>1FSHQ40013</t>
  </si>
  <si>
    <t>EPR2604090002</t>
  </si>
  <si>
    <t>341,600,000 ₫</t>
  </si>
  <si>
    <t>P25 service</t>
  </si>
  <si>
    <t>L10-MP-P25-MVA2604-02OM =&gt; FATP-SV-P25-MVA2604-02OM</t>
  </si>
  <si>
    <t>1FSHQ40168</t>
  </si>
  <si>
    <t>Lấy hàng trong kho trả request trước</t>
  </si>
  <si>
    <t>EPR2605040005</t>
  </si>
  <si>
    <t>C61-4850, Not including RFID module. Includes: 64GB 27-key Android 11, controller with battery, charging dock, charging adapter, glass screen protector</t>
  </si>
  <si>
    <t>15,500,000 ₫</t>
  </si>
  <si>
    <t>VNPR202604150120</t>
  </si>
  <si>
    <t>EPR2605040006</t>
  </si>
  <si>
    <t>ENG 1 - GIANG OM</t>
  </si>
  <si>
    <t>Mua bù 1x ENG1</t>
  </si>
  <si>
    <t>FATP-MP-4CS4-MVA2603-50OM</t>
  </si>
  <si>
    <t>VNPR202604060081</t>
  </si>
  <si>
    <t>VNPO202604130136</t>
  </si>
  <si>
    <t xml:space="preserve">Dự kiến 07/05 hàng về
</t>
  </si>
  <si>
    <t>x</t>
  </si>
  <si>
    <t>FATP-MP-PKK4-MVA2603-51OM</t>
  </si>
  <si>
    <t>VNPR202604060084</t>
  </si>
  <si>
    <t xml:space="preserve">VNPO202604130136 </t>
  </si>
  <si>
    <t xml:space="preserve">MP line 3 </t>
  </si>
  <si>
    <t>FATP-MP-4CS4-MVA2603-26OM</t>
  </si>
  <si>
    <t>1FSHQ40045</t>
  </si>
  <si>
    <t>EPR2603210047</t>
  </si>
  <si>
    <t>VNPR202604040088</t>
  </si>
  <si>
    <t>VNPO202604160163</t>
  </si>
  <si>
    <t>EPR2603210015</t>
  </si>
  <si>
    <t>1FSHQ40046</t>
  </si>
  <si>
    <t>EPR2603210048</t>
  </si>
  <si>
    <t>( Phát trước 9x từ : 1FSHQ30125 &amp; 1FSHQ30127) // ( Lấy tiếp 3x từ 3 PO: 1FSHQ30274,EPR2603210048,1FSHQ30278)</t>
  </si>
  <si>
    <t>FATP-MP-CGY4-MVA2603-27OM</t>
  </si>
  <si>
    <t>1FSHQ40007</t>
  </si>
  <si>
    <t>Dự kiến 29/04</t>
  </si>
  <si>
    <t>EPR2603210049</t>
  </si>
  <si>
    <t>VNPR202604010055</t>
  </si>
  <si>
    <t>VNPO202604070280</t>
  </si>
  <si>
    <t>EPR2603210016</t>
  </si>
  <si>
    <t>1FSHQ40009</t>
  </si>
  <si>
    <t>EPR2603210050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</si>
  <si>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</si>
  <si>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MP line 3</t>
  </si>
  <si>
    <t>FATP-MP-4CS4-MVA2603-45OM</t>
  </si>
  <si>
    <t>1FSHQ30255</t>
  </si>
  <si>
    <t>EPR2603240007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</si>
  <si>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</si>
  <si>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1FSHQ30258</t>
  </si>
  <si>
    <t>EPR2603240008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</si>
  <si>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</si>
  <si>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FATP-MP-CGY4-MVA2603-46OM</t>
  </si>
  <si>
    <t>1FSHQ30253</t>
  </si>
  <si>
    <t>EPR2603240009</t>
  </si>
  <si>
    <r>
      <rPr>
        <rFont val="Arial"/>
        <color rgb="FF000000"/>
        <sz val="10.0"/>
      </rPr>
      <t>xuandt99@</t>
    </r>
    <r>
      <rPr>
        <rFont val="Arial"/>
        <color rgb="FF000000"/>
        <sz val="10.0"/>
      </rPr>
      <t>fih-foxconn.com</t>
    </r>
  </si>
  <si>
    <t>1FSHQ30256</t>
  </si>
  <si>
    <t xml:space="preserve">	
EPR2603240010</t>
  </si>
  <si>
    <t>Proto (KSH5)</t>
  </si>
  <si>
    <t>FATP-NPI-KSH5-MVA2603-64OM</t>
  </si>
  <si>
    <t>1FSHQ40120</t>
  </si>
  <si>
    <t>EPR2603280015</t>
  </si>
  <si>
    <t>FATP-NPI-KSH5-MVA2603-64OM 
=&gt; FATP-MP-P26-MVA2605-27OM (140x)</t>
  </si>
  <si>
    <t>1FSHQ40121
=&gt; 1FSHQ50258</t>
  </si>
  <si>
    <t>1FSHQ50258</t>
  </si>
  <si>
    <r>
      <rPr>
        <rFont val="Arial"/>
        <color rgb="FFFF0000"/>
        <sz val="9.0"/>
      </rPr>
      <t>EPR2603280016 (CANCEL)</t>
    </r>
    <r>
      <rPr>
        <rFont val="Arial"/>
        <color theme="1"/>
        <sz val="9.0"/>
      </rPr>
      <t xml:space="preserve">  // EPR2605290001
140</t>
    </r>
  </si>
  <si>
    <t>VNPR202604110006</t>
  </si>
  <si>
    <t>VNPO202604150030</t>
  </si>
  <si>
    <t>EPR2603280017</t>
  </si>
  <si>
    <t>EPR2603280018</t>
  </si>
  <si>
    <t>Lấy hàng kho từ chỗ 60x HDP OR out trước</t>
  </si>
  <si>
    <t>chưa out</t>
  </si>
  <si>
    <t>1FSHQ40122</t>
  </si>
  <si>
    <t>EPR2603280019</t>
  </si>
  <si>
    <t>Proto (ASK5)</t>
  </si>
  <si>
    <t>FATP-NPI-ASK5-MVA2603-65OM</t>
  </si>
  <si>
    <t>1FSHQ40123</t>
  </si>
  <si>
    <t>EPR2603300001</t>
  </si>
  <si>
    <t>FATP-NPI-ASK5-MVA2603-65OM 
=&gt; FATP-MP-P26-MVA2605-27OM (140x)</t>
  </si>
  <si>
    <t>1FSHQ40124
=&gt; 1FSHQ50258</t>
  </si>
  <si>
    <r>
      <rPr>
        <rFont val="Arial"/>
        <color rgb="FFFF0000"/>
        <sz val="9.0"/>
      </rPr>
      <t>EPR2603300002 (CANCEL)</t>
    </r>
    <r>
      <rPr>
        <rFont val="Arial"/>
        <color theme="1"/>
        <sz val="9.0"/>
      </rPr>
      <t xml:space="preserve">  // EPR2605290001
140</t>
    </r>
  </si>
  <si>
    <t>VNPR202604110028</t>
  </si>
  <si>
    <t>EPR2604140001</t>
  </si>
  <si>
    <t>EPR2604140002</t>
  </si>
  <si>
    <t>chưa out - đã GI GR</t>
  </si>
  <si>
    <t>1FSHQ40125</t>
  </si>
  <si>
    <t>EPR2604140003</t>
  </si>
  <si>
    <t>Proto (WGO5))</t>
  </si>
  <si>
    <t>FATP-NPI-WGO5-MVA2603-66OM</t>
  </si>
  <si>
    <t>1FSHQ40126</t>
  </si>
  <si>
    <t>EPR2604140004</t>
  </si>
  <si>
    <t>FATP-NPI-WGO5-MVA2603-66OM 
=&gt; FATP-MP-P26-MVA2605-27OM (140x)</t>
  </si>
  <si>
    <t>1FSHQ40127
=&gt; 1FSHQ50258</t>
  </si>
  <si>
    <r>
      <rPr>
        <rFont val="Arial"/>
        <color rgb="FFFF0000"/>
        <sz val="9.0"/>
      </rPr>
      <t>EPR2604140005 (CANCEL)</t>
    </r>
    <r>
      <rPr>
        <rFont val="Arial"/>
        <color theme="1"/>
        <sz val="9.0"/>
      </rPr>
      <t xml:space="preserve">  // EPR2605290001
140</t>
    </r>
  </si>
  <si>
    <t>VNPR202604110030</t>
  </si>
  <si>
    <t>EPR2604140006</t>
  </si>
  <si>
    <t>EPR2604140007</t>
  </si>
  <si>
    <t>1FSHQ40128</t>
  </si>
  <si>
    <t>EPR2604140008</t>
  </si>
  <si>
    <t>WGO5 SMT P1.0</t>
  </si>
  <si>
    <t>SMT-NPI-WGO5-MVA2604-09OM</t>
  </si>
  <si>
    <t>40x 1FSHQ40226
25X 1FSHQ40227</t>
  </si>
  <si>
    <t>25.0x 1FSHQ40227
40.0x 1FSHQ40226</t>
  </si>
  <si>
    <t>EPR2605040007</t>
  </si>
  <si>
    <t>ASK5 SMT P1.0</t>
  </si>
  <si>
    <t>SMT-NPI-ASK5-MVA2604-08OM</t>
  </si>
  <si>
    <t>40x 1FSHQ40223
27X 1FSHQ40224</t>
  </si>
  <si>
    <t>EPR2605040008</t>
  </si>
  <si>
    <t>KSH5 SMT P1.0</t>
  </si>
  <si>
    <t>SMT-NPI-KSH5-MVA2604-07OM</t>
  </si>
  <si>
    <t>40X 1FSHQ40221
27X 1FSHQ40222</t>
  </si>
  <si>
    <t>EPR2605040009</t>
  </si>
  <si>
    <t>VNPR202604200109</t>
  </si>
  <si>
    <t>VNPO202604230205</t>
  </si>
  <si>
    <t>EPR2605040010</t>
  </si>
  <si>
    <t>VNPR202604200105</t>
  </si>
  <si>
    <t>EPR2605040011</t>
  </si>
  <si>
    <t>VNPR202604200101</t>
  </si>
  <si>
    <t>EPR2605040012</t>
  </si>
  <si>
    <t>Nguyen Anh Thai</t>
  </si>
  <si>
    <t>V1544017</t>
  </si>
  <si>
    <t>Tommy - Thai Nguyen Anh (QE)</t>
  </si>
  <si>
    <t>MCN5 FATP Proto1</t>
  </si>
  <si>
    <t>FATP-NPI-F27-MVA2603-31OM</t>
  </si>
  <si>
    <t>1FSHQ40076</t>
  </si>
  <si>
    <t>EPR2603240036</t>
  </si>
  <si>
    <t>1FSHQ40077</t>
  </si>
  <si>
    <t>Đã nhận 23/04</t>
  </si>
  <si>
    <t>EPR2603240037</t>
  </si>
  <si>
    <t>VNPR202604060169</t>
  </si>
  <si>
    <t>EPR2603210035</t>
  </si>
  <si>
    <t>EPR2603240033</t>
  </si>
  <si>
    <t>VNPR202604060161</t>
  </si>
  <si>
    <t>VNPO202604110048</t>
  </si>
  <si>
    <t>EPR2603240034</t>
  </si>
  <si>
    <t>EPR2603210034</t>
  </si>
  <si>
    <t>EPR2603240035</t>
  </si>
  <si>
    <t>Lê Phi Yến</t>
  </si>
  <si>
    <t>V1542548</t>
  </si>
  <si>
    <t>yenlp@fih-foxconn.com</t>
  </si>
  <si>
    <t>MCN5 FATP Proto</t>
  </si>
  <si>
    <t>FATP-NPI-F27-MVA2603-33OM</t>
  </si>
  <si>
    <t>VNPR202604010061</t>
  </si>
  <si>
    <t>EPR2605090012</t>
  </si>
  <si>
    <t>V1542549</t>
  </si>
  <si>
    <t>MCN5 SMT Proto</t>
  </si>
  <si>
    <t>SMT-NPI-F27-MVA2605-18OM</t>
  </si>
  <si>
    <t>VNPR202605180025</t>
  </si>
  <si>
    <t>VNPO202605210256</t>
  </si>
  <si>
    <t>EPR2605090001 (4x - về sau) / EPR2603210039 (2x lấy từ spare part)</t>
  </si>
  <si>
    <t>Nguyễn Văn Ngọc</t>
  </si>
  <si>
    <t>V1540332</t>
  </si>
  <si>
    <t>ngocnv5@fih-foxconn.com</t>
  </si>
  <si>
    <t>MCN5 Proto</t>
  </si>
  <si>
    <t>EPR2603210040</t>
  </si>
  <si>
    <t>Trần Ngọc Tiến</t>
  </si>
  <si>
    <t>V1524847</t>
  </si>
  <si>
    <t>tientn@fih-foxconn.com</t>
  </si>
  <si>
    <t>L10-NPI-F27-MVA2604-04OM
=&gt; FATP-NPI-F27-MVA2604-04OM</t>
  </si>
  <si>
    <t>VNPR202604200019</t>
  </si>
  <si>
    <t>EPR2603210041</t>
  </si>
  <si>
    <t>Ngô Thị Anh</t>
  </si>
  <si>
    <t>V1550422</t>
  </si>
  <si>
    <t>anhnt40@fih-foxconn.com</t>
  </si>
  <si>
    <t>Pro Tower QCT1250, Ultra 7 265, Ram 16GB DDR5, SSD
512GB, Integrated graphics card, Power 180W, HDMI &amp; DP Port,
Keyboard and Mouse, 3Yrs Wty</t>
  </si>
  <si>
    <t>P1 for F27 / FATP</t>
  </si>
  <si>
    <t>FATP-NPI-F27-MVA2603-54OM</t>
  </si>
  <si>
    <t>1FSHQ40014</t>
  </si>
  <si>
    <t>EPR2603280001: Done</t>
  </si>
  <si>
    <t>P1 for F27 / SMT</t>
  </si>
  <si>
    <t>SMT-NPI-F27-MVA2603-55OM</t>
  </si>
  <si>
    <t>1FSHQ40078</t>
  </si>
  <si>
    <t>EPR2603280002: Done</t>
  </si>
  <si>
    <t>WGO5 FATP P1.0</t>
  </si>
  <si>
    <t>FATP-NPI-WGO5-MVA2604-20OM</t>
  </si>
  <si>
    <t>30x 1FSHQ50057
24x 1FSHQ50058</t>
  </si>
  <si>
    <t>EPR2605040013</t>
  </si>
  <si>
    <t>ASK5 FATP P1.0</t>
  </si>
  <si>
    <t>FATP-NPI-ASK5-MVA2604-19OM</t>
  </si>
  <si>
    <t>30x 1FSHQ50054
28x 1FSHQ50056</t>
  </si>
  <si>
    <t>EPR2605040014</t>
  </si>
  <si>
    <t>KSH5 FATP P1.0</t>
  </si>
  <si>
    <t>FATP-NPI-KSH5-MVA2604-18OM</t>
  </si>
  <si>
    <t>30x 1FSHQ50052
28x 1FSHQ50053</t>
  </si>
  <si>
    <t>EPR2605040015</t>
  </si>
  <si>
    <t>CGY4 P26 demo line</t>
  </si>
  <si>
    <t>FATP-MP-CGY4-MVA2604-21OM</t>
  </si>
  <si>
    <t>1FSHQ50011</t>
  </si>
  <si>
    <t>22May26 (về trước 49x màn+ 74x arm)
25x màn còn lại plan tháng 6/2026</t>
  </si>
  <si>
    <t>Đã nhận 22.5(49x màn-74 arn)</t>
  </si>
  <si>
    <t>EPR2605040016</t>
  </si>
  <si>
    <t>Đặng Duy Linh</t>
  </si>
  <si>
    <t>V1527806</t>
  </si>
  <si>
    <t>Linh Dang Duy (Cole)</t>
  </si>
  <si>
    <t>EPR2605040017</t>
  </si>
  <si>
    <t>FATP-MP-CGY4-MVA2605-40OM</t>
  </si>
  <si>
    <t>1FSHQ50334</t>
  </si>
  <si>
    <t>Đỗ Văn Toàn</t>
  </si>
  <si>
    <t>RE: 关于手机充电站项目（CGY4, 4CS4, PKK4）电脑设备的申领需求)</t>
  </si>
  <si>
    <t>FATP-MP-4CS4-MVA2605-09AUTO</t>
  </si>
  <si>
    <t>1FSHQ50177</t>
  </si>
  <si>
    <t>EPR2605110012</t>
  </si>
  <si>
    <t>Đã out nhưng nợ tem chính thức (PO này chưa đẩy được nên chưa có số MVA, các em in tạm tem theo SN trước nhé )</t>
  </si>
  <si>
    <t>FATP-MP-CGY4-MVA2605-11AUTO</t>
  </si>
  <si>
    <t>1FSHQ50179</t>
  </si>
  <si>
    <t>EPR2605110011</t>
  </si>
  <si>
    <t>FATP-MP-PKK4-MVA2605-10AUTO</t>
  </si>
  <si>
    <t>1FSHQ50178</t>
  </si>
  <si>
    <t>EPR2605110010</t>
  </si>
  <si>
    <t xml:space="preserve">P27 P1.0 </t>
  </si>
  <si>
    <t>FATP-NPI-KSH5-MVA2605-13OM</t>
  </si>
  <si>
    <t>1FSHQ50181</t>
  </si>
  <si>
    <t>EPR2605110009</t>
  </si>
  <si>
    <t>1FSHQ50183</t>
  </si>
  <si>
    <t>EPR2605110008</t>
  </si>
  <si>
    <t>In Progress</t>
  </si>
  <si>
    <t>VNPR202605160018</t>
  </si>
  <si>
    <t>VNPO202606010194</t>
  </si>
  <si>
    <t>EPR2605110007</t>
  </si>
  <si>
    <t>FATP-NPI-WGO5-MVA2605-15OM</t>
  </si>
  <si>
    <t>1FSHQ50186</t>
  </si>
  <si>
    <t>EPR2605110006</t>
  </si>
  <si>
    <t>1FSHQ50187</t>
  </si>
  <si>
    <t>EPR2605110005</t>
  </si>
  <si>
    <t>VNPR202605160022</t>
  </si>
  <si>
    <t>EPR2605110004</t>
  </si>
  <si>
    <t>FATP-NPI-ASK5-MVA2605-14OM</t>
  </si>
  <si>
    <t>1FSHQ50184</t>
  </si>
  <si>
    <t>EPR2605110003</t>
  </si>
  <si>
    <t>1FSHQ50185</t>
  </si>
  <si>
    <t>EPR2605110002</t>
  </si>
  <si>
    <t>VNPR202605160021</t>
  </si>
  <si>
    <t>EPR2605110001</t>
  </si>
  <si>
    <t>Tống Văn Tuyến</t>
  </si>
  <si>
    <t>SMT-NPI-ASK5-MVA2605-23OM</t>
  </si>
  <si>
    <t>VNPR202605220183</t>
  </si>
  <si>
    <t>VNPO202606120168</t>
  </si>
  <si>
    <t>Lấy stock OM WH trả đơn trước</t>
  </si>
  <si>
    <t>EPR2605260006</t>
  </si>
  <si>
    <t>1FSHQ50257</t>
  </si>
  <si>
    <t>EPR2605260007</t>
  </si>
  <si>
    <t>1FSHQ50259</t>
  </si>
  <si>
    <t>EPR2605260008</t>
  </si>
  <si>
    <t>VNPR202605220190</t>
  </si>
  <si>
    <t>VNPO202606120163</t>
  </si>
  <si>
    <t>EPR2605260009</t>
  </si>
  <si>
    <t>SMT-NPI-KSH5-MVA2605-22OM</t>
  </si>
  <si>
    <t>VNPR202605220174</t>
  </si>
  <si>
    <t>EPR2605260010</t>
  </si>
  <si>
    <t>1FSHQ50260</t>
  </si>
  <si>
    <t>EPR2605260011</t>
  </si>
  <si>
    <t>1FSHQ50261</t>
  </si>
  <si>
    <t>EPR2605260012</t>
  </si>
  <si>
    <t>VNPR202605220176</t>
  </si>
  <si>
    <t xml:space="preserve">VNPO202606120169
</t>
  </si>
  <si>
    <t>EPR2605260013</t>
  </si>
  <si>
    <t>SMT-NPI-WGO5-MVA2605-24OM</t>
  </si>
  <si>
    <t>VNPR202605220259</t>
  </si>
  <si>
    <t>VNPO202606080275</t>
  </si>
  <si>
    <t>EPR2605260014</t>
  </si>
  <si>
    <t>1FSHQ50268</t>
  </si>
  <si>
    <t>EPR2605260015</t>
  </si>
  <si>
    <t>1FSHQ50269</t>
  </si>
  <si>
    <t>EPR2605260016</t>
  </si>
  <si>
    <t xml:space="preserve"> VNPR202605220261</t>
  </si>
  <si>
    <t>VNPO202606080274</t>
  </si>
  <si>
    <t>EPR2605260017</t>
  </si>
  <si>
    <t>Phạm Hữu Tính</t>
  </si>
  <si>
    <t>FATP-NPI-WGO5-MVA2605-34OM</t>
  </si>
  <si>
    <t xml:space="preserve">VNPR202605270042  </t>
  </si>
  <si>
    <t>VNPO202606010093</t>
  </si>
  <si>
    <t>EPR2605260018</t>
  </si>
  <si>
    <t>EPR2605260019</t>
  </si>
  <si>
    <t>Lê Đình Nhật</t>
  </si>
  <si>
    <t>FATP-NPI-ASK5-MVA2605-33OM</t>
  </si>
  <si>
    <t>VNPR202605270035</t>
  </si>
  <si>
    <t>EPR2605260020</t>
  </si>
  <si>
    <t>EPR2605260021</t>
  </si>
  <si>
    <t>Nguyễn Văn Tiếp</t>
  </si>
  <si>
    <t>FATP-NPI-KSH5-MVA2605-32OM</t>
  </si>
  <si>
    <t>VNPR202605270029</t>
  </si>
  <si>
    <t>EPR2605260022</t>
  </si>
  <si>
    <t>EPR2605260023</t>
  </si>
  <si>
    <t>F27 P1.1</t>
  </si>
  <si>
    <t>SMT-NPI-F27-MVA2605-42OM</t>
  </si>
  <si>
    <t>1FSHQ60053</t>
  </si>
  <si>
    <t>EPR2606120001</t>
  </si>
  <si>
    <t xml:space="preserve">Nguyễn Thị Trang </t>
  </si>
  <si>
    <t>FATP-NPI-F27-MVA2606-02OM</t>
  </si>
  <si>
    <t>1FSHQ60129</t>
  </si>
  <si>
    <t>EPR2606120003</t>
  </si>
  <si>
    <t>VNPR202606150114</t>
  </si>
  <si>
    <t>EPR2606120004</t>
  </si>
  <si>
    <t>M22Vi512H8M2-W, i5-12450H, Ram 8GB, SSD 256GB, 21.5inch Key-Mouse, WiFi, Bluetooth</t>
  </si>
  <si>
    <t>FATP-NPI-F27-MVA2606-03OM</t>
  </si>
  <si>
    <t>1FSHQ60128</t>
  </si>
  <si>
    <t>EPR2606220001</t>
  </si>
  <si>
    <t>Nguyễn Anh Thái</t>
  </si>
  <si>
    <t>FATP-NPI-F27-MVA2606-05OM</t>
  </si>
  <si>
    <t>1FSHQ60153</t>
  </si>
  <si>
    <t>1FSHQ60154</t>
  </si>
  <si>
    <t>EPR2606120005</t>
  </si>
  <si>
    <t>FATP-NPI-F27-MVA2606-10OM</t>
  </si>
  <si>
    <t>VNPR202606180125</t>
  </si>
  <si>
    <t>VNPO202606230081</t>
  </si>
  <si>
    <t>EPR2606240011</t>
  </si>
  <si>
    <t>1FSHQ60147</t>
  </si>
  <si>
    <t>EPR2606240012</t>
  </si>
  <si>
    <t>Nguyễn Thị Huyền Trang</t>
  </si>
  <si>
    <t>SMT-NPI-WGO5-MVA2606-37OM</t>
  </si>
  <si>
    <t>VNPR202606250158</t>
  </si>
  <si>
    <t>VNPO202606270391</t>
  </si>
  <si>
    <t>EPR2606240010</t>
  </si>
  <si>
    <t>SMT-NPI-ASK5-MVA2606-36OM</t>
  </si>
  <si>
    <t>VNPR202606250155</t>
  </si>
  <si>
    <t>EPR2606240009</t>
  </si>
  <si>
    <t>SMT-NPI-KSH5-MVA2606-35OM</t>
  </si>
  <si>
    <t>VNPR202606250153</t>
  </si>
  <si>
    <t>EPR2606240008</t>
  </si>
  <si>
    <t>Mini PC Lamitouch Issue</t>
  </si>
  <si>
    <t xml:space="preserve">Project </t>
  </si>
  <si>
    <t>Dept</t>
  </si>
  <si>
    <t>Qty request</t>
  </si>
  <si>
    <t>Yubo Supplied Qty</t>
  </si>
  <si>
    <t>Pending Qty</t>
  </si>
  <si>
    <t>PO release Qty</t>
  </si>
  <si>
    <t>Actual Backup</t>
  </si>
  <si>
    <t>Detail back up</t>
  </si>
  <si>
    <t>Pending Supply Qty</t>
  </si>
  <si>
    <t>P26  MP</t>
  </si>
  <si>
    <t>+12x-newbuy from P26 zombie line -DL return:
+40x- PC Assy at OM WH
+120x - newbuy from OR5 - DL return:
-14x-NG line return
+5x- borrow OR5 wisetech-DL return:
+7x-OM stock-lev for P26
+8x PC Assy (8x MFG return NG, OM check OK- re-supplied)
+4x PC Assy-borrow PQE-DL return:</t>
  </si>
  <si>
    <t>ENG</t>
  </si>
  <si>
    <t>Cancel PO,
change to order from Banico Mini PC Asus</t>
  </si>
  <si>
    <t>Đang mượn 80x from p26 zombie line-DL ruturn:</t>
  </si>
  <si>
    <t>P27 P1.0</t>
  </si>
  <si>
    <t>Order 140x- Mini PC asus Banico- Received</t>
  </si>
  <si>
    <t>Total</t>
  </si>
  <si>
    <t>Cancel 475x, change order to NUC asus Banico</t>
  </si>
  <si>
    <t>Trả P26 zombie line</t>
  </si>
  <si>
    <t>Remain Qty not yet released PO</t>
  </si>
  <si>
    <t>now Total order request mini Lamitouch 780x for P26-378x, P26 service: 124x (Line open date 5/18), P27: 278x ( line open date 6/1). Current we temporary use pending pickup mini PC of P26 zombie line 92x and PC assy 40x supplied for P26 MP, total Qty lack ~ 780x-132x= 648x</t>
  </si>
  <si>
    <t>Total 
Leadtime</t>
  </si>
  <si>
    <t>Request
 Deadline</t>
  </si>
  <si>
    <t>Late/ 
ontime</t>
  </si>
  <si>
    <t>Qty Done PQ</t>
  </si>
  <si>
    <t>Vu Xuan Bach</t>
  </si>
  <si>
    <t>V1521896</t>
  </si>
  <si>
    <t>bachvx@fih-foxconn.com</t>
  </si>
  <si>
    <t>3546/3435</t>
  </si>
  <si>
    <t>OR6 EVT</t>
  </si>
  <si>
    <t>OR6</t>
  </si>
  <si>
    <t>EPR2602020005 : Done</t>
  </si>
  <si>
    <t>FATP-NPI-OR6-MVA2601-101OM</t>
  </si>
  <si>
    <t>1FSHQ10134</t>
  </si>
  <si>
    <t>EPR2602020006</t>
  </si>
  <si>
    <t>WH</t>
  </si>
  <si>
    <t>Le Thi Lich</t>
  </si>
  <si>
    <t>V1525678</t>
  </si>
  <si>
    <t>lichlt@fih-foxconn.com</t>
  </si>
  <si>
    <t xml:space="preserve">1FSHQ10132 </t>
  </si>
  <si>
    <t>EPR2602020007 : Done</t>
  </si>
  <si>
    <t>EPR2602020008 ( cũ )</t>
  </si>
  <si>
    <t>FATP-NPI-OR6-MVA2602-112OM</t>
  </si>
  <si>
    <t>VNPR202602090065</t>
  </si>
  <si>
    <t>VNPO202602130022</t>
  </si>
  <si>
    <t>EPR2603100002</t>
  </si>
  <si>
    <t>ME</t>
  </si>
  <si>
    <t>Nguyen Thi Hai</t>
  </si>
  <si>
    <t>V1516000</t>
  </si>
  <si>
    <t>haint2@fih-foxconn.com</t>
  </si>
  <si>
    <t>OR5 DVT</t>
  </si>
  <si>
    <t>OR5</t>
  </si>
  <si>
    <t>L10-MP-OR5-MVA2601-103OM / L10-MP-OR5-MVA2601-105OM</t>
  </si>
  <si>
    <t>3 PR: 120 / 120 / 120  =&gt; check total  AMT
120x 1FSHQ20008 
120x 1FSHQ20009
120x 1FSHQ20010
80x 1FSHQ10131</t>
  </si>
  <si>
    <r>
      <rPr>
        <rFont val="Arial"/>
        <color theme="1"/>
        <sz val="10.0"/>
      </rPr>
      <t xml:space="preserve">3 PR: 120 / 120 / 120  =&gt; check total  AMT
120x 1FSHQ20008 
120x 1FSHQ20009
</t>
    </r>
    <r>
      <rPr>
        <rFont val="Arial"/>
        <color rgb="FFFF0000"/>
        <sz val="10.0"/>
      </rPr>
      <t>120x 1FSHQ20010
8x + 40x 1FSHQ10131</t>
    </r>
  </si>
  <si>
    <t xml:space="preserve"> pending</t>
  </si>
  <si>
    <t>30-03-2026</t>
  </si>
  <si>
    <t>EPR2602020009</t>
  </si>
  <si>
    <t>Lấy 120x-1FSHQ20008, 
cấp trước cho P26-MP CGY4 / lấy 40x 1FSHQ10131 cấp cho MFG G trong đống 100x</t>
  </si>
  <si>
    <t>L10-MP-OR5-MVA2601-103OM</t>
  </si>
  <si>
    <t>90x 1FSHQ20011
90x 1FSHQ20012
90x 1FSHQ20013
90x 1FSHQ20015</t>
  </si>
  <si>
    <t>1FSHQ20012 (PO)
1FSHQ20011 (PO)
1FSHQ20015 (PO)
1FSHQ20013 (PO)</t>
  </si>
  <si>
    <t>20-03-2026</t>
  </si>
  <si>
    <t>EPR2602020010: Done 1 phần</t>
  </si>
  <si>
    <t>Barcode Scanner NEWLAND HH220-HD, USB cable</t>
  </si>
  <si>
    <t>VNPR202602040113</t>
  </si>
  <si>
    <t>VNPO202602090105</t>
  </si>
  <si>
    <t>28-03-2026</t>
  </si>
  <si>
    <t>EPR2602020011</t>
  </si>
  <si>
    <t>1FSHQ20007</t>
  </si>
  <si>
    <t>EPR2602020012: đã out hết r ( PO: 1FSHQ20007 về làm spare )</t>
  </si>
  <si>
    <t>IPC++</t>
  </si>
  <si>
    <t>FATP-NPI-OR6-MVA2601-106OM</t>
  </si>
  <si>
    <t xml:space="preserve"> 1FSHQ20004</t>
  </si>
  <si>
    <t>EPR2601310004</t>
  </si>
  <si>
    <t xml:space="preserve"> 1FSHQ20006</t>
  </si>
  <si>
    <t>1FSHQ20006</t>
  </si>
  <si>
    <t>EPR2601310005</t>
  </si>
  <si>
    <t>PQE</t>
  </si>
  <si>
    <t>Nguyen Thi Phuong</t>
  </si>
  <si>
    <t>V1544473</t>
  </si>
  <si>
    <t>phuongnt18@fih-foxconn.com</t>
  </si>
  <si>
    <t>Order for Q station on Line LD8-NPI</t>
  </si>
  <si>
    <t>LD8</t>
  </si>
  <si>
    <t>FATP-NPI-LD8-MVA2601-111OM</t>
  </si>
  <si>
    <t>1FSHQ20029</t>
  </si>
  <si>
    <t>EPR2602130001: Done</t>
  </si>
  <si>
    <t>EPR2602130002: Done</t>
  </si>
  <si>
    <t>FATP-NPI-LD8-MVA2601-110OM</t>
  </si>
  <si>
    <t>VNPR202602060073</t>
  </si>
  <si>
    <t>VNPO202602110021</t>
  </si>
  <si>
    <t>EPR2602130003</t>
  </si>
  <si>
    <t>Nguyen Hai Yen</t>
  </si>
  <si>
    <t>V1549748</t>
  </si>
  <si>
    <t>yennh@fih-foxconn.com</t>
  </si>
  <si>
    <t>Order for test station on Line LD8-NPI</t>
  </si>
  <si>
    <t>1FSHQ20039</t>
  </si>
  <si>
    <t>EPR2602130004</t>
  </si>
  <si>
    <t>EPR2602130005 : Done</t>
  </si>
  <si>
    <t>EPR2602130006</t>
  </si>
  <si>
    <t>EPR2602060001: Done</t>
  </si>
  <si>
    <t>1FSHQ20037</t>
  </si>
  <si>
    <t>EPR2602070002</t>
  </si>
  <si>
    <t>1FSHQ20036</t>
  </si>
  <si>
    <t>EPR2602070003: Done</t>
  </si>
  <si>
    <t>FATP-NPI-LD8-MVA2602-113OM</t>
  </si>
  <si>
    <t>VNPR202602050240</t>
  </si>
  <si>
    <t>EPR2602070004</t>
  </si>
  <si>
    <t>đã out chị Lịch tại OM Office 30May</t>
  </si>
  <si>
    <t xml:space="preserve">MFG </t>
  </si>
  <si>
    <t>Đặng Thị Ban</t>
  </si>
  <si>
    <t xml:space="preserve">V1547168 </t>
  </si>
  <si>
    <t xml:space="preserve">bandt1@fih-foxconn.com </t>
  </si>
  <si>
    <t xml:space="preserve">EPR2602070005
</t>
  </si>
  <si>
    <t>1FSHQ20040</t>
  </si>
  <si>
    <t xml:space="preserve">        
EPR2602070006</t>
  </si>
  <si>
    <t>EPR2602070007</t>
  </si>
  <si>
    <t>EPR2602070008: Done</t>
  </si>
  <si>
    <t>EPR2602070009: Done</t>
  </si>
  <si>
    <t xml:space="preserve">Nguyễn Thị Hiền </t>
  </si>
  <si>
    <t>V1524357</t>
  </si>
  <si>
    <t>hiennt3@fih-foxconn.com</t>
  </si>
  <si>
    <t>EPR2602070010: Done</t>
  </si>
  <si>
    <t>EPR2602070011: Done</t>
  </si>
  <si>
    <t>EPR2602070012</t>
  </si>
  <si>
    <t>V1547168</t>
  </si>
  <si>
    <t xml:space="preserve">MH2 </t>
  </si>
  <si>
    <t>MH2</t>
  </si>
  <si>
    <t>FATP-NPI-MH2-MVA2602-114OM</t>
  </si>
  <si>
    <t>1FSHQ20106</t>
  </si>
  <si>
    <t>EPR2603070001</t>
  </si>
  <si>
    <t>1FSHQ20104</t>
  </si>
  <si>
    <t>Lấy hết PO 1FSHQ20104 trả cho MFG G // trả đơn Ban MFG thực tế 18x MINI PC ASUS</t>
  </si>
  <si>
    <t>EPR2603070002: đã cancel // EPR2606240002</t>
  </si>
  <si>
    <t>FATP-NPI-MH2-MVA2603-22OM</t>
  </si>
  <si>
    <t>VNPR202603230176</t>
  </si>
  <si>
    <t>VNPO202603280076</t>
  </si>
  <si>
    <t>EPR2603210001</t>
  </si>
  <si>
    <t>FATP-NPI-MH2-MVA2603-09OM</t>
  </si>
  <si>
    <t>1FSHQ30126</t>
  </si>
  <si>
    <t xml:space="preserve">	
EPR2603210002</t>
  </si>
  <si>
    <t>FATP-NPI-MH2-MVA2602-116OM</t>
  </si>
  <si>
    <t>1FSHQ30023</t>
  </si>
  <si>
    <t>EPR2603070003</t>
  </si>
  <si>
    <t>Lấy 3x từ 35 con
VNPO202604150030 MFG G (180/215) trả đơn trước</t>
  </si>
  <si>
    <t>EPR2603210004</t>
  </si>
  <si>
    <t>Vũ Đăng Hoạch</t>
  </si>
  <si>
    <t>V1546253</t>
  </si>
  <si>
    <t>hoachvd@fih-foxconn.com</t>
  </si>
  <si>
    <t>BM2</t>
  </si>
  <si>
    <t>FATP-NPI-BM2-MVA2602-118OM</t>
  </si>
  <si>
    <t>1FSHQ30070</t>
  </si>
  <si>
    <t>EPR2603070004</t>
  </si>
  <si>
    <t>FATP-NPI-BM2-MVA2603-10OM</t>
  </si>
  <si>
    <t>1FSHQ30119</t>
  </si>
  <si>
    <t>EPR2604090001</t>
  </si>
  <si>
    <t>1FSHQ30071</t>
  </si>
  <si>
    <t>Trả 3 PC(ASSY) từ OM-WH trước / lấy hết PO : 1FSHQ30071 cho MFG G</t>
  </si>
  <si>
    <t>EPR2603070005 ( 11x Mini PC Lami mua mới + 3x PC(ASSY) Lev ) // EPR2603070005 : 11x Lamitouch : đã cancel // EPR2606240003</t>
  </si>
  <si>
    <t>FATP-NPI-BM2-MVA2603-23OM</t>
  </si>
  <si>
    <t>VNPR202603230171</t>
  </si>
  <si>
    <t>Lấy 2x từ 35 con
VNPO202604150030 MFG G (180/215) trả đơn trước</t>
  </si>
  <si>
    <t>EPR2603210007</t>
  </si>
  <si>
    <t xml:space="preserve">EPR2603070006
</t>
  </si>
  <si>
    <t>Lấy hết PO: 1FSHQ30071 cho MFG G // Trả đơn Ban MFG MINI PC ASUS</t>
  </si>
  <si>
    <t>EPR2603070007: đã cancel  // EPR2606240004</t>
  </si>
  <si>
    <t>EPR2603210008</t>
  </si>
  <si>
    <t>Wed 3:09 PM</t>
  </si>
  <si>
    <t>1FSHQ30072</t>
  </si>
  <si>
    <t>EPR2603070008: Đã out</t>
  </si>
  <si>
    <t>( Đã out trước đó / 1FSHQ30072x: PO này về làm spare)</t>
  </si>
  <si>
    <t>Nguyen Van Than</t>
  </si>
  <si>
    <t>V1550929</t>
  </si>
  <si>
    <t xml:space="preserve">thannv@fih-foxconn.com </t>
  </si>
  <si>
    <t>1FSHQ30125</t>
  </si>
  <si>
    <t>1FSHQ30125  : Lấy hàng trong kho trước ( Hàng trong kho: 1FSHQ10101)  / Hàng về làm spare sau</t>
  </si>
  <si>
    <t xml:space="preserve">        
EPR2603070009
</t>
  </si>
  <si>
    <t>FATP-NPI-MH2-MVA2602-119OM</t>
  </si>
  <si>
    <t>1FSHQ30029</t>
  </si>
  <si>
    <t>Đã nhận 16.03.2026</t>
  </si>
  <si>
    <t>EPR2603070010</t>
  </si>
  <si>
    <t>EPR2603210005</t>
  </si>
  <si>
    <t>Nguyễn Đức Mạnh</t>
  </si>
  <si>
    <t>V1536673</t>
  </si>
  <si>
    <t>manhnd6@fih-foxconn.com</t>
  </si>
  <si>
    <t>FATP-NPI-OR6-MVA2603-02OM / SMT-NPI-OR6-MVA2603-15OM</t>
  </si>
  <si>
    <t xml:space="preserve"> 1FSHQ30093 &amp; 1FSHQ30116</t>
  </si>
  <si>
    <t>EPR2603210042</t>
  </si>
  <si>
    <t>Nguyen Duc Manh</t>
  </si>
  <si>
    <t xml:space="preserve">1FSHQ30094 / 1FSHQ30117 </t>
  </si>
  <si>
    <t>EPR2603070021</t>
  </si>
  <si>
    <t>1FSHQ30094 / 1FSHQ30117 ( Lấy hàng trong kho trước 2 PO về làm spare part)</t>
  </si>
  <si>
    <t>Mini PC ASUS NUC 15 (TE only)</t>
  </si>
  <si>
    <t>FATP-NPI-OR6-MVA2603-02OM</t>
  </si>
  <si>
    <t>1FSHQ30095</t>
  </si>
  <si>
    <t>EPR2603210003</t>
  </si>
  <si>
    <t>FATP-NPI-OR6-MVA2603-24OM</t>
  </si>
  <si>
    <t xml:space="preserve">  
 VNPR202604040090</t>
  </si>
  <si>
    <t>VNPO202604100231</t>
  </si>
  <si>
    <t>EPR2603210014</t>
  </si>
  <si>
    <t>FATP-NPI-MH2-MVA2603-06OM</t>
  </si>
  <si>
    <t>1FSHQ30127</t>
  </si>
  <si>
    <t>1FSHQ30127: Lấy hàng trong kho trước ( Hàng trong kho: 1FSHQ10101) / Hàng về làm spare sau</t>
  </si>
  <si>
    <t>EPR2603070022: Done</t>
  </si>
  <si>
    <t>1FSHQ30124</t>
  </si>
  <si>
    <t>EPR2603070023</t>
  </si>
  <si>
    <t>FATP-NPI-MH2-MVA2603-11OM</t>
  </si>
  <si>
    <t>VNPR202603130176</t>
  </si>
  <si>
    <t>VNPO202603190072</t>
  </si>
  <si>
    <t>EPR2603070024</t>
  </si>
  <si>
    <t>1FSHQ30128</t>
  </si>
  <si>
    <t>EPR2603070025</t>
  </si>
  <si>
    <t xml:space="preserve"> ( Lây 1x máy ở 1FSHPC0092 trước / hàng về làm spare )</t>
  </si>
  <si>
    <t>VNPR202603130196</t>
  </si>
  <si>
    <t>VNPO202603200118</t>
  </si>
  <si>
    <t>EPR2603070026</t>
  </si>
  <si>
    <t>AS3</t>
  </si>
  <si>
    <t>FATP-MP-AS3-MVA2603-07OM</t>
  </si>
  <si>
    <t>1FSHQ30074</t>
  </si>
  <si>
    <t>26/03/2026</t>
  </si>
  <si>
    <t>EPR2603070027: Done</t>
  </si>
  <si>
    <t>1FSHQ30077</t>
  </si>
  <si>
    <t>Đã nhận 20.04</t>
  </si>
  <si>
    <t>EPR2603070028</t>
  </si>
  <si>
    <t>FATP-MP-AS3-MVA2603-12OM</t>
  </si>
  <si>
    <t>VNPR202603130186</t>
  </si>
  <si>
    <t>VNPO202603230130</t>
  </si>
  <si>
    <t>EPR2603070029</t>
  </si>
  <si>
    <t>VNPR202603110208</t>
  </si>
  <si>
    <t>VNPO202603160180</t>
  </si>
  <si>
    <t>EPR2603070030</t>
  </si>
  <si>
    <t>đã out tại OM office 30 May</t>
  </si>
  <si>
    <t>FATP-NPI-BM2-MVA2602-08OM</t>
  </si>
  <si>
    <t>1FSHQ30080</t>
  </si>
  <si>
    <t>Đã nhận 26.03</t>
  </si>
  <si>
    <t>EPR2603070031: Done</t>
  </si>
  <si>
    <t xml:space="preserve">Lấy hàng spare </t>
  </si>
  <si>
    <t>1FSHQ30100</t>
  </si>
  <si>
    <t>EPR2603070032</t>
  </si>
  <si>
    <t>FATP-NPI-BM2-MVA2602-13OM</t>
  </si>
  <si>
    <t>VNPR202603130193</t>
  </si>
  <si>
    <t>EPR2603070033</t>
  </si>
  <si>
    <t>1FSHQ30101</t>
  </si>
  <si>
    <t>EPR2603070034</t>
  </si>
  <si>
    <t>VNPR202603110206</t>
  </si>
  <si>
    <t>EPR2603070035</t>
  </si>
  <si>
    <t>FATP-NPI-OR6-MVA2603-14OM</t>
  </si>
  <si>
    <t>1FSHQ30118</t>
  </si>
  <si>
    <t>EPR2603210051</t>
  </si>
  <si>
    <t>Le Thi Hong Nhung</t>
  </si>
  <si>
    <t>V1552445</t>
  </si>
  <si>
    <t>nhunglth2@fih-foxconn.com</t>
  </si>
  <si>
    <t xml:space="preserve">BM2 </t>
  </si>
  <si>
    <t>FATP-NPI-BM2-MVA2603-16OM</t>
  </si>
  <si>
    <t>1FSHQ30133</t>
  </si>
  <si>
    <t>EPR2603210052</t>
  </si>
  <si>
    <t>1FSHQ30134</t>
  </si>
  <si>
    <t>EPR2603240011</t>
  </si>
  <si>
    <t>Lấy 6x từ 35 con
VNPO202604150030 MFG G (180/215) trả đơn bù</t>
  </si>
  <si>
    <t>EPR2603210017</t>
  </si>
  <si>
    <t>OR5 UPH 230 to 300</t>
  </si>
  <si>
    <t>L10-MP-OR5-MVA2603-18OM</t>
  </si>
  <si>
    <t>1FSHQ40038</t>
  </si>
  <si>
    <t>EPR2603240012</t>
  </si>
  <si>
    <t>1FSHQ40039</t>
  </si>
  <si>
    <t xml:space="preserve">Lấy 7x spare out hàng cho ME OR5 trước // out thêm 6x spare đợt 2 ngày 11.05 // lấy 2x 1FSHQ30128
&amp; 1FSHQ30101 // Lấy 1x ở MFG G </t>
  </si>
  <si>
    <t>EPR2603240013 ( đã trả hết )</t>
  </si>
  <si>
    <t>L10-MP-OR5-MVA2603-25OM</t>
  </si>
  <si>
    <t>1FSHQ40023</t>
  </si>
  <si>
    <t xml:space="preserve">17x 1FSHQ40023 lấy cho MFG G </t>
  </si>
  <si>
    <t>EPR2603240014 Cancelled // EPR2606190001 : Lấy hàng ở PO 1FSHQ50347</t>
  </si>
  <si>
    <t>VNPR202604030189</t>
  </si>
  <si>
    <t>EPR2603210020</t>
  </si>
  <si>
    <t>Trả 2 lần : 100 / 60</t>
  </si>
  <si>
    <t>ORT</t>
  </si>
  <si>
    <t>Nguyen Van Thai</t>
  </si>
  <si>
    <t>V1552266</t>
  </si>
  <si>
    <t>thainv3@fih-foxconn.com</t>
  </si>
  <si>
    <t xml:space="preserve">	
EPR2603210006</t>
  </si>
  <si>
    <t xml:space="preserve">MFG NONG </t>
  </si>
  <si>
    <t>Đặng thị Ban</t>
  </si>
  <si>
    <t>bandt1@fih-foxconn.com</t>
  </si>
  <si>
    <t>SSF EVT</t>
  </si>
  <si>
    <t>SSF</t>
  </si>
  <si>
    <t>FATP-NPI-SSF-MVA2604-73OM</t>
  </si>
  <si>
    <t>1FSHQ40303</t>
  </si>
  <si>
    <t>EPR2604140015</t>
  </si>
  <si>
    <t>1FSHQ40322</t>
  </si>
  <si>
    <t>EPR2604140016</t>
  </si>
  <si>
    <t>VNPR202604290084</t>
  </si>
  <si>
    <t>VNPO202605040213</t>
  </si>
  <si>
    <t>EPR2604140017</t>
  </si>
  <si>
    <t>1FSHQ40323</t>
  </si>
  <si>
    <t>Lấy hàng trong kho trả trước</t>
  </si>
  <si>
    <t>EPR2604140018</t>
  </si>
  <si>
    <t>1FSHQ40324</t>
  </si>
  <si>
    <t>EPR2604140019</t>
  </si>
  <si>
    <t>Trần Thị Thanh Thanh</t>
  </si>
  <si>
    <t>V1558423</t>
  </si>
  <si>
    <t xml:space="preserve">thanhttt@fih-foxconn.com
</t>
  </si>
  <si>
    <t>EPR2604140020</t>
  </si>
  <si>
    <t>EPR2604140021</t>
  </si>
  <si>
    <t>EPR2604140022</t>
  </si>
  <si>
    <t>Nguyễn Thị Hiên</t>
  </si>
  <si>
    <t>V1550665</t>
  </si>
  <si>
    <t>hiennt78@fih-foxconn.com</t>
  </si>
  <si>
    <t>ML2 PVT</t>
  </si>
  <si>
    <t>ML2</t>
  </si>
  <si>
    <t>L10-NPI-ML2-MVA2604-01OM</t>
  </si>
  <si>
    <t>VNPR202604110061</t>
  </si>
  <si>
    <t>EPR2604180004</t>
  </si>
  <si>
    <t>1FSHQ40140</t>
  </si>
  <si>
    <t>EPR2604180005</t>
  </si>
  <si>
    <t xml:space="preserve">1FSHQ40139 </t>
  </si>
  <si>
    <t>EPR2604180006</t>
  </si>
  <si>
    <t>1FSHQ40138</t>
  </si>
  <si>
    <t>EPR2604180007</t>
  </si>
  <si>
    <t>L10-NPI-ML2-MVA2604-05OM</t>
  </si>
  <si>
    <t>1FSHQ40166</t>
  </si>
  <si>
    <t>EPR2604180008</t>
  </si>
  <si>
    <t>1FSHQ40167</t>
  </si>
  <si>
    <t>EPR2604180009</t>
  </si>
  <si>
    <t>Lê Thị Lịch</t>
  </si>
  <si>
    <t>OR5 bổ sung 2 line</t>
  </si>
  <si>
    <t>L10-MP-OR5-MVA2604-12OM</t>
  </si>
  <si>
    <t>1FSHQ40308</t>
  </si>
  <si>
    <t>EPR2604180010</t>
  </si>
  <si>
    <t>L10-MP-OR5-MVA2604-10OM</t>
  </si>
  <si>
    <t>1FSHQ40219</t>
  </si>
  <si>
    <t>EPR2605050001</t>
  </si>
  <si>
    <t>VNPR202604200082</t>
  </si>
  <si>
    <t>VNPO202604240250</t>
  </si>
  <si>
    <t>EPR2605050002</t>
  </si>
  <si>
    <t>1FSHQ40220</t>
  </si>
  <si>
    <t>EPR2605050003</t>
  </si>
  <si>
    <t xml:space="preserve">SSF </t>
  </si>
  <si>
    <t>L10-NPI-SSF-MVA2604-13OM</t>
  </si>
  <si>
    <t>1FSHQ40309</t>
  </si>
  <si>
    <t xml:space="preserve"> 1FSHQ40309</t>
  </si>
  <si>
    <t>EPR2605060005</t>
  </si>
  <si>
    <t>L10-NPI-SSF-MVA2604-11OM</t>
  </si>
  <si>
    <t>1FSHQ40218</t>
  </si>
  <si>
    <t>EPR2605050004</t>
  </si>
  <si>
    <t>Re-mind pick up</t>
  </si>
  <si>
    <t>VNPR202604200054</t>
  </si>
  <si>
    <t>EPR2605090002</t>
  </si>
  <si>
    <t>EPR2605090003</t>
  </si>
  <si>
    <t>FAPT OR6 MP 4 line</t>
  </si>
  <si>
    <t>FATP-MP-OR6-MVA2605-04OM</t>
  </si>
  <si>
    <t>1FSHQ50322 40x
1FSHQ50323 40x
1FSHQ50324 30x</t>
  </si>
  <si>
    <t>EPR2605090004</t>
  </si>
  <si>
    <t>SMT OR6 MP 4 line</t>
  </si>
  <si>
    <t>SMT-MP-OR6-MVA2605-36OM</t>
  </si>
  <si>
    <t>40x 1FSHQ60008 
18x 1FSHQ60010</t>
  </si>
  <si>
    <t>EPR2606120012</t>
  </si>
  <si>
    <t>Pending Budget + Approval</t>
  </si>
  <si>
    <t>FATP-MP-OR6-MVA2606-07OM</t>
  </si>
  <si>
    <t>1FSHQ60151</t>
  </si>
  <si>
    <t>EPR2605090005</t>
  </si>
  <si>
    <t>SMT-MP-OR6-MVA2606-08OM</t>
  </si>
  <si>
    <t>EPR2606120013</t>
  </si>
  <si>
    <t>FAPT  OR6 MP 4 line</t>
  </si>
  <si>
    <t>VNPR202605270256</t>
  </si>
  <si>
    <t>VNPO202606120173</t>
  </si>
  <si>
    <t>EPR2605090006</t>
  </si>
  <si>
    <t>VNPR202606010059</t>
  </si>
  <si>
    <t>VNPO202606040129</t>
  </si>
  <si>
    <t>EPR2606110002</t>
  </si>
  <si>
    <t>Mini PC ASUS NUC 15 PRO Tall - APR 2026</t>
  </si>
  <si>
    <t xml:space="preserve"> FAPT OR6 MP 4 line</t>
  </si>
  <si>
    <t>1FSHQ50325</t>
  </si>
  <si>
    <t>EPR2605090007</t>
  </si>
  <si>
    <t>OR6 MP 4 line</t>
  </si>
  <si>
    <t>L10-MP-OR6-MVA2605-06OM</t>
  </si>
  <si>
    <t>EPR2605090008</t>
  </si>
  <si>
    <t>1FSHQ50150</t>
  </si>
  <si>
    <t>EPR2605090009</t>
  </si>
  <si>
    <t>EPR2605090010</t>
  </si>
  <si>
    <t>EPR2605090011</t>
  </si>
  <si>
    <t>Nguyễn Thành Luân</t>
  </si>
  <si>
    <t>V1546250</t>
  </si>
  <si>
    <t>luan_nguyen_thanh1@fih-foxconn.com</t>
  </si>
  <si>
    <t>OR6 MP 4 line --&gt; 2 line</t>
  </si>
  <si>
    <t>FATP-MP-OR6-MVA2605-37OM</t>
  </si>
  <si>
    <t>1FSHQ50333</t>
  </si>
  <si>
    <t>EPR2606110003</t>
  </si>
  <si>
    <t>FATP-MP-OR6-MVA2605-39OM</t>
  </si>
  <si>
    <t>1FSHQ50348</t>
  </si>
  <si>
    <t>lấy 500x PO MINI PC bên ASUS trả đơn trước bên MFG G</t>
  </si>
  <si>
    <t>EPR2606240005</t>
  </si>
  <si>
    <t>FATP-MP-OR6-MVA2606-01OM</t>
  </si>
  <si>
    <t>1FSHQ60063</t>
  </si>
  <si>
    <t>EPR2606120010</t>
  </si>
  <si>
    <t>EPR2606120011</t>
  </si>
  <si>
    <t>FATP-MP-OR6-MVA2605-07OM</t>
  </si>
  <si>
    <t>VNPR202606010079</t>
  </si>
  <si>
    <t>EPR2606110001</t>
  </si>
  <si>
    <t>20x 1FSHQ60017
6x 1FSHQ60019</t>
  </si>
  <si>
    <t>EPR2606110007</t>
  </si>
  <si>
    <t xml:space="preserve"> OR6 MP 4 lineSetup fixture test for FA area</t>
  </si>
  <si>
    <t>FATP-MP-OR6-MVA2605-03OM</t>
  </si>
  <si>
    <t>1FSHQ50227</t>
  </si>
  <si>
    <t>Trả đơn trước từ 92x 1FSHQ50211</t>
  </si>
  <si>
    <t>EPR2605220001</t>
  </si>
  <si>
    <t>OR6 MP 4 lineSetup fixture test for FA area</t>
  </si>
  <si>
    <t>1FSHQ50226</t>
  </si>
  <si>
    <t>EPR2605220003</t>
  </si>
  <si>
    <t>OR6 MP 4 line Setup fixture test for FA area</t>
  </si>
  <si>
    <t>VNPR202605190217</t>
  </si>
  <si>
    <t>EPR2605250002</t>
  </si>
  <si>
    <t>Nguyễn Văn Thái</t>
  </si>
  <si>
    <t>L10-MP-OR6-MVA2605-05OM</t>
  </si>
  <si>
    <t>1FSHQ50147</t>
  </si>
  <si>
    <t>EPR2605200002</t>
  </si>
  <si>
    <t>1FSHQ50154</t>
  </si>
  <si>
    <t>EPR2605200001: Done</t>
  </si>
  <si>
    <t>VNPR202605150159</t>
  </si>
  <si>
    <t>EPR2605250006</t>
  </si>
  <si>
    <t>FATP-NPI-ML2-MVA2604-14OM</t>
  </si>
  <si>
    <t>VNPR202604280015</t>
  </si>
  <si>
    <t>VNPO202605040209</t>
  </si>
  <si>
    <t>EPR2605060001</t>
  </si>
  <si>
    <t>1FSHQ40300</t>
  </si>
  <si>
    <t xml:space="preserve"> 1FSHQ40300</t>
  </si>
  <si>
    <t>EPR2605250003</t>
  </si>
  <si>
    <t>1FSHQ40301</t>
  </si>
  <si>
    <t>EPR2605130001</t>
  </si>
  <si>
    <t>Nguyen Que Hung</t>
  </si>
  <si>
    <t>V1542733</t>
  </si>
  <si>
    <t>hungnq4@fih-foxconn.com</t>
  </si>
  <si>
    <t>Set up OR5 MP 4 line</t>
  </si>
  <si>
    <t>FATP-MP-OR5-MVA2605-19OM</t>
  </si>
  <si>
    <t>1FSHQ50213</t>
  </si>
  <si>
    <t>EPR2605230001</t>
  </si>
  <si>
    <t>Use for MA4</t>
  </si>
  <si>
    <t>MA4</t>
  </si>
  <si>
    <t>FATP-NPI-MA4-MVA2605-01OM</t>
  </si>
  <si>
    <t>1FSHQ50218</t>
  </si>
  <si>
    <t>EPR2605250004: Done</t>
  </si>
  <si>
    <t>1FSHQ50219</t>
  </si>
  <si>
    <t>EPR2605250005</t>
  </si>
  <si>
    <t>VNPR202605190171</t>
  </si>
  <si>
    <t>Lấy 9x từ 35 con
VNPO202604150030 MFG G (180/215) trả đơn trước</t>
  </si>
  <si>
    <t>EPR2605250007</t>
  </si>
  <si>
    <t>1FSHQ50220</t>
  </si>
  <si>
    <t>EPR2605250008</t>
  </si>
  <si>
    <t>Use for MA4 PVT</t>
  </si>
  <si>
    <t>L10-NPI-MA4-MVA2605-02OM</t>
  </si>
  <si>
    <t>1FSHQ50222</t>
  </si>
  <si>
    <t>EPR2605250009</t>
  </si>
  <si>
    <t>1FSHQ50221</t>
  </si>
  <si>
    <t>EPR2605250010</t>
  </si>
  <si>
    <t>VNPR202605190177</t>
  </si>
  <si>
    <t>Lấy 5x từ 35 con
VNPO202604150030 MFG G (180/215) trả đơn trước</t>
  </si>
  <si>
    <t>EPR2605250011</t>
  </si>
  <si>
    <t>L10-NPI-MA4-MVA2605-12OM</t>
  </si>
  <si>
    <t>1FSHQ50214</t>
  </si>
  <si>
    <t>EPR2605250001</t>
  </si>
  <si>
    <t>1FSHQ50215</t>
  </si>
  <si>
    <t>EPR2605250012</t>
  </si>
  <si>
    <t>VNPR202605190111</t>
  </si>
  <si>
    <t>VNPO202605210251</t>
  </si>
  <si>
    <t>EPR2605250013</t>
  </si>
  <si>
    <t>1FSHQ50216</t>
  </si>
  <si>
    <t>EPR2605250014</t>
  </si>
  <si>
    <t>EPR2605250015</t>
  </si>
  <si>
    <t>1FSHQ50146</t>
  </si>
  <si>
    <t>EPR2605200003 - cancel? / EPR2605230009</t>
  </si>
  <si>
    <t>VNPR202605150167</t>
  </si>
  <si>
    <t>VNPO202605190337</t>
  </si>
  <si>
    <t>EPR2605250016</t>
  </si>
  <si>
    <t>VNPR202605150166</t>
  </si>
  <si>
    <t>VNPO202606120174</t>
  </si>
  <si>
    <t>EPR2605260001</t>
  </si>
  <si>
    <t>1FSHQ50141</t>
  </si>
  <si>
    <t>EPR2605260002</t>
  </si>
  <si>
    <t>Nguyễn Anh Thư</t>
  </si>
  <si>
    <t>V1525145</t>
  </si>
  <si>
    <t>thuna@fih-foxconn.com</t>
  </si>
  <si>
    <t>FATP-MP-OR5-MVA2605-08OM</t>
  </si>
  <si>
    <t>1FSHQ50166</t>
  </si>
  <si>
    <t>EPR2605060006 ( Mua mới ) / EPR2606030001: Lấy 2x trả trước 4CS4 Demo line</t>
  </si>
  <si>
    <t>1FSHQ50167</t>
  </si>
  <si>
    <t>EPR2605190001: Done</t>
  </si>
  <si>
    <t>ZEBRA DS8178,USB cable PCS Wireless Scanner</t>
  </si>
  <si>
    <t xml:space="preserve">BM2 MP </t>
  </si>
  <si>
    <t>FATP-MP-BM2-MVA2605-16OM</t>
  </si>
  <si>
    <t>VNPR202605190110</t>
  </si>
  <si>
    <t>EPR2605110019</t>
  </si>
  <si>
    <t>1FSHQ50211</t>
  </si>
  <si>
    <t>EPR2605110018</t>
  </si>
  <si>
    <t>EPR2605110017</t>
  </si>
  <si>
    <t>1FSHQ50210</t>
  </si>
  <si>
    <t>EPR2605110016</t>
  </si>
  <si>
    <t>VNPR202605190112</t>
  </si>
  <si>
    <t xml:space="preserve">EPR2605110015 </t>
  </si>
  <si>
    <t>1FSHQ50212</t>
  </si>
  <si>
    <t>EPR2605110014</t>
  </si>
  <si>
    <t>Nguyễn Quế Hưng</t>
  </si>
  <si>
    <t>EPR2605110013</t>
  </si>
  <si>
    <t>SSF EVT1.1</t>
  </si>
  <si>
    <t>L10-NPI-SSF-MVA2605-21OM</t>
  </si>
  <si>
    <t>1FSHQ50256</t>
  </si>
  <si>
    <t>EPR2605230002</t>
  </si>
  <si>
    <t>1FSHQ50255</t>
  </si>
  <si>
    <t>EPR2605230003</t>
  </si>
  <si>
    <t>VNPR202605220119</t>
  </si>
  <si>
    <t>VNPO202606120157</t>
  </si>
  <si>
    <t xml:space="preserve">EPR2605230004
</t>
  </si>
  <si>
    <t>OR6 DVT</t>
  </si>
  <si>
    <t>L10-MP-OR6-MVA2605-29OM</t>
  </si>
  <si>
    <t>1FSHQ50299</t>
  </si>
  <si>
    <t>EPR2605260003</t>
  </si>
  <si>
    <t>1FSHQ50300</t>
  </si>
  <si>
    <t>EPR2605260004</t>
  </si>
  <si>
    <t>VNPR202605260105</t>
  </si>
  <si>
    <t>VNPO202606120169</t>
  </si>
  <si>
    <t>EPR2605260005</t>
  </si>
  <si>
    <t>Trịnh Hồng Đức</t>
  </si>
  <si>
    <t>V1520599</t>
  </si>
  <si>
    <t>ducthfih-foxconn.com</t>
  </si>
  <si>
    <t>OR5 MP</t>
  </si>
  <si>
    <t>FATP-MP-OR5-MVA2605-30OM</t>
  </si>
  <si>
    <t>VNPR202605250211</t>
  </si>
  <si>
    <t xml:space="preserve">VNPO202606120168
</t>
  </si>
  <si>
    <t>EPR2605230005</t>
  </si>
  <si>
    <t xml:space="preserve">Barcode Printer ZEBRA        ZT610, 600dpi </t>
  </si>
  <si>
    <t>1FSHQ50291</t>
  </si>
  <si>
    <t xml:space="preserve">EPR2605230006
</t>
  </si>
  <si>
    <t>1FSHQ50290</t>
  </si>
  <si>
    <t>1FSHQ50290 / Trả đơn trước</t>
  </si>
  <si>
    <t xml:space="preserve">Lấy hàng ở RQ trả đơn trước: 12x 1FSHQ30255 ( PO chị Xuân ENG2) </t>
  </si>
  <si>
    <t xml:space="preserve">EPR2605230007
</t>
  </si>
  <si>
    <t xml:space="preserve">
NUC 15 PRO Tall, U7- 255H, 16GB DDR5, 512GB NVMe SSD, 3Yrs Ｗty
</t>
  </si>
  <si>
    <t>1FSHQ50292</t>
  </si>
  <si>
    <t>EPR2605230008</t>
  </si>
  <si>
    <t>Phạm Văn Hiệp</t>
  </si>
  <si>
    <t>V1524537</t>
  </si>
  <si>
    <t>hieppv@fih-foxconn.com</t>
  </si>
  <si>
    <t>OR6 MP</t>
  </si>
  <si>
    <t>EPR2606110009 : lấy PO 500x MINI PC trả đơn trước</t>
  </si>
  <si>
    <t>L10-MP-OR6-MVA2605-35OM</t>
  </si>
  <si>
    <t>1FSHQ60042</t>
  </si>
  <si>
    <t xml:space="preserve"> 1FSHQ60042</t>
  </si>
  <si>
    <t>EPR2606100001</t>
  </si>
  <si>
    <t>VNPR202606040073</t>
  </si>
  <si>
    <t>VNPO202606100088</t>
  </si>
  <si>
    <t>EPR2606110008</t>
  </si>
  <si>
    <t>Lê Thị Hồng Nhung</t>
  </si>
  <si>
    <t>SMT-MP-BM2-MVA2605-43OM</t>
  </si>
  <si>
    <t>VNPR202606090270</t>
  </si>
  <si>
    <t>VNPO202606120145</t>
  </si>
  <si>
    <t>EPR2606120006</t>
  </si>
  <si>
    <t>thanhttt@fih-foxconn.com</t>
  </si>
  <si>
    <t>SSF DVT</t>
  </si>
  <si>
    <t>FATP-NPI-SSF-MVA2606-06OM</t>
  </si>
  <si>
    <t>1FSHQ60131</t>
  </si>
  <si>
    <t>EPR2606120007</t>
  </si>
  <si>
    <t>1FSHQ60132</t>
  </si>
  <si>
    <t>Lấy 21x / 48x 1FSHQ40032 trả đơn truoc</t>
  </si>
  <si>
    <t>EPR2606120008</t>
  </si>
  <si>
    <t>SEUIC, HS505DP-2530, USB cable</t>
  </si>
  <si>
    <t>VNPR202606160065</t>
  </si>
  <si>
    <t>EPR2606120009</t>
  </si>
  <si>
    <t>All-in-One AOC (SSF)</t>
  </si>
  <si>
    <t>FATP-NPI-SSF-MVA2606-11OM</t>
  </si>
  <si>
    <t>VNPR202606220290</t>
  </si>
  <si>
    <t>VNPO202606240089</t>
  </si>
  <si>
    <t>Hold PR</t>
  </si>
  <si>
    <t>Nguyễn Văn Doanh</t>
  </si>
  <si>
    <t>V1501972</t>
  </si>
  <si>
    <t>doanh.nguyen-van@fih-foxconn.com</t>
  </si>
  <si>
    <t>FATP-MP-OR5-MVA2606-38OM</t>
  </si>
  <si>
    <t>BM2-MP</t>
  </si>
  <si>
    <t>SMT-MP-BM2-MVA2606-41OM</t>
  </si>
  <si>
    <t>Rule:
MVA EQ in-house date will be 2weeks earlier than each stage
Date of each stage = OPM release</t>
  </si>
  <si>
    <t>Sơn Ngô OPM</t>
  </si>
  <si>
    <t>Nguyễn Hạnh Donna-OPM</t>
  </si>
  <si>
    <t>Phung_Thi_Anh@fih-foxconn.com</t>
  </si>
  <si>
    <t>Mary Hạnh Nguyễn - OPM</t>
  </si>
  <si>
    <t>Trung Hoàng (Howard - OPM FATP)</t>
  </si>
  <si>
    <t>Lani Than</t>
  </si>
  <si>
    <t>Snowball</t>
  </si>
  <si>
    <t>thuptq@fih-foxconn.com</t>
  </si>
  <si>
    <t>Thuy Thuy Windy</t>
  </si>
  <si>
    <t>Hieu Nguyen Thi Thanh(DMS_SMT) &lt;hieuntt@fih-foxconn.com&gt;</t>
  </si>
  <si>
    <t>Thao Vuong</t>
  </si>
  <si>
    <t>hauntt@fih-foxconn.com</t>
  </si>
  <si>
    <t>AS4</t>
  </si>
  <si>
    <t>Tracy</t>
  </si>
  <si>
    <t>IS1</t>
  </si>
  <si>
    <t>28/05/2026</t>
  </si>
  <si>
    <t>G Project</t>
  </si>
  <si>
    <t>NonG Project</t>
  </si>
  <si>
    <t>COUNTA of Project</t>
  </si>
  <si>
    <t>COUNTA of Purpose</t>
  </si>
  <si>
    <t>All Purpose</t>
  </si>
  <si>
    <t>counta</t>
  </si>
  <si>
    <t>Column 1</t>
  </si>
  <si>
    <t>Column 3</t>
  </si>
  <si>
    <t>All Project</t>
  </si>
  <si>
    <t>số lượng ko trùng</t>
  </si>
  <si>
    <t>MCN6</t>
  </si>
  <si>
    <t>khác tên, số lượng</t>
  </si>
  <si>
    <t>MCN7</t>
  </si>
  <si>
    <t>MCN8</t>
  </si>
  <si>
    <t>MCN9</t>
  </si>
  <si>
    <t>bên kia ko có</t>
  </si>
  <si>
    <t>SVR Line??</t>
  </si>
  <si>
    <t>đủ</t>
  </si>
  <si>
    <t>bbênkia ko có?</t>
  </si>
  <si>
    <t>ko trùng số lg</t>
  </si>
  <si>
    <t>kkotrungf số lg</t>
  </si>
  <si>
    <t>Sum (Total)</t>
  </si>
  <si>
    <t>-- check ts đây</t>
  </si>
  <si>
    <t xml:space="preserve">Gg Project </t>
  </si>
  <si>
    <t>Non Gg project</t>
  </si>
  <si>
    <t>anhttp@fih-foxconn.com</t>
  </si>
  <si>
    <t>Ngô Thị Hoa</t>
  </si>
  <si>
    <t>hoant3@fih-foxconn.com</t>
  </si>
  <si>
    <t>huynhnv2@fih-foxconn.com</t>
  </si>
  <si>
    <t>duongnv2@fih-foxconn.com</t>
  </si>
  <si>
    <t>Nguyễn Thị Hiền</t>
  </si>
  <si>
    <t>huyennn1@fih-foxconn.com</t>
  </si>
  <si>
    <t>thannv@fih-foxconn.com</t>
  </si>
  <si>
    <t>xuandt99@fih-foxconn.com</t>
  </si>
  <si>
    <t>hungnd7@fih-foxconn.com</t>
  </si>
  <si>
    <t>thaina@fih-foxconn.com</t>
  </si>
  <si>
    <t>GG-PQE(GTW)</t>
  </si>
  <si>
    <t>Vi Thị Phương Oanh</t>
  </si>
  <si>
    <t>V1549294</t>
  </si>
  <si>
    <t>oanh.vi-thi.phuong1@fih-foxconn.com</t>
  </si>
  <si>
    <r>
      <rPr>
        <rFont val="Arial"/>
        <color rgb="FF1155CC"/>
        <sz val="11.0"/>
        <u/>
      </rPr>
      <t>luan_nguyen_thanh1@fih-foxconn.com</t>
    </r>
    <r>
      <rPr>
        <rFont val="Calibri, sans-serif"/>
        <color rgb="FF1F1F1F"/>
        <sz val="11.0"/>
      </rPr>
      <t>x</t>
    </r>
  </si>
  <si>
    <t>BG Done</t>
  </si>
  <si>
    <t>PR Done</t>
  </si>
  <si>
    <t>PO Done</t>
  </si>
  <si>
    <t xml:space="preserve">Arrived </t>
  </si>
  <si>
    <t xml:space="preserve"> Total</t>
  </si>
  <si>
    <t>F27 Total</t>
  </si>
  <si>
    <t>P25 Service line Total</t>
  </si>
  <si>
    <t>P26 Total</t>
  </si>
  <si>
    <t>P26 Demo Line Total</t>
  </si>
  <si>
    <t>P26 Service line Total</t>
  </si>
  <si>
    <t>P27 Total</t>
  </si>
  <si>
    <t>PO</t>
  </si>
  <si>
    <t>Estimate ETA</t>
  </si>
  <si>
    <t>Actual ETA</t>
  </si>
  <si>
    <t>Quantity received</t>
  </si>
  <si>
    <t>1FSHPB0065</t>
  </si>
  <si>
    <t>1FSHPB0061</t>
  </si>
  <si>
    <t>1FSHPB0062</t>
  </si>
  <si>
    <t>1FSHPB0063</t>
  </si>
  <si>
    <t>1FSHPB0087 
1FSHPB0088</t>
  </si>
  <si>
    <t>Đã nhận 56x ( 6.01)</t>
  </si>
  <si>
    <t>1FSHPB0094</t>
  </si>
  <si>
    <t>Đã nhận hàng 17/1</t>
  </si>
  <si>
    <t>VNPO202512020099</t>
  </si>
  <si>
    <t>đã nhận 22/12/2025</t>
  </si>
  <si>
    <t xml:space="preserve">1FSHPB0112
</t>
  </si>
  <si>
    <t>Đã nhận hàng 23/12/2025</t>
  </si>
  <si>
    <t>1FSHPB0115 
1FSHPB0114</t>
  </si>
  <si>
    <t>1FSHPB0115 1/7/2026
1FSHPB0114 30/01/2026</t>
  </si>
  <si>
    <t>1FSHPB0149
1FSHPB0148
1FSHPB0145
1FSHPB0147</t>
  </si>
  <si>
    <t>Đã nhận 23-24</t>
  </si>
  <si>
    <t>VNPO202512020018</t>
  </si>
  <si>
    <t>1FSHPB0107
1FSHPB0106</t>
  </si>
  <si>
    <t>VNPO202512020075</t>
  </si>
  <si>
    <t>đã nhận 27/12/2025</t>
  </si>
  <si>
    <t>VNPO202511250247</t>
  </si>
  <si>
    <t>1FSHPB0090</t>
  </si>
  <si>
    <t>Đã nhận 3/1/2026</t>
  </si>
  <si>
    <t>VNPO202511280083</t>
  </si>
  <si>
    <t>Đã nhận 27/12/2025</t>
  </si>
  <si>
    <t>1FSHPB0098</t>
  </si>
  <si>
    <t>Đã nhận 30.01.2026</t>
  </si>
  <si>
    <t>1FSHPB0091</t>
  </si>
  <si>
    <t xml:space="preserve">1FSHPB0118
1FSHPB0119
</t>
  </si>
  <si>
    <t>Đã nhận 25.02.2025</t>
  </si>
  <si>
    <t>1FSHPB0117</t>
  </si>
  <si>
    <t>Đã nhận 15.01.2025</t>
  </si>
  <si>
    <t>1FSHPB0113</t>
  </si>
  <si>
    <t>VNPO202512020098</t>
  </si>
  <si>
    <t>1FSHPB0129
1FSHPB0128
1FSHPB0130</t>
  </si>
  <si>
    <t xml:space="preserve">đã nhận hàng 19/1 
</t>
  </si>
  <si>
    <t>VNPO202512100087</t>
  </si>
  <si>
    <t>Đã nhận 11.02.2026</t>
  </si>
  <si>
    <t>Đã nhận 07.03.2026</t>
  </si>
  <si>
    <t xml:space="preserve">1FSHPB0131
1FSHPB0132
1FSHPB0135
1FSHPB0133
1FSHPB0134
1FSHPB0137 </t>
  </si>
  <si>
    <t>190x VNPO202511280091
300x VNPO202511280107
300x VNPO202511280105
300x VNPO202511280106</t>
  </si>
  <si>
    <t>190x VNPO202511280091 (đã nhận 06.1)
300x VNPO202511280107 (đã nhận 06.1)
300x VNPO202511280105 
300x VNPO202511280106  ( 06.01 - 108pcs- tt nhận 104)</t>
  </si>
  <si>
    <t>VNPO202512170063</t>
  </si>
  <si>
    <t>1FSHPB0124</t>
  </si>
  <si>
    <t>đã nhận 23.11.2025</t>
  </si>
  <si>
    <t>VNPO202512020088</t>
  </si>
  <si>
    <t>đã nhận 27.11</t>
  </si>
  <si>
    <t>VNPO202512110008</t>
  </si>
  <si>
    <t>Đã nhận 26.01.2026</t>
  </si>
  <si>
    <t>1FSHPC0097</t>
  </si>
  <si>
    <t>Đã nhận 29.12.2025</t>
  </si>
  <si>
    <t>VNPO202512220159</t>
  </si>
  <si>
    <t>Đã nhận 02.02.2026</t>
  </si>
  <si>
    <t>VNPO202512220176</t>
  </si>
  <si>
    <t>Đã nhận 28.01.2026</t>
  </si>
  <si>
    <t>VNPO202512220175</t>
  </si>
  <si>
    <t>1FSHPC0092</t>
  </si>
  <si>
    <t>Đã nhận  26.2.2026</t>
  </si>
  <si>
    <t>Đã nhận  26.02.2026</t>
  </si>
  <si>
    <t>1FSHPC0093</t>
  </si>
  <si>
    <t>1FSHQ10080</t>
  </si>
  <si>
    <t>Đã nhận 11.03.2026</t>
  </si>
  <si>
    <t>1FSHQ10078</t>
  </si>
  <si>
    <t>1FSHPC0118</t>
  </si>
  <si>
    <t>đã nhận 34x+60x  08.01.2026</t>
  </si>
  <si>
    <t>VNPO202512230202</t>
  </si>
  <si>
    <t>1FSHQ10033</t>
  </si>
  <si>
    <t>1FSHQ10034</t>
  </si>
  <si>
    <t>Đã nhận 19.1 / OM keep in OM WH</t>
  </si>
  <si>
    <t>1FSHQ10040</t>
  </si>
  <si>
    <t>Đã nhận 26.2.2026</t>
  </si>
  <si>
    <t>VNPO202601130267</t>
  </si>
  <si>
    <t>Đã nhận 22.01.2026</t>
  </si>
  <si>
    <t>VNPO202601080117</t>
  </si>
  <si>
    <t>Đã nhận 15.1</t>
  </si>
  <si>
    <t>1FSHQ10048</t>
  </si>
  <si>
    <t>Đã nhận 26.02.2026 / Mua bổ sung request cho TE làm spare</t>
  </si>
  <si>
    <t>VNPO202601130350</t>
  </si>
  <si>
    <t>Đã nhận 11.02.2026 / Mua bổ sung request cho FAE làm spare</t>
  </si>
  <si>
    <t>VNPO202601130349</t>
  </si>
  <si>
    <t>Đã nhận 27.01.2026</t>
  </si>
  <si>
    <t>Đã nhận 13.3</t>
  </si>
  <si>
    <t>1FSHQ10057</t>
  </si>
  <si>
    <t>VNPO202601150152</t>
  </si>
  <si>
    <t>Đã nhận 28.1</t>
  </si>
  <si>
    <t>VNPO202601160039</t>
  </si>
  <si>
    <t>VNPO202601160041</t>
  </si>
  <si>
    <t>Đã nhận 23.1</t>
  </si>
  <si>
    <t>VNPO202601160040</t>
  </si>
  <si>
    <t>Đã nhận 22.1</t>
  </si>
  <si>
    <t>VNPO202601200226</t>
  </si>
  <si>
    <t>Đã nhận 26.01</t>
  </si>
  <si>
    <t>1FSHQ10101</t>
  </si>
  <si>
    <t>Đã nhận 03.02.2026</t>
  </si>
  <si>
    <t>1FSHQ10102</t>
  </si>
  <si>
    <t>Đã nhận 26.02.2026</t>
  </si>
  <si>
    <t>VNPO202602110038</t>
  </si>
  <si>
    <t>Không nhận hàng =&gt; check xử lý với chị Thảo GI GR như thế nào (cần giấy tờ gì để GI/GR)</t>
  </si>
  <si>
    <t>Đã nhận  21.03.2026</t>
  </si>
  <si>
    <t>VNPO202604070281</t>
  </si>
  <si>
    <t>VNPO202604110050</t>
  </si>
  <si>
    <t>đã nhận hàng (test)</t>
  </si>
  <si>
    <t>1FSHQ10133</t>
  </si>
  <si>
    <t>Đã nhận 12.02.2026</t>
  </si>
  <si>
    <t>1FSHQ10132</t>
  </si>
  <si>
    <t>Đã nhận 11.02.2026 / EPR2602020007</t>
  </si>
  <si>
    <t>1FSHQ20008
1FSHQ20010
1FSHQ20009</t>
  </si>
  <si>
    <t>còn1FSHQ20008 120
      1FSHQ20010 40</t>
  </si>
  <si>
    <t xml:space="preserve">Đã nhận 1FSHQ20009 120x
               1FSHQ20010 80x
</t>
  </si>
  <si>
    <t xml:space="preserve">1FSHQ20012 (PO)
1FSHQ20011 (PO)
1FSHQ20015 (PO)
1FSHQ20013 (PO)
</t>
  </si>
  <si>
    <t xml:space="preserve">1FSHQ20012  Đã nhận 26.02.2026
1FSHQ20011 Đã nhận 10.04.2026 (2x+ 88x =90)
1FSHQ20015 Đã nhận 10.04.2026: ok
1FSHQ20013 Đã nhận 10.04.2026:ok
</t>
  </si>
  <si>
    <t>Đã nhận  02.04.2026</t>
  </si>
  <si>
    <t>Đã nhận 26.02.2026 29x
Đã nhận 27.03.2026 301x</t>
  </si>
  <si>
    <t>1FSHQ10131</t>
  </si>
  <si>
    <t>Đã nhận 8x  - 11.03
              72x -  21.04</t>
  </si>
  <si>
    <t>1FSHQ20004</t>
  </si>
  <si>
    <t>Đã nhận 12.03.2026</t>
  </si>
  <si>
    <t>Đã nhận 13.03.2026</t>
  </si>
  <si>
    <t>1FSHQ20038</t>
  </si>
  <si>
    <t>Đã nhận 16.03.3026</t>
  </si>
  <si>
    <t>Đã nhận 05.03.2026</t>
  </si>
  <si>
    <t>Đã nhận 23.02.2026</t>
  </si>
  <si>
    <t>Vendor báo 5/5 hàng về</t>
  </si>
  <si>
    <t>VNPO202604150065</t>
  </si>
  <si>
    <t>15-20 May 2026</t>
  </si>
  <si>
    <t>VNPO202603120086</t>
  </si>
  <si>
    <t>Đã nhận 19.03.2026</t>
  </si>
  <si>
    <t>Dự kiến 29/4</t>
  </si>
  <si>
    <t>Đã nhận 02.04.2026</t>
  </si>
  <si>
    <t>VNPO202603260041</t>
  </si>
  <si>
    <t>40x 1FSHQ30073  đã nhận 13.04 
40x 1FSHQ30075  đã nhận 13.04
40x 1FSHQ30076  đã nhận 13.04
21x 1FSHQ30078  đã nhận 13.04</t>
  </si>
  <si>
    <t>1FSHQ30093</t>
  </si>
  <si>
    <t>1FSHQ30094</t>
  </si>
  <si>
    <t>Đã nhận 26.03.2026</t>
  </si>
  <si>
    <t>Dự kiến T5</t>
  </si>
  <si>
    <t>Đã nhận 26.03	3
1FSHQ30100			3
VNPO202603160180	Vendor báo 5/5 hàng về		
1FSHQ30101			
1FSHQ30125 			6
1FSHQ30119			3
1FSHQ30126		 Đã nhận 23/04	3
VNPO202603190072		Đã nhận 25.04	2
VNPO202603230130		Đã nhận 25.04	2
VNPO202603230130		Đã nhận 25.04	3
1FSHQ30118			
1FSHQ30116		 Đã nhận 23/04	4
1FSHQ30117 	Dự kiến 29/04		
1FSHQ30133		 Đã nhận 23/04	6
1FSHQ30134	Dự kiến 29/04		
1FSHQ30201</t>
  </si>
  <si>
    <t>1FSHQ30200"</t>
  </si>
  <si>
    <t xml:space="preserve">Dự kiến 25/05 hàng về
</t>
  </si>
  <si>
    <t>VNPO202604160165</t>
  </si>
  <si>
    <t>VNPO202604020122</t>
  </si>
  <si>
    <t>Dự kiến giữaT5</t>
  </si>
  <si>
    <t>VNPO202604020128</t>
  </si>
  <si>
    <t>VNPO202604020123</t>
  </si>
  <si>
    <t>Dự kiến 24.04.2026</t>
  </si>
  <si>
    <t>1FSHQ40030</t>
  </si>
  <si>
    <t>1FSHQ40028</t>
  </si>
  <si>
    <t>1FSHQ40063</t>
  </si>
  <si>
    <t>VNPO202604070282</t>
  </si>
  <si>
    <t>VNPO202604070283</t>
  </si>
  <si>
    <t>VNPO202604100289</t>
  </si>
  <si>
    <t xml:space="preserve">Dự kiến 07/05 hàng về
</t>
  </si>
  <si>
    <t>Dự kiến 25/05 hàng về</t>
  </si>
  <si>
    <t>VNPO202604210080</t>
  </si>
  <si>
    <t>Đã nhận 29/04</t>
  </si>
  <si>
    <t>1FSHQ40139</t>
  </si>
  <si>
    <t>P27-P1.1-SMT (FBU)</t>
  </si>
  <si>
    <t>P27-P1.1-FATP (FBU)</t>
  </si>
  <si>
    <t>Big Cagetory</t>
  </si>
  <si>
    <t>Small Category</t>
  </si>
  <si>
    <t>CPU</t>
  </si>
  <si>
    <t>RAM</t>
  </si>
  <si>
    <t>SSD</t>
  </si>
  <si>
    <t>Request No</t>
  </si>
  <si>
    <t>Spec 
(Model name, dimension, accessory,...)</t>
  </si>
  <si>
    <t>Vendor Name/ Vendor Code</t>
  </si>
  <si>
    <t>Unit price (VND)</t>
  </si>
  <si>
    <t>Bidding effective date</t>
  </si>
  <si>
    <t>Bidding Expiry date</t>
  </si>
  <si>
    <t>Vendor's
 leadtime (days)</t>
  </si>
  <si>
    <t>Leadtime process
Budget/PR/PO</t>
  </si>
  <si>
    <t>Request deadline</t>
  </si>
  <si>
    <t xml:space="preserve">Monitor </t>
  </si>
  <si>
    <t>Monitor HKC MB24V7-W</t>
  </si>
  <si>
    <t>AIDB-I25121968793 / HIDP-I25122607765</t>
  </si>
  <si>
    <t>HKC MB24V7-W, 23.8 inch white display, IPS, 100Hz,3Yrs</t>
  </si>
  <si>
    <t>VVN0010296 CÔNG TY TNHH HTC</t>
  </si>
  <si>
    <t>AIDB-I25120962198 / HIDP-I25122708407</t>
  </si>
  <si>
    <t>MB24V7-W, 23.8 inch White, With Bracket Arm Warrior WA-MH0802 (White)</t>
  </si>
  <si>
    <t xml:space="preserve">Scanner </t>
  </si>
  <si>
    <t>0809001-0100041</t>
  </si>
  <si>
    <t>NEWLAND HH220-HD, USB cable</t>
  </si>
  <si>
    <t>VVN0010378 CONG TY TNHH THUONG MAI VA DICH VU TONG HOP TAN HUNG HA</t>
  </si>
  <si>
    <t>AIDB-I26020493841 / AIDB-I25111044470</t>
  </si>
  <si>
    <t>VVN0011431 CÔNG TY TNHH CÔNG NGHỆ THÔNG MINH SHARETECH VIỆT NAM</t>
  </si>
  <si>
    <t>AIDB-I26020493841 / AIDB-I25110743647</t>
  </si>
  <si>
    <t>AIDB-I25111346919/ HIDP-I25111986293</t>
  </si>
  <si>
    <t>Printer</t>
  </si>
  <si>
    <t>HIDP-I25070918630</t>
  </si>
  <si>
    <t xml:space="preserve">ZT610, 600dpi </t>
  </si>
  <si>
    <t>VVN0011455 CÔNG TY TNHH KHOA HỌC ĐIỆN TỬ QUAN THỤY</t>
  </si>
  <si>
    <t>Barcode Printer  ZEBRA (new)</t>
  </si>
  <si>
    <t>HIDP-I26051976818</t>
  </si>
  <si>
    <t>Monitor + ARM</t>
  </si>
  <si>
    <t>HKC MB24V7-W, 23.8 inch White, With Bracket Arm Warrior
  WA-MH0802 (White)</t>
  </si>
  <si>
    <t>Monitor</t>
  </si>
  <si>
    <t>Monitor (White)</t>
  </si>
  <si>
    <t>HKC MB24V7-W, 23.8 inch White</t>
  </si>
  <si>
    <t>PC</t>
  </si>
  <si>
    <t>Mini PC ASUS RNUC14MNK9700000, Intel N100, Ram 16 GB DDR5
  4800MHz , SSD 256GB, Wi-Fi and Bluetooth, 3Yrs Wty</t>
  </si>
  <si>
    <t>Barcode Scanner CHAINWAY C61-4850</t>
  </si>
  <si>
    <t>AIDB-I26010979473 / HIDP-I26012321093</t>
  </si>
  <si>
    <t>HIDP-I26020929492</t>
  </si>
  <si>
    <t>Pro Tower QCT1250, Core i3-14100, Ram 8GB DDR5, SSD
512GB, Integrated graphics card, Power 180W, HDMI &amp; DP Port,
Keyboard and Mouse, 3Yrs Wty</t>
  </si>
  <si>
    <t>VVN0010445 CÔNG TY CỔ PHẦN KỸ NGHỆ BANICO</t>
  </si>
  <si>
    <t xml:space="preserve"> HIDP-I26020929512</t>
  </si>
  <si>
    <t xml:space="preserve"> HIDP-I26020929517</t>
  </si>
  <si>
    <t>XIDP-I26020690582</t>
  </si>
  <si>
    <t>NUC 15 PRO Tall/ U7-255H/16GB DDR5/512GB NVMe SSD, 3Yrs Wty</t>
  </si>
  <si>
    <t>AIDB-I26022598785 / HIDP-I26030535743</t>
  </si>
  <si>
    <t>NUC 14 Essential NUC14MNK150 Intel N150, Ram 16 GB DDR5,SSD 256GB, Wi-Fi and Bluetooth, NoOS, 3Yrs Wty</t>
  </si>
  <si>
    <t>Monitor(REL)</t>
  </si>
  <si>
    <t>AIDB-I26020695559 / HIDP-I26031138325</t>
  </si>
  <si>
    <t>AIDB-I26040723335 // 0820001-0890058</t>
  </si>
  <si>
    <t xml:space="preserve">AIDB-I26040723335 // 0820001-0890007 </t>
  </si>
  <si>
    <t>Monitor 3</t>
  </si>
  <si>
    <t>AIDB-I26031308370</t>
  </si>
  <si>
    <t>U2725QE 120HZ 27 inch, 4K/IPS/120HZ / Brand: Dell</t>
  </si>
  <si>
    <t>Monitor 4</t>
  </si>
  <si>
    <t>PA279CRV 27 inch, 4K/IPS/60Hz / Brand: ASUS</t>
  </si>
  <si>
    <t>AIDB-I26040924948</t>
  </si>
  <si>
    <t xml:space="preserve">
NUC 15 PRO Tall, U7- 255H, 16GB DDR5, 512GB NVMe SSD, 3Yrs Ｗty</t>
  </si>
  <si>
    <t>VVN0010681 CÔNG TY CỔ PHẦN QUẢN LÝ HỆ THỐNG THÔNG TIN FLEXYS</t>
  </si>
  <si>
    <t>AIDB-I26040221434 / HIDP-I26041357386</t>
  </si>
  <si>
    <t>GODEX GX4600i pro, 600dpi</t>
  </si>
  <si>
    <t>VVN0010454 CÔNG TY CỔ PHẦN CÔNG NGHỆ ITD</t>
  </si>
  <si>
    <t>x`</t>
  </si>
  <si>
    <t>SingPC M22Vi512H8M2-W , i5-12450H, Ram 8GB, SSD 256GB, 21.5inch Key-Mouse, WiFi, Bluetooth</t>
  </si>
  <si>
    <t>AIDB-I2605204957 / HIDP-I26053084540</t>
  </si>
  <si>
    <t>All-in-One Desktop PC AOC A24A33-2FN2N8F/74 // CPU N95 | Ram 8G | SSD 256G | IPS 23.8 inch FHD | Color: Black Warranty: 03 Years</t>
  </si>
  <si>
    <t>PAS demand no</t>
  </si>
  <si>
    <t>PAS result no</t>
  </si>
  <si>
    <t>PAS material No</t>
  </si>
  <si>
    <t>Vendor code</t>
  </si>
  <si>
    <t xml:space="preserve">Unit price </t>
  </si>
  <si>
    <t>Currency</t>
  </si>
  <si>
    <t>Bidding 
effective date
(mmddyyyy)</t>
  </si>
  <si>
    <t>Bidding 
Expiry date
(mmddyyyy)</t>
  </si>
  <si>
    <t>AIDB-I26010979473</t>
  </si>
  <si>
    <t xml:space="preserve"> HIDP-I26012321093</t>
  </si>
  <si>
    <t>CÔNG TY TNHH CÔNG NGHỆ THÔNG MINH SHARETECH VIỆT NAM</t>
  </si>
  <si>
    <t>VVN0011431</t>
  </si>
  <si>
    <t>VND</t>
  </si>
  <si>
    <t>AIDB-I25121968793</t>
  </si>
  <si>
    <t xml:space="preserve"> HIDP-I25122607765</t>
  </si>
  <si>
    <t>CÔNG TY TNHH HTC</t>
  </si>
  <si>
    <t>VVN0010296</t>
  </si>
  <si>
    <t>AIDB-I26040723335</t>
  </si>
  <si>
    <t>0820001-0890058</t>
  </si>
  <si>
    <t xml:space="preserve">AIDB-I26040723335 </t>
  </si>
  <si>
    <t xml:space="preserve">0820001-0890007 </t>
  </si>
  <si>
    <t>AIDB-I25120962198</t>
  </si>
  <si>
    <t>HIDP-I25122708407</t>
  </si>
  <si>
    <t>get quotation by mail</t>
  </si>
  <si>
    <t>CÔNG TY CỔ PHẦN KỸ NGHỆ BANICO</t>
  </si>
  <si>
    <t>VVN0010445</t>
  </si>
  <si>
    <t>AIDB-I26022598785</t>
  </si>
  <si>
    <t>HIDP-I26030535743</t>
  </si>
  <si>
    <t>HIDP-I26041458147</t>
  </si>
  <si>
    <t>CÔNG TY CỔ PHẦN QUẢN LÝ HỆ THỐNG THÔNG TIN FLEXYS</t>
  </si>
  <si>
    <t>VVN0010681</t>
  </si>
  <si>
    <t>AIDB-I26052049572</t>
  </si>
  <si>
    <t>HIDP-I26053084537</t>
  </si>
  <si>
    <t>AIDB-I2605204957</t>
  </si>
  <si>
    <t>HIDP-I26053084540</t>
  </si>
  <si>
    <t>AIDB-I26053056461</t>
  </si>
  <si>
    <t>HIDP-I25121802930</t>
  </si>
  <si>
    <t>CÔNG TY TNHH KHOA HỌC ĐIỆN TỬ QUAN THỤY</t>
  </si>
  <si>
    <t>VVN0011455</t>
  </si>
  <si>
    <t>AIDB-I26040221434</t>
  </si>
  <si>
    <t>HIDP-I26041357386</t>
  </si>
  <si>
    <t>CÔNG TY CỔ PHẦN CÔNG NGHỆ ITD</t>
  </si>
  <si>
    <t>VVN0010454</t>
  </si>
  <si>
    <t>AIDB-I26020493841</t>
  </si>
  <si>
    <t>0809001-0100032</t>
  </si>
  <si>
    <t>0809001-0100026</t>
  </si>
  <si>
    <t>AIDB-I26022397821</t>
  </si>
  <si>
    <t>HIDP-I26030434700</t>
  </si>
  <si>
    <t>NONE-G</t>
  </si>
  <si>
    <t>OPM mail</t>
  </si>
  <si>
    <t>LS1</t>
  </si>
  <si>
    <t>LS2</t>
  </si>
  <si>
    <t>LS3</t>
  </si>
  <si>
    <t>MS1</t>
  </si>
  <si>
    <t>JP1</t>
  </si>
  <si>
    <t>LD1</t>
  </si>
  <si>
    <t>LD3</t>
  </si>
  <si>
    <t>ML1</t>
  </si>
  <si>
    <t>OC1</t>
  </si>
  <si>
    <t>OC2</t>
  </si>
  <si>
    <t>OR4</t>
  </si>
  <si>
    <t>Line Open Date</t>
  </si>
  <si>
    <t>HSA</t>
  </si>
  <si>
    <t>EQ Arrival Date</t>
  </si>
  <si>
    <t>line open date - 14 days</t>
  </si>
  <si>
    <t>Required Delivery Date(line open date - 14 days)</t>
  </si>
  <si>
    <t>Given LT  (days)</t>
  </si>
  <si>
    <t>AIH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</si>
</sst>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"/>
    <numFmt numFmtId="165" formatCode="#,##0[$ ₫]"/>
    <numFmt numFmtId="166" formatCode="d-mmm-yyyy"/>
    <numFmt numFmtId="167" formatCode="m/d/yyyy"/>
    <numFmt numFmtId="168" formatCode="d-mmmm-yyyy"/>
    <numFmt numFmtId="169" formatCode="0.0"/>
    <numFmt numFmtId="170" formatCode="m/d"/>
    <numFmt numFmtId="171" formatCode="mmm d"/>
    <numFmt numFmtId="172" formatCode="mmm d, h:mm am/pm"/>
    <numFmt numFmtId="173" formatCode="mmmm d, h:mm am/pm"/>
    <numFmt numFmtId="174" formatCode="mmmm d"/>
    <numFmt numFmtId="175" formatCode="d-mmmm-yy"/>
    <numFmt numFmtId="176" formatCode="dd-mmmm-yyyy"/>
  </numFmts>
  <fonts count="61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</font>
    <font>
      <u/>
      <color theme="1"/>
      <name val="Arial"/>
      <scheme val="minor"/>
    </font>
    <font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color theme="1"/>
      <name val="Arial"/>
    </font>
    <font>
      <u/>
      <sz val="10.0"/>
      <color theme="1"/>
      <name val="Arial"/>
    </font>
    <font>
      <sz val="12.0"/>
      <color theme="1"/>
      <name val="Calibri"/>
    </font>
    <font>
      <u/>
      <sz val="10.0"/>
      <color theme="1"/>
      <name val="Arial"/>
    </font>
    <font>
      <u/>
      <sz val="10.0"/>
      <color theme="1"/>
      <name val="Arial"/>
    </font>
    <font>
      <sz val="11.0"/>
      <color theme="1"/>
      <name val="Arial"/>
    </font>
    <font>
      <u/>
      <sz val="10.0"/>
      <color theme="1"/>
      <name val="Arial"/>
    </font>
    <font>
      <sz val="10.0"/>
      <color rgb="FF000000"/>
      <name val="Arial"/>
    </font>
    <font>
      <sz val="10.0"/>
      <color rgb="FF000000"/>
      <name val="&quot;Times New Roman&quot;"/>
    </font>
    <font>
      <sz val="9.0"/>
      <color theme="1"/>
      <name val="Arial"/>
    </font>
    <font>
      <sz val="12.0"/>
      <color theme="1"/>
      <name val="Arial"/>
    </font>
    <font>
      <u/>
      <sz val="10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u/>
      <sz val="10.0"/>
      <color theme="1"/>
      <name val="Arial"/>
      <scheme val="minor"/>
    </font>
    <font>
      <strike/>
      <sz val="10.0"/>
      <color theme="1"/>
      <name val="Arial"/>
      <scheme val="minor"/>
    </font>
    <font>
      <strike/>
      <sz val="10.0"/>
      <color theme="1"/>
      <name val="Arial"/>
    </font>
    <font>
      <sz val="11.0"/>
      <color theme="1"/>
      <name val="Calibri"/>
    </font>
    <font>
      <sz val="14.0"/>
      <color theme="1"/>
      <name val="Arial"/>
      <scheme val="minor"/>
    </font>
    <font/>
    <font>
      <u/>
      <sz val="10.0"/>
      <color theme="1"/>
      <name val="Arial"/>
    </font>
    <font>
      <u/>
      <sz val="10.0"/>
      <color theme="1"/>
      <name val="Arial"/>
    </font>
    <font>
      <strike/>
      <color theme="1"/>
      <name val="Arial"/>
      <scheme val="minor"/>
    </font>
    <font>
      <u/>
      <color theme="1"/>
      <name val="Arial"/>
    </font>
    <font>
      <sz val="11.0"/>
      <color rgb="FF000000"/>
      <name val="&quot;Calibri&quot;"/>
    </font>
    <font>
      <u/>
      <sz val="11.0"/>
      <color rgb="FF0000FF"/>
      <name val="Arial"/>
    </font>
    <font>
      <sz val="11.0"/>
      <color theme="1"/>
      <name val="Arial"/>
      <scheme val="minor"/>
    </font>
    <font>
      <sz val="11.0"/>
      <color theme="1"/>
      <name val="Times New Roman"/>
    </font>
    <font>
      <sz val="11.0"/>
      <color theme="1"/>
      <name val="Roboto"/>
    </font>
    <font>
      <color rgb="FF0000FF"/>
      <name val="Arial"/>
      <scheme val="minor"/>
    </font>
    <font>
      <sz val="9.0"/>
      <color rgb="FF000000"/>
      <name val="&quot;Google Sans Text&quot;"/>
    </font>
    <font>
      <u/>
      <sz val="9.0"/>
      <color rgb="FF000000"/>
      <name val="&quot;Google Sans Text&quot;"/>
    </font>
    <font>
      <u/>
      <color theme="1"/>
      <name val="Arial"/>
      <scheme val="minor"/>
    </font>
    <font>
      <sz val="10.0"/>
      <color rgb="FF0000FF"/>
      <name val="Arial"/>
    </font>
    <font>
      <color rgb="FF000000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sz val="11.0"/>
      <color rgb="FF081B3A"/>
      <name val="Arial"/>
    </font>
    <font>
      <b/>
      <color theme="1"/>
      <name val="Arial"/>
    </font>
    <font>
      <strike/>
      <color theme="1"/>
      <name val="Arial"/>
    </font>
    <font>
      <color rgb="FFFF0000"/>
      <name val="Arial"/>
    </font>
    <font>
      <strike/>
      <color rgb="FFFF0000"/>
      <name val="Arial"/>
    </font>
    <font>
      <sz val="11.0"/>
      <color rgb="FF330000"/>
      <name val="Calibri"/>
    </font>
    <font>
      <color rgb="FF000000"/>
      <name val="Arial"/>
      <scheme val="minor"/>
    </font>
    <font>
      <b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0" xfId="0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2" numFmtId="10" xfId="0" applyBorder="1" applyFont="1" applyNumberFormat="1"/>
    <xf borderId="1" fillId="0" fontId="2" numFmtId="167" xfId="0" applyBorder="1" applyFont="1" applyNumberFormat="1"/>
    <xf borderId="1" fillId="0" fontId="2" numFmtId="3" xfId="0" applyBorder="1" applyFont="1" applyNumberFormat="1"/>
    <xf borderId="0" fillId="0" fontId="2" numFmtId="164" xfId="0" applyFont="1" applyNumberFormat="1"/>
    <xf borderId="0" fillId="0" fontId="3" numFmtId="0" xfId="0" applyAlignment="1" applyFont="1">
      <alignment readingOrder="0" vertical="top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vertical="center"/>
    </xf>
    <xf borderId="2" fillId="3" fontId="6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2" fillId="3" fontId="2" numFmtId="164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4" fontId="6" numFmtId="164" xfId="0" applyAlignment="1" applyBorder="1" applyFill="1" applyFont="1" applyNumberFormat="1">
      <alignment horizontal="center" readingOrder="0" vertical="bottom"/>
    </xf>
    <xf borderId="1" fillId="3" fontId="2" numFmtId="164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1" fillId="3" fontId="2" numFmtId="0" xfId="0" applyAlignment="1" applyBorder="1" applyFont="1">
      <alignment horizontal="center"/>
    </xf>
    <xf borderId="0" fillId="0" fontId="8" numFmtId="0" xfId="0" applyAlignment="1" applyFont="1">
      <alignment readingOrder="0" vertical="top"/>
    </xf>
    <xf borderId="1" fillId="3" fontId="9" numFmtId="0" xfId="0" applyAlignment="1" applyBorder="1" applyFont="1">
      <alignment horizontal="center" readingOrder="0"/>
    </xf>
    <xf borderId="2" fillId="5" fontId="2" numFmtId="0" xfId="0" applyAlignment="1" applyBorder="1" applyFill="1" applyFont="1">
      <alignment horizontal="center" readingOrder="0" vertical="center"/>
    </xf>
    <xf borderId="1" fillId="5" fontId="2" numFmtId="164" xfId="0" applyAlignment="1" applyBorder="1" applyFont="1" applyNumberFormat="1">
      <alignment readingOrder="0"/>
    </xf>
    <xf borderId="2" fillId="5" fontId="2" numFmtId="0" xfId="0" applyAlignment="1" applyBorder="1" applyFont="1">
      <alignment readingOrder="0"/>
    </xf>
    <xf borderId="2" fillId="5" fontId="2" numFmtId="164" xfId="0" applyAlignment="1" applyBorder="1" applyFont="1" applyNumberFormat="1">
      <alignment readingOrder="0"/>
    </xf>
    <xf borderId="1" fillId="5" fontId="2" numFmtId="164" xfId="0" applyAlignment="1" applyBorder="1" applyFont="1" applyNumberForma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2" fillId="6" fontId="2" numFmtId="0" xfId="0" applyAlignment="1" applyBorder="1" applyFill="1" applyFont="1">
      <alignment horizontal="center" readingOrder="0" vertical="center"/>
    </xf>
    <xf borderId="1" fillId="6" fontId="2" numFmtId="164" xfId="0" applyAlignment="1" applyBorder="1" applyFont="1" applyNumberFormat="1">
      <alignment readingOrder="0"/>
    </xf>
    <xf borderId="2" fillId="6" fontId="2" numFmtId="0" xfId="0" applyAlignment="1" applyBorder="1" applyFont="1">
      <alignment readingOrder="0"/>
    </xf>
    <xf borderId="2" fillId="6" fontId="2" numFmtId="164" xfId="0" applyAlignment="1" applyBorder="1" applyFont="1" applyNumberFormat="1">
      <alignment readingOrder="0"/>
    </xf>
    <xf borderId="1" fillId="6" fontId="2" numFmtId="164" xfId="0" applyAlignment="1" applyBorder="1" applyFont="1" applyNumberFormat="1">
      <alignment horizontal="center" readingOrder="0"/>
    </xf>
    <xf borderId="1" fillId="6" fontId="11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/>
    </xf>
    <xf borderId="2" fillId="7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readingOrder="0"/>
    </xf>
    <xf borderId="2" fillId="7" fontId="2" numFmtId="0" xfId="0" applyAlignment="1" applyBorder="1" applyFont="1">
      <alignment readingOrder="0"/>
    </xf>
    <xf borderId="2" fillId="7" fontId="2" numFmtId="164" xfId="0" applyAlignment="1" applyBorder="1" applyFont="1" applyNumberFormat="1">
      <alignment readingOrder="0"/>
    </xf>
    <xf borderId="1" fillId="7" fontId="2" numFmtId="164" xfId="0" applyAlignment="1" applyBorder="1" applyFont="1" applyNumberFormat="1">
      <alignment readingOrder="0"/>
    </xf>
    <xf borderId="1" fillId="7" fontId="2" numFmtId="164" xfId="0" applyAlignment="1" applyBorder="1" applyFont="1" applyNumberFormat="1">
      <alignment horizontal="center" readingOrder="0"/>
    </xf>
    <xf borderId="1" fillId="7" fontId="1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vertical="center"/>
    </xf>
    <xf borderId="2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1" fillId="8" fontId="14" numFmtId="0" xfId="0" applyAlignment="1" applyBorder="1" applyFill="1" applyFont="1">
      <alignment horizontal="center" readingOrder="0" vertical="center"/>
    </xf>
    <xf borderId="1" fillId="8" fontId="15" numFmtId="0" xfId="0" applyAlignment="1" applyBorder="1" applyFont="1">
      <alignment horizontal="center" vertical="center"/>
    </xf>
    <xf borderId="1" fillId="9" fontId="15" numFmtId="0" xfId="0" applyAlignment="1" applyBorder="1" applyFill="1" applyFont="1">
      <alignment horizontal="center" vertical="center"/>
    </xf>
    <xf borderId="1" fillId="8" fontId="15" numFmtId="165" xfId="0" applyAlignment="1" applyBorder="1" applyFont="1" applyNumberFormat="1">
      <alignment horizontal="center" vertical="center"/>
    </xf>
    <xf borderId="1" fillId="8" fontId="15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vertical="center"/>
    </xf>
    <xf borderId="1" fillId="10" fontId="15" numFmtId="0" xfId="0" applyAlignment="1" applyBorder="1" applyFill="1" applyFont="1">
      <alignment horizontal="center" readingOrder="0" vertical="center"/>
    </xf>
    <xf borderId="1" fillId="11" fontId="15" numFmtId="0" xfId="0" applyAlignment="1" applyBorder="1" applyFill="1" applyFont="1">
      <alignment horizontal="center" vertical="center"/>
    </xf>
    <xf borderId="3" fillId="11" fontId="14" numFmtId="0" xfId="0" applyAlignment="1" applyBorder="1" applyFont="1">
      <alignment horizontal="left" readingOrder="0" shrinkToFit="0" vertical="center" wrapText="1"/>
    </xf>
    <xf borderId="1" fillId="11" fontId="15" numFmtId="0" xfId="0" applyAlignment="1" applyBorder="1" applyFont="1">
      <alignment horizontal="center" readingOrder="0" shrinkToFit="0" vertical="center" wrapText="1"/>
    </xf>
    <xf borderId="1" fillId="12" fontId="15" numFmtId="0" xfId="0" applyAlignment="1" applyBorder="1" applyFill="1" applyFont="1">
      <alignment horizontal="center" readingOrder="0" shrinkToFit="0" vertical="center" wrapText="1"/>
    </xf>
    <xf borderId="1" fillId="8" fontId="1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vertical="center"/>
    </xf>
    <xf borderId="1" fillId="4" fontId="6" numFmtId="164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vertical="bottom"/>
    </xf>
    <xf borderId="1" fillId="4" fontId="17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center" vertical="bottom"/>
    </xf>
    <xf borderId="1" fillId="4" fontId="6" numFmtId="3" xfId="0" applyAlignment="1" applyBorder="1" applyFont="1" applyNumberFormat="1">
      <alignment horizontal="right" vertical="bottom"/>
    </xf>
    <xf borderId="1" fillId="4" fontId="6" numFmtId="165" xfId="0" applyAlignment="1" applyBorder="1" applyFont="1" applyNumberForma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1" fillId="4" fontId="6" numFmtId="0" xfId="0" applyAlignment="1" applyBorder="1" applyFont="1">
      <alignment readingOrder="0" vertical="bottom"/>
    </xf>
    <xf borderId="1" fillId="4" fontId="6" numFmtId="4" xfId="0" applyAlignment="1" applyBorder="1" applyFont="1" applyNumberFormat="1">
      <alignment horizontal="left" readingOrder="0" shrinkToFit="0" vertical="bottom" wrapText="1"/>
    </xf>
    <xf borderId="1" fillId="4" fontId="6" numFmtId="166" xfId="0" applyAlignment="1" applyBorder="1" applyFont="1" applyNumberFormat="1">
      <alignment horizontal="lef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/>
    </xf>
    <xf borderId="1" fillId="0" fontId="6" numFmtId="3" xfId="0" applyAlignment="1" applyBorder="1" applyFont="1" applyNumberFormat="1">
      <alignment horizontal="right" vertical="bottom"/>
    </xf>
    <xf borderId="4" fillId="4" fontId="18" numFmtId="0" xfId="0" applyAlignment="1" applyBorder="1" applyFont="1">
      <alignment readingOrder="0"/>
    </xf>
    <xf borderId="1" fillId="4" fontId="19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1" fillId="11" fontId="6" numFmtId="0" xfId="0" applyAlignment="1" applyBorder="1" applyFont="1">
      <alignment horizontal="center" readingOrder="0" vertical="bottom"/>
    </xf>
    <xf borderId="4" fillId="13" fontId="18" numFmtId="0" xfId="0" applyAlignment="1" applyBorder="1" applyFill="1" applyFont="1">
      <alignment readingOrder="0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horizontal="center" vertical="bottom"/>
    </xf>
    <xf borderId="1" fillId="4" fontId="6" numFmtId="4" xfId="0" applyAlignment="1" applyBorder="1" applyFont="1" applyNumberFormat="1">
      <alignment horizontal="left"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4" fontId="20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4" fontId="6" numFmtId="4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left" readingOrder="0"/>
    </xf>
    <xf borderId="1" fillId="2" fontId="6" numFmtId="0" xfId="0" applyAlignment="1" applyBorder="1" applyFont="1">
      <alignment horizontal="center" vertical="bottom"/>
    </xf>
    <xf borderId="1" fillId="4" fontId="6" numFmtId="168" xfId="0" applyAlignment="1" applyBorder="1" applyFont="1" applyNumberFormat="1">
      <alignment horizontal="center" readingOrder="0" shrinkToFit="0" vertical="bottom" wrapText="1"/>
    </xf>
    <xf borderId="1" fillId="4" fontId="6" numFmtId="166" xfId="0" applyAlignment="1" applyBorder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/>
    </xf>
    <xf borderId="1" fillId="0" fontId="21" numFmtId="0" xfId="0" applyAlignment="1" applyBorder="1" applyFont="1">
      <alignment horizontal="left" readingOrder="0" shrinkToFit="0" vertical="center" wrapText="1"/>
    </xf>
    <xf borderId="1" fillId="4" fontId="6" numFmtId="4" xfId="0" applyAlignment="1" applyBorder="1" applyFont="1" applyNumberFormat="1">
      <alignment horizontal="center" readingOrder="0" shrinkToFit="0" vertical="bottom" wrapText="1"/>
    </xf>
    <xf borderId="1" fillId="4" fontId="6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21" numFmtId="0" xfId="0" applyAlignment="1" applyBorder="1" applyFont="1">
      <alignment shrinkToFit="0" wrapText="1"/>
    </xf>
    <xf borderId="1" fillId="0" fontId="6" numFmtId="4" xfId="0" applyAlignment="1" applyBorder="1" applyFont="1" applyNumberFormat="1">
      <alignment horizontal="left" shrinkToFit="0" wrapText="1"/>
    </xf>
    <xf borderId="1" fillId="0" fontId="22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0" fontId="21" numFmtId="0" xfId="0" applyAlignment="1" applyBorder="1" applyFont="1">
      <alignment readingOrder="0" shrinkToFit="0" wrapText="1"/>
    </xf>
    <xf borderId="1" fillId="0" fontId="21" numFmtId="167" xfId="0" applyAlignment="1" applyBorder="1" applyFont="1" applyNumberFormat="1">
      <alignment horizontal="left" readingOrder="0" shrinkToFit="0" wrapText="1"/>
    </xf>
    <xf borderId="1" fillId="0" fontId="16" numFmtId="168" xfId="0" applyBorder="1" applyFont="1" applyNumberFormat="1"/>
    <xf borderId="1" fillId="0" fontId="21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shrinkToFit="0" wrapText="1"/>
    </xf>
    <xf borderId="5" fillId="4" fontId="23" numFmtId="164" xfId="0" applyAlignment="1" applyBorder="1" applyFont="1" applyNumberFormat="1">
      <alignment horizontal="center" readingOrder="0" vertical="bottom"/>
    </xf>
    <xf borderId="6" fillId="4" fontId="23" numFmtId="0" xfId="0" applyAlignment="1" applyBorder="1" applyFont="1">
      <alignment readingOrder="0" vertical="bottom"/>
    </xf>
    <xf borderId="6" fillId="4" fontId="23" numFmtId="0" xfId="0" applyAlignment="1" applyBorder="1" applyFont="1">
      <alignment horizontal="right" readingOrder="0" vertical="bottom"/>
    </xf>
    <xf borderId="6" fillId="4" fontId="23" numFmtId="3" xfId="0" applyAlignment="1" applyBorder="1" applyFont="1" applyNumberFormat="1">
      <alignment horizontal="right" readingOrder="0" vertical="bottom"/>
    </xf>
    <xf borderId="6" fillId="0" fontId="24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horizontal="left" readingOrder="0" shrinkToFit="0" vertical="bottom" wrapText="1"/>
    </xf>
    <xf borderId="1" fillId="4" fontId="6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horizontal="left" readingOrder="0"/>
    </xf>
    <xf borderId="0" fillId="0" fontId="8" numFmtId="0" xfId="0" applyFont="1"/>
    <xf borderId="5" fillId="0" fontId="23" numFmtId="164" xfId="0" applyAlignment="1" applyBorder="1" applyFont="1" applyNumberFormat="1">
      <alignment horizontal="center" readingOrder="0" vertical="bottom"/>
    </xf>
    <xf borderId="6" fillId="0" fontId="23" numFmtId="0" xfId="0" applyAlignment="1" applyBorder="1" applyFont="1">
      <alignment readingOrder="0" vertical="bottom"/>
    </xf>
    <xf borderId="6" fillId="0" fontId="23" numFmtId="0" xfId="0" applyAlignment="1" applyBorder="1" applyFont="1">
      <alignment horizontal="right" readingOrder="0" vertical="bottom"/>
    </xf>
    <xf borderId="6" fillId="0" fontId="23" numFmtId="3" xfId="0" applyAlignment="1" applyBorder="1" applyFont="1" applyNumberFormat="1">
      <alignment horizontal="right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readingOrder="0" shrinkToFit="0" wrapText="1"/>
    </xf>
    <xf borderId="1" fillId="0" fontId="6" numFmtId="4" xfId="0" applyAlignment="1" applyBorder="1" applyFont="1" applyNumberFormat="1">
      <alignment horizontal="left" readingOrder="0" shrinkToFit="0" vertical="bottom" wrapText="1"/>
    </xf>
    <xf borderId="1" fillId="0" fontId="8" numFmtId="0" xfId="0" applyAlignment="1" applyBorder="1" applyFont="1">
      <alignment horizontal="left" readingOrder="0"/>
    </xf>
    <xf borderId="6" fillId="4" fontId="23" numFmtId="166" xfId="0" applyAlignment="1" applyBorder="1" applyFont="1" applyNumberFormat="1">
      <alignment horizontal="left" readingOrder="0" vertical="bottom"/>
    </xf>
    <xf borderId="6" fillId="2" fontId="23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readingOrder="0" shrinkToFit="0" wrapText="1"/>
    </xf>
    <xf borderId="1" fillId="2" fontId="8" numFmtId="3" xfId="0" applyAlignment="1" applyBorder="1" applyFont="1" applyNumberFormat="1">
      <alignment horizontal="center" readingOrder="0"/>
    </xf>
    <xf borderId="4" fillId="0" fontId="18" numFmtId="0" xfId="0" applyAlignment="1" applyBorder="1" applyFont="1">
      <alignment readingOrder="0"/>
    </xf>
    <xf borderId="1" fillId="4" fontId="6" numFmtId="3" xfId="0" applyAlignment="1" applyBorder="1" applyFont="1" applyNumberFormat="1">
      <alignment horizontal="right" readingOrder="0" vertical="bottom"/>
    </xf>
    <xf borderId="1" fillId="2" fontId="6" numFmtId="0" xfId="0" applyAlignment="1" applyBorder="1" applyFont="1">
      <alignment readingOrder="0" vertical="bottom"/>
    </xf>
    <xf borderId="1" fillId="2" fontId="25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left" readingOrder="0" shrinkToFit="0" vertical="center" wrapText="1"/>
    </xf>
    <xf borderId="1" fillId="4" fontId="6" numFmtId="166" xfId="0" applyAlignment="1" applyBorder="1" applyFont="1" applyNumberFormat="1">
      <alignment horizontal="center" readingOrder="0" shrinkToFit="0" vertical="bottom" wrapText="1"/>
    </xf>
    <xf borderId="1" fillId="4" fontId="25" numFmtId="0" xfId="0" applyAlignment="1" applyBorder="1" applyFont="1">
      <alignment readingOrder="0" vertical="bottom"/>
    </xf>
    <xf borderId="1" fillId="0" fontId="8" numFmtId="167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left" readingOrder="0"/>
    </xf>
    <xf borderId="1" fillId="0" fontId="6" numFmtId="167" xfId="0" applyAlignment="1" applyBorder="1" applyFont="1" applyNumberFormat="1">
      <alignment horizontal="center" vertical="bottom"/>
    </xf>
    <xf borderId="1" fillId="4" fontId="25" numFmtId="0" xfId="0" applyAlignment="1" applyBorder="1" applyFont="1">
      <alignment shrinkToFit="0" vertical="bottom" wrapText="1"/>
    </xf>
    <xf borderId="1" fillId="4" fontId="25" numFmtId="0" xfId="0" applyAlignment="1" applyBorder="1" applyFont="1">
      <alignment horizontal="center" shrinkToFit="0" vertical="bottom" wrapText="1"/>
    </xf>
    <xf borderId="1" fillId="4" fontId="25" numFmtId="0" xfId="0" applyAlignment="1" applyBorder="1" applyFont="1">
      <alignment horizontal="left" shrinkToFit="0" vertical="bottom" wrapText="1"/>
    </xf>
    <xf borderId="1" fillId="4" fontId="16" numFmtId="0" xfId="0" applyAlignment="1" applyBorder="1" applyFont="1">
      <alignment readingOrder="0" vertical="bottom"/>
    </xf>
    <xf borderId="1" fillId="2" fontId="25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center" vertical="center"/>
    </xf>
    <xf borderId="1" fillId="14" fontId="6" numFmtId="0" xfId="0" applyAlignment="1" applyBorder="1" applyFill="1" applyFont="1">
      <alignment readingOrder="0" vertical="bottom"/>
    </xf>
    <xf borderId="1" fillId="4" fontId="21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shrinkToFit="0" vertical="bottom" wrapText="1"/>
    </xf>
    <xf borderId="1" fillId="0" fontId="16" numFmtId="4" xfId="0" applyAlignment="1" applyBorder="1" applyFont="1" applyNumberFormat="1">
      <alignment vertical="bottom"/>
    </xf>
    <xf borderId="1" fillId="4" fontId="25" numFmtId="0" xfId="0" applyAlignment="1" applyBorder="1" applyFont="1">
      <alignment vertical="bottom"/>
    </xf>
    <xf borderId="1" fillId="4" fontId="26" numFmtId="0" xfId="0" applyAlignment="1" applyBorder="1" applyFont="1">
      <alignment vertical="bottom"/>
    </xf>
    <xf borderId="1" fillId="0" fontId="16" numFmtId="0" xfId="0" applyAlignment="1" applyBorder="1" applyFont="1">
      <alignment readingOrder="0" vertical="bottom"/>
    </xf>
    <xf borderId="1" fillId="0" fontId="6" numFmtId="4" xfId="0" applyAlignment="1" applyBorder="1" applyFont="1" applyNumberFormat="1">
      <alignment horizontal="center" shrinkToFit="0" vertical="bottom" wrapText="1"/>
    </xf>
    <xf borderId="1" fillId="0" fontId="6" numFmtId="166" xfId="0" applyAlignment="1" applyBorder="1" applyFont="1" applyNumberFormat="1">
      <alignment horizontal="left" shrinkToFit="0" vertical="bottom" wrapText="1"/>
    </xf>
    <xf borderId="1" fillId="0" fontId="25" numFmtId="0" xfId="0" applyAlignment="1" applyBorder="1" applyFont="1">
      <alignment readingOrder="0" shrinkToFit="0" vertical="bottom" wrapText="1"/>
    </xf>
    <xf borderId="1" fillId="0" fontId="6" numFmtId="4" xfId="0" applyAlignment="1" applyBorder="1" applyFont="1" applyNumberFormat="1">
      <alignment shrinkToFit="0" wrapText="1"/>
    </xf>
    <xf borderId="1" fillId="0" fontId="6" numFmtId="0" xfId="0" applyAlignment="1" applyBorder="1" applyFont="1">
      <alignment shrinkToFit="0" wrapText="1"/>
    </xf>
    <xf borderId="1" fillId="4" fontId="6" numFmtId="164" xfId="0" applyAlignment="1" applyBorder="1" applyFont="1" applyNumberFormat="1">
      <alignment vertical="bottom"/>
    </xf>
    <xf borderId="1" fillId="4" fontId="16" numFmtId="164" xfId="0" applyAlignment="1" applyBorder="1" applyFont="1" applyNumberFormat="1">
      <alignment vertical="bottom"/>
    </xf>
    <xf borderId="1" fillId="0" fontId="8" numFmtId="164" xfId="0" applyAlignment="1" applyBorder="1" applyFont="1" applyNumberFormat="1">
      <alignment horizontal="center"/>
    </xf>
    <xf borderId="1" fillId="0" fontId="8" numFmtId="0" xfId="0" applyBorder="1" applyFont="1"/>
    <xf borderId="1" fillId="0" fontId="27" numFmtId="0" xfId="0" applyBorder="1" applyFont="1"/>
    <xf borderId="1" fillId="0" fontId="8" numFmtId="3" xfId="0" applyBorder="1" applyFont="1" applyNumberFormat="1"/>
    <xf borderId="1" fillId="0" fontId="6" numFmtId="4" xfId="0" applyAlignment="1" applyBorder="1" applyFont="1" applyNumberFormat="1">
      <alignment horizontal="left" shrinkToFit="0" vertical="bottom" wrapText="1"/>
    </xf>
    <xf borderId="1" fillId="0" fontId="6" numFmtId="166" xfId="0" applyAlignment="1" applyBorder="1" applyFont="1" applyNumberFormat="1">
      <alignment horizontal="center" readingOrder="0" shrinkToFit="0" vertical="bottom" wrapText="1"/>
    </xf>
    <xf borderId="1" fillId="0" fontId="6" numFmtId="166" xfId="0" applyAlignment="1" applyBorder="1" applyFont="1" applyNumberFormat="1">
      <alignment horizontal="left" readingOrder="0" shrinkToFit="0" vertical="bottom" wrapText="1"/>
    </xf>
    <xf borderId="1" fillId="0" fontId="8" numFmtId="165" xfId="0" applyAlignment="1" applyBorder="1" applyFont="1" applyNumberFormat="1">
      <alignment horizontal="center"/>
    </xf>
    <xf borderId="1" fillId="10" fontId="8" numFmtId="164" xfId="0" applyAlignment="1" applyBorder="1" applyFont="1" applyNumberFormat="1">
      <alignment horizontal="center" vertical="center"/>
    </xf>
    <xf borderId="1" fillId="10" fontId="8" numFmtId="0" xfId="0" applyAlignment="1" applyBorder="1" applyFont="1">
      <alignment horizontal="center" readingOrder="0"/>
    </xf>
    <xf borderId="1" fillId="10" fontId="6" numFmtId="0" xfId="0" applyAlignment="1" applyBorder="1" applyFont="1">
      <alignment horizontal="center" vertical="bottom"/>
    </xf>
    <xf borderId="1" fillId="10" fontId="6" numFmtId="164" xfId="0" applyAlignment="1" applyBorder="1" applyFont="1" applyNumberFormat="1">
      <alignment horizontal="center" vertical="bottom"/>
    </xf>
    <xf borderId="1" fillId="14" fontId="8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center" readingOrder="0"/>
    </xf>
    <xf borderId="1" fillId="0" fontId="28" numFmtId="0" xfId="0" applyBorder="1" applyFont="1"/>
    <xf borderId="1" fillId="4" fontId="6" numFmtId="0" xfId="0" applyAlignment="1" applyBorder="1" applyFont="1">
      <alignment horizontal="center" readingOrder="0" vertical="bottom"/>
    </xf>
    <xf borderId="1" fillId="0" fontId="8" numFmtId="167" xfId="0" applyAlignment="1" applyBorder="1" applyFont="1" applyNumberFormat="1">
      <alignment horizontal="center"/>
    </xf>
    <xf borderId="1" fillId="0" fontId="28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/>
    </xf>
    <xf borderId="1" fillId="15" fontId="29" numFmtId="0" xfId="0" applyAlignment="1" applyBorder="1" applyFill="1" applyFont="1">
      <alignment horizontal="center" readingOrder="0"/>
    </xf>
    <xf borderId="1" fillId="0" fontId="30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0" fontId="31" numFmtId="0" xfId="0" applyAlignment="1" applyBorder="1" applyFont="1">
      <alignment readingOrder="0"/>
    </xf>
    <xf borderId="1" fillId="0" fontId="31" numFmtId="0" xfId="0" applyBorder="1" applyFont="1"/>
    <xf borderId="1" fillId="0" fontId="31" numFmtId="0" xfId="0" applyAlignment="1" applyBorder="1" applyFont="1">
      <alignment horizontal="center"/>
    </xf>
    <xf borderId="1" fillId="4" fontId="32" numFmtId="3" xfId="0" applyAlignment="1" applyBorder="1" applyFont="1" applyNumberFormat="1">
      <alignment horizontal="right" vertical="bottom"/>
    </xf>
    <xf borderId="1" fillId="0" fontId="31" numFmtId="0" xfId="0" applyAlignment="1" applyBorder="1" applyFont="1">
      <alignment horizontal="center" readingOrder="0"/>
    </xf>
    <xf borderId="1" fillId="4" fontId="8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0" fontId="6" numFmtId="167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wrapText="1"/>
    </xf>
    <xf borderId="0" fillId="0" fontId="6" numFmtId="0" xfId="0" applyFont="1"/>
    <xf borderId="1" fillId="4" fontId="6" numFmtId="0" xfId="0" applyAlignment="1" applyBorder="1" applyFont="1">
      <alignment readingOrder="0"/>
    </xf>
    <xf borderId="1" fillId="0" fontId="8" numFmtId="167" xfId="0" applyAlignment="1" applyBorder="1" applyFont="1" applyNumberFormat="1">
      <alignment readingOrder="0"/>
    </xf>
    <xf borderId="1" fillId="4" fontId="8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vertical="center"/>
    </xf>
    <xf borderId="1" fillId="0" fontId="8" numFmtId="167" xfId="0" applyAlignment="1" applyBorder="1" applyFont="1" applyNumberFormat="1">
      <alignment horizontal="center" vertical="center"/>
    </xf>
    <xf borderId="1" fillId="0" fontId="8" numFmtId="0" xfId="0" applyBorder="1" applyFont="1"/>
    <xf borderId="0" fillId="4" fontId="33" numFmtId="0" xfId="0" applyAlignment="1" applyFont="1">
      <alignment readingOrder="0" vertical="bottom"/>
    </xf>
    <xf borderId="1" fillId="2" fontId="8" numFmtId="0" xfId="0" applyAlignment="1" applyBorder="1" applyFont="1">
      <alignment horizontal="center"/>
    </xf>
    <xf borderId="0" fillId="0" fontId="34" numFmtId="0" xfId="0" applyAlignment="1" applyFont="1">
      <alignment readingOrder="0"/>
    </xf>
    <xf borderId="1" fillId="8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quotePrefix="1" borderId="1" fillId="0" fontId="2" numFmtId="0" xfId="0" applyAlignment="1" applyBorder="1" applyFont="1">
      <alignment readingOrder="0"/>
    </xf>
    <xf borderId="5" fillId="0" fontId="35" numFmtId="0" xfId="0" applyBorder="1" applyFont="1"/>
    <xf borderId="2" fillId="0" fontId="4" numFmtId="0" xfId="0" applyAlignment="1" applyBorder="1" applyFont="1">
      <alignment horizontal="center" readingOrder="0"/>
    </xf>
    <xf borderId="7" fillId="0" fontId="35" numFmtId="0" xfId="0" applyBorder="1" applyFont="1"/>
    <xf borderId="3" fillId="0" fontId="4" numFmtId="0" xfId="0" applyAlignment="1" applyBorder="1" applyFont="1">
      <alignment horizontal="center" readingOrder="0"/>
    </xf>
    <xf borderId="8" fillId="0" fontId="35" numFmtId="0" xfId="0" applyBorder="1" applyFont="1"/>
    <xf borderId="1" fillId="0" fontId="4" numFmtId="0" xfId="0" applyAlignment="1" applyBorder="1" applyFont="1">
      <alignment horizontal="center"/>
    </xf>
    <xf borderId="0" fillId="0" fontId="2" numFmtId="169" xfId="0" applyFont="1" applyNumberFormat="1"/>
    <xf borderId="1" fillId="8" fontId="15" numFmtId="0" xfId="0" applyAlignment="1" applyBorder="1" applyFont="1">
      <alignment horizontal="left" vertical="center"/>
    </xf>
    <xf borderId="1" fillId="9" fontId="15" numFmtId="0" xfId="0" applyAlignment="1" applyBorder="1" applyFont="1">
      <alignment horizontal="left" vertical="center"/>
    </xf>
    <xf borderId="1" fillId="8" fontId="15" numFmtId="0" xfId="0" applyAlignment="1" applyBorder="1" applyFont="1">
      <alignment horizontal="left" shrinkToFit="0" vertical="center" wrapText="1"/>
    </xf>
    <xf borderId="1" fillId="8" fontId="15" numFmtId="165" xfId="0" applyAlignment="1" applyBorder="1" applyFont="1" applyNumberFormat="1">
      <alignment horizontal="left" vertical="center"/>
    </xf>
    <xf borderId="1" fillId="8" fontId="15" numFmtId="0" xfId="0" applyAlignment="1" applyBorder="1" applyFont="1">
      <alignment horizontal="left" readingOrder="0" vertical="center"/>
    </xf>
    <xf borderId="1" fillId="2" fontId="15" numFmtId="0" xfId="0" applyAlignment="1" applyBorder="1" applyFont="1">
      <alignment horizontal="left" readingOrder="0" vertical="center"/>
    </xf>
    <xf borderId="1" fillId="2" fontId="15" numFmtId="0" xfId="0" applyAlignment="1" applyBorder="1" applyFont="1">
      <alignment horizontal="left" vertical="center"/>
    </xf>
    <xf borderId="1" fillId="10" fontId="15" numFmtId="0" xfId="0" applyAlignment="1" applyBorder="1" applyFont="1">
      <alignment horizontal="left" readingOrder="0" vertical="center"/>
    </xf>
    <xf borderId="1" fillId="11" fontId="15" numFmtId="0" xfId="0" applyAlignment="1" applyBorder="1" applyFont="1">
      <alignment horizontal="left" vertical="center"/>
    </xf>
    <xf borderId="1" fillId="11" fontId="1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horizontal="left" vertical="center"/>
    </xf>
    <xf borderId="1" fillId="4" fontId="6" numFmtId="0" xfId="0" applyAlignment="1" applyBorder="1" applyFont="1">
      <alignment horizontal="right" vertical="bottom"/>
    </xf>
    <xf borderId="1" fillId="4" fontId="6" numFmtId="165" xfId="0" applyAlignment="1" applyBorder="1" applyFont="1" applyNumberFormat="1">
      <alignment horizontal="right" vertical="bottom"/>
    </xf>
    <xf borderId="1" fillId="4" fontId="6" numFmtId="170" xfId="0" applyAlignment="1" applyBorder="1" applyFont="1" applyNumberFormat="1">
      <alignment vertical="bottom"/>
    </xf>
    <xf borderId="1" fillId="0" fontId="3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1" fillId="0" fontId="8" numFmtId="171" xfId="0" applyAlignment="1" applyBorder="1" applyFont="1" applyNumberFormat="1">
      <alignment horizontal="center" vertical="center"/>
    </xf>
    <xf borderId="1" fillId="0" fontId="6" numFmtId="171" xfId="0" applyAlignment="1" applyBorder="1" applyFont="1" applyNumberFormat="1">
      <alignment horizontal="center" vertical="bottom"/>
    </xf>
    <xf borderId="1" fillId="0" fontId="2" numFmtId="172" xfId="0" applyAlignment="1" applyBorder="1" applyFont="1" applyNumberFormat="1">
      <alignment readingOrder="0"/>
    </xf>
    <xf borderId="1" fillId="0" fontId="6" numFmtId="4" xfId="0" applyAlignment="1" applyBorder="1" applyFont="1" applyNumberFormat="1">
      <alignment horizontal="center" readingOrder="0" shrinkToFit="0" vertical="bottom" wrapText="1"/>
    </xf>
    <xf borderId="1" fillId="4" fontId="6" numFmtId="170" xfId="0" applyAlignment="1" applyBorder="1" applyFont="1" applyNumberFormat="1">
      <alignment horizontal="center" readingOrder="0" shrinkToFit="0" vertical="bottom" wrapText="1"/>
    </xf>
    <xf borderId="1" fillId="0" fontId="2" numFmtId="173" xfId="0" applyAlignment="1" applyBorder="1" applyFont="1" applyNumberFormat="1">
      <alignment readingOrder="0"/>
    </xf>
    <xf borderId="1" fillId="4" fontId="6" numFmtId="3" xfId="0" applyAlignment="1" applyBorder="1" applyFont="1" applyNumberFormat="1">
      <alignment horizontal="center" vertical="bottom"/>
    </xf>
    <xf borderId="0" fillId="0" fontId="2" numFmtId="166" xfId="0" applyAlignment="1" applyFont="1" applyNumberFormat="1">
      <alignment readingOrder="0"/>
    </xf>
    <xf borderId="1" fillId="0" fontId="8" numFmtId="174" xfId="0" applyAlignment="1" applyBorder="1" applyFont="1" applyNumberFormat="1">
      <alignment horizontal="center" vertical="center"/>
    </xf>
    <xf borderId="1" fillId="0" fontId="6" numFmtId="174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right" readingOrder="0" vertical="bottom"/>
    </xf>
    <xf borderId="0" fillId="10" fontId="2" numFmtId="0" xfId="0" applyFont="1"/>
    <xf borderId="1" fillId="4" fontId="37" numFmtId="0" xfId="0" applyAlignment="1" applyBorder="1" applyFont="1">
      <alignment shrinkToFit="0" vertical="bottom" wrapText="1"/>
    </xf>
    <xf borderId="1" fillId="4" fontId="16" numFmtId="0" xfId="0" applyAlignment="1" applyBorder="1" applyFont="1">
      <alignment vertical="bottom"/>
    </xf>
    <xf borderId="1" fillId="0" fontId="6" numFmtId="0" xfId="0" applyAlignment="1" applyBorder="1" applyFont="1">
      <alignment horizontal="right" readingOrder="0" vertical="bottom"/>
    </xf>
    <xf borderId="1" fillId="4" fontId="23" numFmtId="0" xfId="0" applyAlignment="1" applyBorder="1" applyFont="1">
      <alignment horizontal="right" readingOrder="0" vertical="bottom"/>
    </xf>
    <xf borderId="1" fillId="4" fontId="6" numFmtId="164" xfId="0" applyAlignment="1" applyBorder="1" applyFont="1" applyNumberFormat="1">
      <alignment readingOrder="0" vertical="bottom"/>
    </xf>
    <xf borderId="1" fillId="2" fontId="2" numFmtId="0" xfId="0" applyAlignment="1" applyBorder="1" applyFont="1">
      <alignment readingOrder="0"/>
    </xf>
    <xf borderId="1" fillId="4" fontId="23" numFmtId="0" xfId="0" applyAlignment="1" applyBorder="1" applyFont="1">
      <alignment horizontal="right" vertical="bottom"/>
    </xf>
    <xf borderId="1" fillId="4" fontId="6" numFmtId="166" xfId="0" applyAlignment="1" applyBorder="1" applyFont="1" applyNumberFormat="1">
      <alignment readingOrder="0" vertical="bottom"/>
    </xf>
    <xf borderId="1" fillId="4" fontId="32" numFmtId="164" xfId="0" applyAlignment="1" applyBorder="1" applyFont="1" applyNumberFormat="1">
      <alignment horizontal="center" vertical="bottom"/>
    </xf>
    <xf borderId="1" fillId="4" fontId="32" numFmtId="0" xfId="0" applyAlignment="1" applyBorder="1" applyFont="1">
      <alignment vertical="bottom"/>
    </xf>
    <xf borderId="1" fillId="4" fontId="32" numFmtId="0" xfId="0" applyAlignment="1" applyBorder="1" applyFont="1">
      <alignment readingOrder="0" vertical="bottom"/>
    </xf>
    <xf borderId="1" fillId="4" fontId="32" numFmtId="0" xfId="0" applyAlignment="1" applyBorder="1" applyFont="1">
      <alignment shrinkToFit="0" vertical="bottom" wrapText="1"/>
    </xf>
    <xf borderId="1" fillId="4" fontId="32" numFmtId="0" xfId="0" applyAlignment="1" applyBorder="1" applyFont="1">
      <alignment horizontal="right" vertical="bottom"/>
    </xf>
    <xf borderId="1" fillId="4" fontId="32" numFmtId="165" xfId="0" applyAlignment="1" applyBorder="1" applyFont="1" applyNumberFormat="1">
      <alignment horizontal="right" vertical="bottom"/>
    </xf>
    <xf borderId="1" fillId="2" fontId="32" numFmtId="0" xfId="0" applyAlignment="1" applyBorder="1" applyFont="1">
      <alignment horizontal="center" vertical="bottom"/>
    </xf>
    <xf borderId="1" fillId="2" fontId="32" numFmtId="0" xfId="0" applyAlignment="1" applyBorder="1" applyFont="1">
      <alignment readingOrder="0" vertical="bottom"/>
    </xf>
    <xf borderId="1" fillId="2" fontId="31" numFmtId="0" xfId="0" applyAlignment="1" applyBorder="1" applyFont="1">
      <alignment horizontal="center" readingOrder="0"/>
    </xf>
    <xf borderId="1" fillId="4" fontId="32" numFmtId="164" xfId="0" applyAlignment="1" applyBorder="1" applyFont="1" applyNumberFormat="1">
      <alignment vertical="bottom"/>
    </xf>
    <xf borderId="1" fillId="0" fontId="31" numFmtId="164" xfId="0" applyAlignment="1" applyBorder="1" applyFont="1" applyNumberFormat="1">
      <alignment horizontal="center" vertical="center"/>
    </xf>
    <xf borderId="1" fillId="0" fontId="32" numFmtId="0" xfId="0" applyAlignment="1" applyBorder="1" applyFont="1">
      <alignment horizontal="center" vertical="bottom"/>
    </xf>
    <xf borderId="1" fillId="0" fontId="32" numFmtId="164" xfId="0" applyAlignment="1" applyBorder="1" applyFont="1" applyNumberFormat="1">
      <alignment horizontal="center" vertical="bottom"/>
    </xf>
    <xf borderId="1" fillId="0" fontId="32" numFmtId="0" xfId="0" applyAlignment="1" applyBorder="1" applyFont="1">
      <alignment vertical="bottom"/>
    </xf>
    <xf borderId="1" fillId="4" fontId="32" numFmtId="166" xfId="0" applyAlignment="1" applyBorder="1" applyFont="1" applyNumberFormat="1">
      <alignment horizontal="left" shrinkToFit="0" vertical="bottom" wrapText="1"/>
    </xf>
    <xf borderId="1" fillId="0" fontId="38" numFmtId="0" xfId="0" applyBorder="1" applyFont="1"/>
    <xf borderId="0" fillId="0" fontId="38" numFmtId="0" xfId="0" applyFont="1"/>
    <xf borderId="1" fillId="4" fontId="32" numFmtId="175" xfId="0" applyAlignment="1" applyBorder="1" applyFont="1" applyNumberFormat="1">
      <alignment horizontal="center" readingOrder="0" shrinkToFit="0" vertical="bottom" wrapText="1"/>
    </xf>
    <xf borderId="1" fillId="0" fontId="6" numFmtId="164" xfId="0" applyAlignment="1" applyBorder="1" applyFont="1" applyNumberFormat="1">
      <alignment readingOrder="0" vertical="bottom"/>
    </xf>
    <xf borderId="1" fillId="15" fontId="29" numFmtId="0" xfId="0" applyAlignment="1" applyBorder="1" applyFont="1">
      <alignment readingOrder="0"/>
    </xf>
    <xf borderId="1" fillId="4" fontId="6" numFmtId="168" xfId="0" applyAlignment="1" applyBorder="1" applyFont="1" applyNumberFormat="1">
      <alignment horizontal="left" readingOrder="0" vertical="bottom"/>
    </xf>
    <xf borderId="1" fillId="4" fontId="39" numFmtId="0" xfId="0" applyAlignment="1" applyBorder="1" applyFont="1">
      <alignment shrinkToFit="0" vertical="bottom" wrapText="1"/>
    </xf>
    <xf borderId="1" fillId="4" fontId="6" numFmtId="14" xfId="0" applyAlignment="1" applyBorder="1" applyFont="1" applyNumberFormat="1">
      <alignment horizontal="center" readingOrder="0" vertical="bottom"/>
    </xf>
    <xf borderId="1" fillId="0" fontId="40" numFmtId="0" xfId="0" applyAlignment="1" applyBorder="1" applyFont="1">
      <alignment readingOrder="0" shrinkToFit="0" wrapText="1"/>
    </xf>
    <xf borderId="1" fillId="4" fontId="6" numFmtId="14" xfId="0" applyAlignment="1" applyBorder="1" applyFont="1" applyNumberFormat="1">
      <alignment readingOrder="0" vertical="bottom"/>
    </xf>
    <xf borderId="1" fillId="4" fontId="6" numFmtId="168" xfId="0" applyAlignment="1" applyBorder="1" applyFont="1" applyNumberFormat="1">
      <alignment readingOrder="0" vertical="bottom"/>
    </xf>
    <xf borderId="1" fillId="0" fontId="6" numFmtId="14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vertical="bottom"/>
    </xf>
    <xf borderId="1" fillId="4" fontId="21" numFmtId="164" xfId="0" applyAlignment="1" applyBorder="1" applyFont="1" applyNumberFormat="1">
      <alignment readingOrder="0" vertical="bottom"/>
    </xf>
    <xf borderId="1" fillId="4" fontId="21" numFmtId="14" xfId="0" applyAlignment="1" applyBorder="1" applyFont="1" applyNumberFormat="1">
      <alignment horizontal="center" readingOrder="0" vertical="bottom"/>
    </xf>
    <xf borderId="1" fillId="4" fontId="21" numFmtId="0" xfId="0" applyAlignment="1" applyBorder="1" applyFont="1">
      <alignment readingOrder="0" vertical="bottom"/>
    </xf>
    <xf borderId="1" fillId="0" fontId="21" numFmtId="0" xfId="0" applyAlignment="1" applyBorder="1" applyFont="1">
      <alignment readingOrder="0" vertical="bottom"/>
    </xf>
    <xf borderId="1" fillId="0" fontId="41" numFmtId="0" xfId="0" applyAlignment="1" applyBorder="1" applyFont="1">
      <alignment readingOrder="0" vertical="bottom"/>
    </xf>
    <xf borderId="1" fillId="4" fontId="21" numFmtId="0" xfId="0" applyAlignment="1" applyBorder="1" applyFont="1">
      <alignment readingOrder="0" shrinkToFit="0" vertical="bottom" wrapText="1"/>
    </xf>
    <xf borderId="1" fillId="4" fontId="21" numFmtId="3" xfId="0" applyAlignment="1" applyBorder="1" applyFont="1" applyNumberFormat="1">
      <alignment horizontal="right" readingOrder="0" vertical="bottom"/>
    </xf>
    <xf borderId="1" fillId="4" fontId="21" numFmtId="0" xfId="0" applyAlignment="1" applyBorder="1" applyFont="1">
      <alignment horizontal="right" readingOrder="0" vertical="bottom"/>
    </xf>
    <xf borderId="1" fillId="2" fontId="21" numFmtId="0" xfId="0" applyAlignment="1" applyBorder="1" applyFont="1">
      <alignment readingOrder="0" vertical="bottom"/>
    </xf>
    <xf borderId="1" fillId="2" fontId="42" numFmtId="0" xfId="0" applyAlignment="1" applyBorder="1" applyFont="1">
      <alignment horizontal="center" readingOrder="0"/>
    </xf>
    <xf borderId="1" fillId="0" fontId="21" numFmtId="0" xfId="0" applyAlignment="1" applyBorder="1" applyFont="1">
      <alignment shrinkToFit="0" wrapText="1"/>
    </xf>
    <xf borderId="1" fillId="0" fontId="21" numFmtId="3" xfId="0" applyAlignment="1" applyBorder="1" applyFont="1" applyNumberFormat="1">
      <alignment horizontal="right" readingOrder="0" vertical="bottom"/>
    </xf>
    <xf borderId="1" fillId="0" fontId="21" numFmtId="0" xfId="0" applyAlignment="1" applyBorder="1" applyFont="1">
      <alignment horizontal="right" readingOrder="0" vertical="bottom"/>
    </xf>
    <xf borderId="1" fillId="4" fontId="6" numFmtId="176" xfId="0" applyAlignment="1" applyBorder="1" applyFont="1" applyNumberFormat="1">
      <alignment readingOrder="0" vertical="bottom"/>
    </xf>
    <xf borderId="1" fillId="4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1" fillId="4" fontId="2" numFmtId="0" xfId="0" applyBorder="1" applyFont="1"/>
    <xf borderId="1" fillId="0" fontId="6" numFmtId="3" xfId="0" applyAlignment="1" applyBorder="1" applyFont="1" applyNumberFormat="1">
      <alignment horizontal="right" readingOrder="0" vertical="bottom"/>
    </xf>
    <xf borderId="1" fillId="4" fontId="43" numFmtId="0" xfId="0" applyAlignment="1" applyBorder="1" applyFont="1">
      <alignment horizontal="left" readingOrder="0" shrinkToFit="0" vertical="bottom" wrapText="1"/>
    </xf>
    <xf borderId="1" fillId="10" fontId="2" numFmtId="0" xfId="0" applyBorder="1" applyFont="1"/>
    <xf borderId="0" fillId="4" fontId="44" numFmtId="0" xfId="0" applyAlignment="1" applyFont="1">
      <alignment horizontal="left" readingOrder="0" vertical="center"/>
    </xf>
    <xf borderId="1" fillId="4" fontId="16" numFmtId="3" xfId="0" applyAlignment="1" applyBorder="1" applyFont="1" applyNumberFormat="1">
      <alignment horizontal="right" shrinkToFit="0" vertical="bottom" wrapText="1"/>
    </xf>
    <xf borderId="0" fillId="4" fontId="6" numFmtId="164" xfId="0" applyAlignment="1" applyFont="1" applyNumberFormat="1">
      <alignment horizontal="center"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shrinkToFit="0" vertical="bottom" wrapText="1"/>
    </xf>
    <xf borderId="0" fillId="4" fontId="6" numFmtId="3" xfId="0" applyAlignment="1" applyFont="1" applyNumberFormat="1">
      <alignment horizontal="right" vertical="bottom"/>
    </xf>
    <xf borderId="0" fillId="4" fontId="6" numFmtId="165" xfId="0" applyAlignment="1" applyFont="1" applyNumberFormat="1">
      <alignment horizontal="right"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readingOrder="0" vertical="bottom"/>
    </xf>
    <xf borderId="0" fillId="2" fontId="8" numFmtId="0" xfId="0" applyAlignment="1" applyFont="1">
      <alignment horizontal="center"/>
    </xf>
    <xf borderId="0" fillId="2" fontId="8" numFmtId="0" xfId="0" applyAlignment="1" applyFont="1">
      <alignment horizontal="center" readingOrder="0"/>
    </xf>
    <xf borderId="0" fillId="4" fontId="6" numFmtId="164" xfId="0" applyAlignment="1" applyFont="1" applyNumberFormat="1">
      <alignment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0" fontId="45" numFmtId="0" xfId="0" applyAlignment="1" applyBorder="1" applyFont="1">
      <alignment readingOrder="0"/>
    </xf>
    <xf borderId="0" fillId="4" fontId="46" numFmtId="0" xfId="0" applyAlignment="1" applyFont="1">
      <alignment readingOrder="0" shrinkToFit="0" wrapText="0"/>
    </xf>
    <xf borderId="0" fillId="4" fontId="47" numFmtId="0" xfId="0" applyAlignment="1" applyFont="1">
      <alignment readingOrder="0" shrinkToFit="0" wrapText="0"/>
    </xf>
    <xf borderId="1" fillId="0" fontId="48" numFmtId="0" xfId="0" applyAlignment="1" applyBorder="1" applyFont="1">
      <alignment readingOrder="0"/>
    </xf>
    <xf borderId="1" fillId="0" fontId="2" numFmtId="171" xfId="0" applyAlignment="1" applyBorder="1" applyFont="1" applyNumberFormat="1">
      <alignment horizontal="center" readingOrder="0"/>
    </xf>
    <xf borderId="1" fillId="0" fontId="49" numFmtId="0" xfId="0" applyAlignment="1" applyBorder="1" applyFont="1">
      <alignment vertical="bottom"/>
    </xf>
    <xf borderId="1" fillId="0" fontId="2" numFmtId="174" xfId="0" applyAlignment="1" applyBorder="1" applyFont="1" applyNumberFormat="1">
      <alignment horizontal="center" readingOrder="0"/>
    </xf>
    <xf borderId="0" fillId="0" fontId="4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2" fontId="4" numFmtId="0" xfId="0" applyAlignment="1" applyFont="1">
      <alignment readingOrder="0"/>
    </xf>
    <xf borderId="0" fillId="16" fontId="4" numFmtId="0" xfId="0" applyAlignment="1" applyFill="1" applyFont="1">
      <alignment readingOrder="0"/>
    </xf>
    <xf borderId="0" fillId="16" fontId="2" numFmtId="0" xfId="0" applyFont="1"/>
    <xf borderId="5" fillId="4" fontId="50" numFmtId="0" xfId="0" applyAlignment="1" applyBorder="1" applyFont="1">
      <alignment readingOrder="0" vertical="bottom"/>
    </xf>
    <xf borderId="6" fillId="4" fontId="50" numFmtId="0" xfId="0" applyAlignment="1" applyBorder="1" applyFont="1">
      <alignment readingOrder="0" vertical="bottom"/>
    </xf>
    <xf borderId="6" fillId="4" fontId="50" numFmtId="0" xfId="0" applyAlignment="1" applyBorder="1" applyFont="1">
      <alignment horizontal="center" readingOrder="0" vertical="bottom"/>
    </xf>
    <xf borderId="6" fillId="0" fontId="51" numFmtId="0" xfId="0" applyAlignment="1" applyBorder="1" applyFont="1">
      <alignment readingOrder="0" vertical="bottom"/>
    </xf>
    <xf borderId="6" fillId="4" fontId="50" numFmtId="0" xfId="0" applyAlignment="1" applyBorder="1" applyFont="1">
      <alignment vertical="bottom"/>
    </xf>
    <xf borderId="5" fillId="0" fontId="50" numFmtId="0" xfId="0" applyAlignment="1" applyBorder="1" applyFont="1">
      <alignment readingOrder="0" vertical="bottom"/>
    </xf>
    <xf borderId="6" fillId="0" fontId="50" numFmtId="0" xfId="0" applyAlignment="1" applyBorder="1" applyFont="1">
      <alignment readingOrder="0" vertical="bottom"/>
    </xf>
    <xf borderId="6" fillId="0" fontId="50" numFmtId="0" xfId="0" applyAlignment="1" applyBorder="1" applyFont="1">
      <alignment horizontal="left" readingOrder="0" vertical="bottom"/>
    </xf>
    <xf borderId="6" fillId="0" fontId="50" numFmtId="0" xfId="0" applyAlignment="1" applyBorder="1" applyFont="1">
      <alignment vertical="bottom"/>
    </xf>
    <xf borderId="1" fillId="0" fontId="50" numFmtId="0" xfId="0" applyAlignment="1" applyBorder="1" applyFont="1">
      <alignment readingOrder="0" vertical="bottom"/>
    </xf>
    <xf borderId="1" fillId="0" fontId="50" numFmtId="0" xfId="0" applyAlignment="1" applyBorder="1" applyFont="1">
      <alignment horizontal="center" readingOrder="0" vertical="bottom"/>
    </xf>
    <xf borderId="6" fillId="4" fontId="50" numFmtId="0" xfId="0" applyAlignment="1" applyBorder="1" applyFont="1">
      <alignment readingOrder="0" shrinkToFit="0" vertical="bottom" wrapText="1"/>
    </xf>
    <xf borderId="6" fillId="0" fontId="52" numFmtId="0" xfId="0" applyAlignment="1" applyBorder="1" applyFont="1">
      <alignment readingOrder="0" vertical="bottom"/>
    </xf>
    <xf borderId="0" fillId="8" fontId="2" numFmtId="0" xfId="0" applyFont="1"/>
    <xf borderId="0" fillId="8" fontId="2" numFmtId="0" xfId="0" applyAlignment="1" applyFont="1">
      <alignment readingOrder="0"/>
    </xf>
    <xf borderId="1" fillId="17" fontId="14" numFmtId="0" xfId="0" applyAlignment="1" applyBorder="1" applyFill="1" applyFont="1">
      <alignment readingOrder="0" shrinkToFit="0" wrapText="1"/>
    </xf>
    <xf borderId="1" fillId="4" fontId="21" numFmtId="0" xfId="0" applyAlignment="1" applyBorder="1" applyFont="1">
      <alignment readingOrder="0" shrinkToFit="0" vertical="bottom" wrapText="1"/>
    </xf>
    <xf borderId="1" fillId="4" fontId="16" numFmtId="0" xfId="0" applyBorder="1" applyFont="1"/>
    <xf borderId="1" fillId="4" fontId="21" numFmtId="0" xfId="0" applyAlignment="1" applyBorder="1" applyFont="1">
      <alignment readingOrder="0" shrinkToFit="0" wrapText="1"/>
    </xf>
    <xf borderId="1" fillId="0" fontId="16" numFmtId="0" xfId="0" applyBorder="1" applyFont="1"/>
    <xf borderId="0" fillId="0" fontId="16" numFmtId="0" xfId="0" applyAlignment="1" applyFont="1">
      <alignment vertical="bottom"/>
    </xf>
    <xf borderId="1" fillId="4" fontId="21" numFmtId="0" xfId="0" applyAlignment="1" applyBorder="1" applyFont="1">
      <alignment readingOrder="0" shrinkToFit="0" wrapText="1"/>
    </xf>
    <xf borderId="1" fillId="4" fontId="16" numFmtId="0" xfId="0" applyBorder="1" applyFont="1"/>
    <xf borderId="1" fillId="0" fontId="21" numFmtId="3" xfId="0" applyAlignment="1" applyBorder="1" applyFont="1" applyNumberFormat="1">
      <alignment readingOrder="0" shrinkToFit="0" wrapText="1"/>
    </xf>
    <xf borderId="0" fillId="4" fontId="21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wrapText="1"/>
    </xf>
    <xf borderId="1" fillId="0" fontId="16" numFmtId="0" xfId="0" applyAlignment="1" applyBorder="1" applyFont="1">
      <alignment vertical="bottom"/>
    </xf>
    <xf borderId="0" fillId="0" fontId="21" numFmtId="0" xfId="0" applyAlignment="1" applyFont="1">
      <alignment readingOrder="0" vertical="bottom"/>
    </xf>
    <xf borderId="0" fillId="4" fontId="53" numFmtId="0" xfId="0" applyAlignment="1" applyFont="1">
      <alignment readingOrder="0" vertical="bottom"/>
    </xf>
    <xf borderId="1" fillId="4" fontId="16" numFmtId="168" xfId="0" applyBorder="1" applyFont="1" applyNumberFormat="1"/>
    <xf borderId="1" fillId="4" fontId="21" numFmtId="0" xfId="0" applyAlignment="1" applyBorder="1" applyFont="1">
      <alignment shrinkToFit="0" wrapText="1"/>
    </xf>
    <xf borderId="1" fillId="0" fontId="16" numFmtId="0" xfId="0" applyAlignment="1" applyBorder="1" applyFont="1">
      <alignment readingOrder="0"/>
    </xf>
    <xf borderId="1" fillId="4" fontId="16" numFmtId="0" xfId="0" applyAlignment="1" applyBorder="1" applyFont="1">
      <alignment readingOrder="0"/>
    </xf>
    <xf borderId="0" fillId="2" fontId="54" numFmtId="0" xfId="0" applyAlignment="1" applyFont="1">
      <alignment horizontal="center" vertical="bottom"/>
    </xf>
    <xf borderId="0" fillId="2" fontId="54" numFmtId="0" xfId="0" applyAlignment="1" applyFont="1">
      <alignment horizontal="center" shrinkToFit="0" vertical="bottom" wrapText="1"/>
    </xf>
    <xf borderId="0" fillId="2" fontId="54" numFmtId="3" xfId="0" applyAlignment="1" applyFont="1" applyNumberFormat="1">
      <alignment horizontal="right" vertical="bottom"/>
    </xf>
    <xf borderId="0" fillId="10" fontId="54" numFmtId="0" xfId="0" applyAlignment="1" applyFont="1">
      <alignment horizontal="center" readingOrder="0" vertical="bottom"/>
    </xf>
    <xf borderId="0" fillId="10" fontId="2" numFmtId="0" xfId="0" applyAlignment="1" applyFont="1">
      <alignment readingOrder="0"/>
    </xf>
    <xf borderId="1" fillId="2" fontId="54" numFmtId="0" xfId="0" applyAlignment="1" applyBorder="1" applyFont="1">
      <alignment horizontal="center" vertical="bottom"/>
    </xf>
    <xf borderId="1" fillId="2" fontId="54" numFmtId="0" xfId="0" applyAlignment="1" applyBorder="1" applyFont="1">
      <alignment horizontal="center" shrinkToFit="0" vertical="bottom" wrapText="1"/>
    </xf>
    <xf borderId="1" fillId="2" fontId="54" numFmtId="3" xfId="0" applyAlignment="1" applyBorder="1" applyFont="1" applyNumberFormat="1">
      <alignment horizontal="right" vertical="bottom"/>
    </xf>
    <xf borderId="1" fillId="10" fontId="2" numFmtId="0" xfId="0" applyAlignment="1" applyBorder="1" applyFont="1">
      <alignment readingOrder="0"/>
    </xf>
    <xf borderId="1" fillId="4" fontId="16" numFmtId="0" xfId="0" applyAlignment="1" applyBorder="1" applyFont="1">
      <alignment shrinkToFit="0" vertical="bottom" wrapText="1"/>
    </xf>
    <xf borderId="1" fillId="4" fontId="16" numFmtId="166" xfId="0" applyAlignment="1" applyBorder="1" applyFont="1" applyNumberFormat="1">
      <alignment horizontal="right" shrinkToFit="0" vertical="bottom" wrapText="1"/>
    </xf>
    <xf borderId="1" fillId="4" fontId="16" numFmtId="166" xfId="0" applyAlignment="1" applyBorder="1" applyFont="1" applyNumberFormat="1">
      <alignment horizontal="right" readingOrder="0" shrinkToFit="0" vertical="bottom" wrapText="1"/>
    </xf>
    <xf borderId="1" fillId="4" fontId="16" numFmtId="4" xfId="0" applyAlignment="1" applyBorder="1" applyFont="1" applyNumberFormat="1">
      <alignment vertical="bottom"/>
    </xf>
    <xf borderId="1" fillId="4" fontId="16" numFmtId="4" xfId="0" applyAlignment="1" applyBorder="1" applyFont="1" applyNumberFormat="1">
      <alignment horizontal="right" shrinkToFit="0" vertical="bottom" wrapText="1"/>
    </xf>
    <xf borderId="1" fillId="4" fontId="55" numFmtId="0" xfId="0" applyAlignment="1" applyBorder="1" applyFont="1">
      <alignment shrinkToFit="0" vertical="bottom" wrapText="1"/>
    </xf>
    <xf borderId="1" fillId="4" fontId="55" numFmtId="0" xfId="0" applyAlignment="1" applyBorder="1" applyFont="1">
      <alignment vertical="bottom"/>
    </xf>
    <xf borderId="1" fillId="4" fontId="55" numFmtId="3" xfId="0" applyAlignment="1" applyBorder="1" applyFont="1" applyNumberFormat="1">
      <alignment horizontal="right" shrinkToFit="0" wrapText="1"/>
    </xf>
    <xf borderId="1" fillId="4" fontId="55" numFmtId="166" xfId="0" applyAlignment="1" applyBorder="1" applyFont="1" applyNumberFormat="1">
      <alignment horizontal="right" shrinkToFit="0" vertical="bottom" wrapText="1"/>
    </xf>
    <xf borderId="1" fillId="4" fontId="55" numFmtId="166" xfId="0" applyAlignment="1" applyBorder="1" applyFont="1" applyNumberFormat="1">
      <alignment horizontal="right" readingOrder="0" shrinkToFit="0" vertical="bottom" wrapText="1"/>
    </xf>
    <xf borderId="1" fillId="4" fontId="55" numFmtId="4" xfId="0" applyAlignment="1" applyBorder="1" applyFont="1" applyNumberFormat="1">
      <alignment horizontal="right" shrinkToFit="0" vertical="bottom" wrapText="1"/>
    </xf>
    <xf borderId="1" fillId="0" fontId="38" numFmtId="0" xfId="0" applyAlignment="1" applyBorder="1" applyFont="1">
      <alignment horizontal="center" readingOrder="0"/>
    </xf>
    <xf borderId="1" fillId="0" fontId="38" numFmtId="0" xfId="0" applyAlignment="1" applyBorder="1" applyFont="1">
      <alignment readingOrder="0"/>
    </xf>
    <xf borderId="1" fillId="0" fontId="38" numFmtId="164" xfId="0" applyBorder="1" applyFont="1" applyNumberFormat="1"/>
    <xf borderId="1" fillId="4" fontId="16" numFmtId="0" xfId="0" applyAlignment="1" applyBorder="1" applyFont="1">
      <alignment readingOrder="0" shrinkToFit="0" vertical="bottom" wrapText="1"/>
    </xf>
    <xf borderId="1" fillId="4" fontId="16" numFmtId="3" xfId="0" applyAlignment="1" applyBorder="1" applyFont="1" applyNumberFormat="1">
      <alignment horizontal="right" readingOrder="0" shrinkToFit="0" wrapText="1"/>
    </xf>
    <xf borderId="1" fillId="18" fontId="16" numFmtId="0" xfId="0" applyAlignment="1" applyBorder="1" applyFill="1" applyFont="1">
      <alignment shrinkToFit="0" vertical="bottom" wrapText="1"/>
    </xf>
    <xf borderId="1" fillId="18" fontId="16" numFmtId="0" xfId="0" applyAlignment="1" applyBorder="1" applyFont="1">
      <alignment vertical="bottom"/>
    </xf>
    <xf borderId="1" fillId="18" fontId="16" numFmtId="3" xfId="0" applyAlignment="1" applyBorder="1" applyFont="1" applyNumberFormat="1">
      <alignment horizontal="right" shrinkToFit="0" vertical="bottom" wrapText="1"/>
    </xf>
    <xf borderId="0" fillId="18" fontId="16" numFmtId="0" xfId="0" applyAlignment="1" applyFont="1">
      <alignment vertical="bottom"/>
    </xf>
    <xf borderId="1" fillId="18" fontId="55" numFmtId="0" xfId="0" applyAlignment="1" applyBorder="1" applyFont="1">
      <alignment shrinkToFit="0" vertical="bottom" wrapText="1"/>
    </xf>
    <xf borderId="1" fillId="18" fontId="16" numFmtId="3" xfId="0" applyAlignment="1" applyBorder="1" applyFont="1" applyNumberFormat="1">
      <alignment vertical="bottom"/>
    </xf>
    <xf borderId="1" fillId="4" fontId="56" numFmtId="0" xfId="0" applyAlignment="1" applyBorder="1" applyFont="1">
      <alignment vertical="bottom"/>
    </xf>
    <xf borderId="1" fillId="4" fontId="16" numFmtId="3" xfId="0" applyAlignment="1" applyBorder="1" applyFont="1" applyNumberFormat="1">
      <alignment horizontal="right" vertical="bottom"/>
    </xf>
    <xf borderId="1" fillId="4" fontId="55" numFmtId="0" xfId="0" applyAlignment="1" applyBorder="1" applyFont="1">
      <alignment readingOrder="0" vertical="bottom"/>
    </xf>
    <xf borderId="1" fillId="4" fontId="57" numFmtId="0" xfId="0" applyAlignment="1" applyBorder="1" applyFont="1">
      <alignment vertical="bottom"/>
    </xf>
    <xf borderId="0" fillId="0" fontId="55" numFmtId="0" xfId="0" applyAlignment="1" applyFont="1">
      <alignment vertical="bottom"/>
    </xf>
    <xf borderId="1" fillId="4" fontId="55" numFmtId="3" xfId="0" applyAlignment="1" applyBorder="1" applyFont="1" applyNumberFormat="1">
      <alignment horizontal="right" vertical="bottom"/>
    </xf>
    <xf borderId="0" fillId="0" fontId="58" numFmtId="3" xfId="0" applyAlignment="1" applyFont="1" applyNumberFormat="1">
      <alignment horizontal="right" vertical="bottom"/>
    </xf>
    <xf borderId="1" fillId="0" fontId="2" numFmtId="166" xfId="0" applyBorder="1" applyFont="1" applyNumberFormat="1"/>
    <xf borderId="1" fillId="4" fontId="56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 shrinkToFit="0" wrapText="1"/>
    </xf>
    <xf borderId="1" fillId="0" fontId="2" numFmtId="166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19" fontId="54" numFmtId="0" xfId="0" applyAlignment="1" applyFill="1" applyFont="1">
      <alignment horizontal="center" vertical="center"/>
    </xf>
    <xf borderId="1" fillId="19" fontId="54" numFmtId="0" xfId="0" applyAlignment="1" applyBorder="1" applyFont="1">
      <alignment horizontal="center" vertical="center"/>
    </xf>
    <xf borderId="1" fillId="19" fontId="54" numFmtId="0" xfId="0" applyAlignment="1" applyBorder="1" applyFont="1">
      <alignment horizontal="center" shrinkToFit="0" vertical="center" wrapText="1"/>
    </xf>
    <xf borderId="1" fillId="19" fontId="54" numFmtId="0" xfId="0" applyAlignment="1" applyBorder="1" applyFont="1">
      <alignment horizontal="center" readingOrder="0" vertical="center"/>
    </xf>
    <xf borderId="1" fillId="19" fontId="54" numFmtId="0" xfId="0" applyAlignment="1" applyBorder="1" applyFont="1">
      <alignment horizontal="center" readingOrder="0" shrinkToFit="0" vertical="center" wrapText="1"/>
    </xf>
    <xf borderId="1" fillId="19" fontId="54" numFmtId="0" xfId="0" applyAlignment="1" applyBorder="1" applyFont="1">
      <alignment horizontal="left" shrinkToFit="0" vertical="center" wrapText="1"/>
    </xf>
    <xf borderId="1" fillId="19" fontId="54" numFmtId="3" xfId="0" applyAlignment="1" applyBorder="1" applyFont="1" applyNumberFormat="1">
      <alignment horizontal="center" readingOrder="0" vertical="center"/>
    </xf>
    <xf borderId="1" fillId="19" fontId="54" numFmtId="3" xfId="0" applyAlignment="1" applyBorder="1" applyFont="1" applyNumberFormat="1">
      <alignment horizontal="right" readingOrder="0" vertical="center"/>
    </xf>
    <xf borderId="0" fillId="19" fontId="2" numFmtId="0" xfId="0" applyAlignment="1" applyFont="1">
      <alignment vertical="center"/>
    </xf>
    <xf borderId="1" fillId="4" fontId="50" numFmtId="0" xfId="0" applyAlignment="1" applyBorder="1" applyFont="1">
      <alignment vertical="bottom"/>
    </xf>
    <xf borderId="1" fillId="4" fontId="16" numFmtId="0" xfId="0" applyAlignment="1" applyBorder="1" applyFont="1">
      <alignment horizontal="left" readingOrder="0" shrinkToFit="0" vertical="bottom" wrapText="1"/>
    </xf>
    <xf borderId="1" fillId="4" fontId="16" numFmtId="3" xfId="0" applyAlignment="1" applyBorder="1" applyFont="1" applyNumberFormat="1">
      <alignment horizontal="center" readingOrder="0" shrinkToFit="0" vertical="bottom" wrapText="1"/>
    </xf>
    <xf borderId="1" fillId="4" fontId="16" numFmtId="0" xfId="0" applyAlignment="1" applyBorder="1" applyFont="1">
      <alignment horizontal="center" readingOrder="0" shrinkToFit="0" vertical="bottom" wrapText="1"/>
    </xf>
    <xf borderId="1" fillId="4" fontId="16" numFmtId="164" xfId="0" applyAlignment="1" applyBorder="1" applyFont="1" applyNumberFormat="1">
      <alignment horizontal="right" readingOrder="0" shrinkToFit="0" vertical="bottom" wrapText="1"/>
    </xf>
    <xf borderId="1" fillId="4" fontId="16" numFmtId="164" xfId="0" applyAlignment="1" applyBorder="1" applyFont="1" applyNumberFormat="1">
      <alignment horizontal="right" shrinkToFit="0" vertical="bottom" wrapText="1"/>
    </xf>
    <xf borderId="0" fillId="4" fontId="16" numFmtId="0" xfId="0" applyAlignment="1" applyFont="1">
      <alignment readingOrder="0" shrinkToFit="0" vertical="bottom" wrapText="1"/>
    </xf>
    <xf borderId="1" fillId="2" fontId="16" numFmtId="3" xfId="0" applyAlignment="1" applyBorder="1" applyFont="1" applyNumberFormat="1">
      <alignment horizontal="right" readingOrder="0" shrinkToFit="0" vertical="bottom" wrapText="1"/>
    </xf>
    <xf borderId="1" fillId="4" fontId="50" numFmtId="0" xfId="0" applyAlignment="1" applyBorder="1" applyFont="1">
      <alignment readingOrder="0" vertical="bottom"/>
    </xf>
    <xf borderId="1" fillId="7" fontId="16" numFmtId="0" xfId="0" applyAlignment="1" applyBorder="1" applyFont="1">
      <alignment readingOrder="0" vertical="bottom"/>
    </xf>
    <xf borderId="1" fillId="4" fontId="16" numFmtId="3" xfId="0" applyAlignment="1" applyBorder="1" applyFont="1" applyNumberFormat="1">
      <alignment horizontal="center" readingOrder="0" vertical="bottom"/>
    </xf>
    <xf borderId="1" fillId="4" fontId="50" numFmtId="0" xfId="0" applyAlignment="1" applyBorder="1" applyFont="1">
      <alignment readingOrder="0" shrinkToFit="0" vertical="bottom" wrapText="1"/>
    </xf>
    <xf borderId="1" fillId="0" fontId="58" numFmtId="3" xfId="0" applyAlignment="1" applyBorder="1" applyFont="1" applyNumberFormat="1">
      <alignment horizontal="right" vertical="bottom"/>
    </xf>
    <xf borderId="1" fillId="4" fontId="50" numFmtId="0" xfId="0" applyAlignment="1" applyBorder="1" applyFont="1">
      <alignment shrinkToFit="0" vertical="bottom" wrapText="1"/>
    </xf>
    <xf borderId="1" fillId="0" fontId="59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3" xfId="0" applyAlignment="1" applyBorder="1" applyFont="1" applyNumberFormat="1">
      <alignment horizontal="center" readingOrder="0" shrinkToFit="0" wrapText="1"/>
    </xf>
    <xf borderId="0" fillId="0" fontId="2" numFmtId="3" xfId="0" applyAlignment="1" applyFont="1" applyNumberFormat="1">
      <alignment readingOrder="0" shrinkToFit="0" wrapText="1"/>
    </xf>
    <xf borderId="1" fillId="7" fontId="16" numFmtId="0" xfId="0" applyAlignment="1" applyBorder="1" applyFont="1">
      <alignment readingOrder="0" shrinkToFit="0" vertical="bottom" wrapText="1"/>
    </xf>
    <xf borderId="1" fillId="4" fontId="16" numFmtId="3" xfId="0" applyAlignment="1" applyBorder="1" applyFont="1" applyNumberFormat="1">
      <alignment horizontal="center" readingOrder="0" shrinkToFit="0" wrapText="1"/>
    </xf>
    <xf borderId="1" fillId="0" fontId="59" numFmtId="0" xfId="0" applyAlignment="1" applyBorder="1" applyFont="1">
      <alignment shrinkToFit="0" wrapText="1"/>
    </xf>
    <xf borderId="0" fillId="4" fontId="16" numFmtId="0" xfId="0" applyAlignment="1" applyFont="1">
      <alignment shrinkToFit="0" vertical="bottom" wrapText="1"/>
    </xf>
    <xf borderId="0" fillId="4" fontId="2" numFmtId="0" xfId="0" applyAlignment="1" applyFont="1">
      <alignment readingOrder="0"/>
    </xf>
    <xf borderId="0" fillId="2" fontId="2" numFmtId="0" xfId="0" applyAlignment="1" applyFont="1">
      <alignment readingOrder="0"/>
    </xf>
    <xf borderId="1" fillId="8" fontId="60" numFmtId="0" xfId="0" applyAlignment="1" applyBorder="1" applyFont="1">
      <alignment horizontal="center" vertical="bottom"/>
    </xf>
    <xf borderId="1" fillId="9" fontId="60" numFmtId="0" xfId="0" applyAlignment="1" applyBorder="1" applyFont="1">
      <alignment horizontal="center" vertical="bottom"/>
    </xf>
    <xf borderId="1" fillId="8" fontId="60" numFmtId="165" xfId="0" applyAlignment="1" applyBorder="1" applyFont="1" applyNumberFormat="1">
      <alignment horizontal="center" vertical="bottom"/>
    </xf>
    <xf borderId="1" fillId="2" fontId="60" numFmtId="0" xfId="0" applyAlignment="1" applyBorder="1" applyFont="1">
      <alignment horizontal="center" vertical="bottom"/>
    </xf>
    <xf borderId="1" fillId="8" fontId="60" numFmtId="0" xfId="0" applyAlignment="1" applyBorder="1" applyFont="1">
      <alignment horizontal="center" readingOrder="0" vertical="bottom"/>
    </xf>
    <xf borderId="1" fillId="0" fontId="60" numFmtId="0" xfId="0" applyAlignment="1" applyBorder="1" applyFont="1">
      <alignment horizontal="center" vertical="bottom"/>
    </xf>
    <xf borderId="1" fillId="11" fontId="60" numFmtId="0" xfId="0" applyAlignment="1" applyBorder="1" applyFont="1">
      <alignment horizontal="center" vertical="bottom"/>
    </xf>
    <xf borderId="3" fillId="11" fontId="60" numFmtId="0" xfId="0" applyAlignment="1" applyBorder="1" applyFont="1">
      <alignment horizontal="center" shrinkToFit="0" vertical="bottom" wrapText="1"/>
    </xf>
    <xf borderId="3" fillId="18" fontId="60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11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Pivot để check coi 2 worksheet -style">
      <tableStyleElement dxfId="6" type="headerRow"/>
      <tableStyleElement dxfId="7" type="firstRowStripe"/>
      <tableStyleElement dxfId="8" type="secondRowStripe"/>
      <tableStyleElement dxfId="9" type="totalRow"/>
      <tableStyleElement dxfId="10" size="0" type="wholeTable"/>
    </tableStyle>
    <tableStyle count="5" pivot="0" name="Pivot để check coi 2 worksheet -style 2">
      <tableStyleElement dxfId="6" type="headerRow"/>
      <tableStyleElement dxfId="7" type="firstRowStripe"/>
      <tableStyleElement dxfId="8" type="secondRowStripe"/>
      <tableStyleElement dxfId="9" type="totalRow"/>
      <tableStyleElement dxfId="10" size="0" type="wholeTable"/>
    </tableStyle>
    <tableStyle count="2" pivot="0" name="Sheet9-style">
      <tableStyleElement dxfId="7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f9d7152e-3bfc-4681-a248-3cb75b2eb119}">
    <Anchor>
      <Comment id="{d7abfac5-4070-456b-84bd-e802786b8000}"/>
    </Anchor>
    <History>
      <Event time="2026-05-25T03:19:46.00" id="{deffac3b-28bb-4b75-a074-1c0b12651e4c}">
        <Attribution userId="placeholder@email.com" userName="Huong Giang Tran" userProvider="google-sheets"/>
        <Anchor>
          <Comment id="{d7abfac5-4070-456b-84bd-e802786b8000}"/>
        </Anchor>
        <Create/>
      </Event>
      <Event time="2026-05-25T03:19:46.00" id="{6c9e4236-d139-4a25-8bc6-e608fda59f0c}">
        <Attribution userId="placeholder@email.com" userName="Huong Giang Tran" userProvider="google-sheets"/>
        <Anchor>
          <Comment id="{d7abfac5-4070-456b-84bd-e802786b8000}"/>
        </Anchor>
        <Assign userId="hiennt78@fih-foxconn.com" userName="hiennt78@fih-foxconn.com" userProvider="google-sheets"/>
      </Event>
    </History>
  </Task>
</Tasks>
</file>

<file path=xl/documenttasks/documenttask2.xml><?xml version="1.0" encoding="utf-8"?>
<Tasks xmlns="http://schemas.microsoft.com/office/tasks/2019/documenttasks">
  <Task id="{1d3fdc23-7e00-4a31-a08c-c6dfc56c5e13}">
    <Anchor>
      <Comment id="{7efe2d14-bd8a-45a6-893d-e82a3d563247}"/>
    </Anchor>
    <History>
      <Event time="2026-04-24T08:00:11.00" id="{bfd18898-502d-46fb-ab52-70480a5f94a9}">
        <Attribution userId="placeholder@email.com" userName="Nguyễn Mai- OM" userProvider="google-sheets"/>
        <Anchor>
          <Comment id="{7efe2d14-bd8a-45a6-893d-e82a3d563247}"/>
        </Anchor>
        <Create/>
      </Event>
      <Event time="2026-04-24T08:00:11.00" id="{8957c069-3ff1-4de4-872f-830de7ffc9dd}">
        <Attribution userId="placeholder@email.com" userName="Nguyễn Mai- OM" userProvider="google-sheets"/>
        <Anchor>
          <Comment id="{7efe2d14-bd8a-45a6-893d-e82a3d563247}"/>
        </Anchor>
        <Assign userId="nhungntt@fih-foxconn.com" userName="nhungntt@fih-foxconn.com" userProvider="google-sheets"/>
      </Event>
    </History>
  </Task>
  <Task id="{b6c83ce3-cf7f-4c08-92c6-578bfd279074}">
    <Anchor>
      <Comment id="{b5763ad1-9aa2-4b7b-b8e0-4aec8292aca7}"/>
    </Anchor>
    <History>
      <Event time="2026-04-24T07:08:06.00" id="{9074d94d-ec3b-4b14-a2bd-8bae283ac702}">
        <Attribution userId="placeholder@email.com" userName="Nguyễn Mai- OM" userProvider="google-sheets"/>
        <Anchor>
          <Comment id="{b5763ad1-9aa2-4b7b-b8e0-4aec8292aca7}"/>
        </Anchor>
        <Create/>
      </Event>
      <Event time="2026-04-24T07:08:06.00" id="{5de9f347-907a-4ac9-84a9-894f41fbad6f}">
        <Attribution userId="placeholder@email.com" userName="Nguyễn Mai- OM" userProvider="google-sheets"/>
        <Anchor>
          <Comment id="{b5763ad1-9aa2-4b7b-b8e0-4aec8292aca7}"/>
        </Anchor>
        <Assign userId="quytt@fih-foxconn.com" userName="quytt@fih-foxconn.com" userProvider="google-sheets"/>
      </Event>
    </History>
  </Task>
  <Task id="{b679bfc2-c22f-4227-9157-2ad9f44bea60}">
    <Anchor>
      <Comment id="{602805c4-0651-4403-80b9-f483604efbb2}"/>
    </Anchor>
    <History>
      <Event time="2026-04-24T08:00:21.00" id="{0eb20d3e-0c79-4b40-81ee-6fcbe59bad4f}">
        <Attribution userId="placeholder@email.com" userName="Nguyễn Mai- OM" userProvider="google-sheets"/>
        <Anchor>
          <Comment id="{602805c4-0651-4403-80b9-f483604efbb2}"/>
        </Anchor>
        <Create/>
      </Event>
      <Event time="2026-04-24T08:00:21.00" id="{7b994dfd-b9e6-4524-af61-552bb3f33da3}">
        <Attribution userId="placeholder@email.com" userName="Nguyễn Mai- OM" userProvider="google-sheets"/>
        <Anchor>
          <Comment id="{602805c4-0651-4403-80b9-f483604efbb2}"/>
        </Anchor>
        <Assign userId="nhungntt@fih-foxconn.com" userName="nhungntt@fih-foxconn.com" userProvider="google-sheets"/>
      </Event>
    </History>
  </Task>
  <Task id="{0a287a9b-ba6e-4938-9508-a1525316aa7e}">
    <Anchor>
      <Comment id="{fd54304d-828a-4fc8-bcfe-345879856614}"/>
    </Anchor>
    <History>
      <Event time="2026-04-24T07:59:35.00" id="{d54b1f82-d13d-4726-9e09-ae473a5d559c}">
        <Attribution userId="placeholder@email.com" userName="Nguyễn Mai- OM" userProvider="google-sheets"/>
        <Anchor>
          <Comment id="{fd54304d-828a-4fc8-bcfe-345879856614}"/>
        </Anchor>
        <Create/>
      </Event>
      <Event time="2026-04-24T07:59:35.00" id="{33d2f706-f0cc-42f5-adb2-2f97097db679}">
        <Attribution userId="placeholder@email.com" userName="Nguyễn Mai- OM" userProvider="google-sheets"/>
        <Anchor>
          <Comment id="{fd54304d-828a-4fc8-bcfe-345879856614}"/>
        </Anchor>
        <Assign userId="nhungntt@fih-foxconn.com" userName="nhungntt@fih-foxconn.com" userProvider="google-sheets"/>
      </Event>
    </History>
  </Task>
</Tasks>
</file>

<file path=xl/documenttasks/documenttask3.xml><?xml version="1.0" encoding="utf-8"?>
<Tasks xmlns="http://schemas.microsoft.com/office/tasks/2019/documenttasks">
  <Task id="{c9669765-fe5c-4d3a-ac26-cf2466000ed1}">
    <Anchor>
      <Comment id="{170ddb78-928c-47e1-9eef-b83de87babd0}"/>
    </Anchor>
    <History>
      <Event time="2026-05-04T01:56:37.00" id="{7d5cc91b-6ec3-4fca-8c0e-1b9b762bfcc0}">
        <Attribution userId="placeholder@email.com" userName="Huong Giang Tran" userProvider="google-sheets"/>
        <Anchor>
          <Comment id="{170ddb78-928c-47e1-9eef-b83de87babd0}"/>
        </Anchor>
        <Create/>
      </Event>
      <Event time="2026-05-04T01:56:37.00" id="{31075450-c528-424d-84df-ae20b9e123f6}">
        <Attribution userId="placeholder@email.com" userName="Huong Giang Tran" userProvider="google-sheets"/>
        <Anchor>
          <Comment id="{170ddb78-928c-47e1-9eef-b83de87babd0}"/>
        </Anchor>
        <Assign userId="linhnp@fih-foxconn.com" userName="linhnp@fih-foxconn.com" userProvider="google-sheets"/>
      </Event>
    </History>
  </Task>
  <Task id="{fe9a3501-b640-420c-9d87-031042ab84db}">
    <Anchor>
      <Comment id="{dced67f3-b0d1-4764-a2ac-09c6175f8ed2}"/>
    </Anchor>
    <History>
      <Event time="2026-05-26T08:47:55.00" id="{f373c689-18e7-434e-b2d9-8077a1728b55}">
        <Attribution userId="placeholder@email.com" userName="Huong Giang Tran" userProvider="google-sheets"/>
        <Anchor>
          <Comment id="{dced67f3-b0d1-4764-a2ac-09c6175f8ed2}"/>
        </Anchor>
        <Create/>
      </Event>
      <Event time="2026-05-26T08:47:55.00" id="{c811dd97-14a2-443e-b7e4-c08bff5b6a46}">
        <Attribution userId="placeholder@email.com" userName="Huong Giang Tran" userProvider="google-sheets"/>
        <Anchor>
          <Comment id="{dced67f3-b0d1-4764-a2ac-09c6175f8ed2}"/>
        </Anchor>
        <Assign userId="linhnp@fih-foxconn.com" userName="linhnp@fih-foxconn.com" userProvider="google-sheets"/>
      </Event>
    </History>
  </Task>
  <Task id="{4cbe4652-6631-47ff-b2ad-c9d6c36e008c}">
    <Anchor>
      <Comment id="{eccc1385-5fe8-4fe6-948e-f05a5a905609}"/>
    </Anchor>
    <History>
      <Event time="2026-04-23T04:57:54.00" id="{78cb386d-512a-4c69-a49c-31a580722ac2}">
        <Attribution userId="placeholder@email.com" userName="Huong Giang Tran" userProvider="google-sheets"/>
        <Anchor>
          <Comment id="{35ef35b6-03bb-40f3-88dc-62f089994b2c}"/>
        </Anchor>
        <Create/>
      </Event>
      <Event time="2026-04-23T04:57:54.00" id="{0f91a437-555e-4f39-a7ab-27359d57ef76}">
        <Attribution userId="placeholder@email.com" userName="Huong Giang Tran" userProvider="google-sheets"/>
        <Anchor>
          <Comment id="{35ef35b6-03bb-40f3-88dc-62f089994b2c}"/>
        </Anchor>
        <Assign userId="huyennn1@fih-foxconn.com" userName="huyennn1@fih-foxconn.com" userProvider="google-sheets"/>
      </Event>
    </History>
  </Task>
  <Task id="{d78d71da-bbfa-43e6-83b3-418fa853f2fe}">
    <Anchor>
      <Comment id="{d1226d9e-c5cc-4a52-9cc3-fa227ab43514}"/>
    </Anchor>
    <History>
      <Event time="2026-06-08T08:00:47.00" id="{f464172a-73a0-4bc8-9c75-7c1ad8113858}">
        <Attribution userId="placeholder@email.com" userName="Huong Giang Tran" userProvider="google-sheets"/>
        <Anchor>
          <Comment id="{d1226d9e-c5cc-4a52-9cc3-fa227ab43514}"/>
        </Anchor>
        <Create/>
      </Event>
      <Event time="2026-06-08T08:00:47.00" id="{5e79def8-4af0-45b2-b8b2-31b0f6afc98a}">
        <Attribution userId="placeholder@email.com" userName="Huong Giang Tran" userProvider="google-sheets"/>
        <Anchor>
          <Comment id="{d1226d9e-c5cc-4a52-9cc3-fa227ab43514}"/>
        </Anchor>
        <Assign userId="anhnt40@fih-foxconn.com" userName="anhnt40@fih-foxconn.com" userProvider="google-sheets"/>
      </Event>
    </History>
  </Task>
  <Task id="{ff6b57ce-42e4-48cd-8255-a82fb8b39512}">
    <Anchor>
      <Comment id="{c7296a59-397e-4793-97a1-3555547a45dd}"/>
    </Anchor>
    <History>
      <Event time="2026-06-08T13:12:10.00" id="{85b27347-da4f-483b-bbc1-b14a6d791063}">
        <Attribution userId="placeholder@email.com" userName="Huong Giang Tran" userProvider="google-sheets"/>
        <Anchor>
          <Comment id="{c7296a59-397e-4793-97a1-3555547a45dd}"/>
        </Anchor>
        <Create/>
      </Event>
      <Event time="2026-06-08T13:12:10.00" id="{4b3d42f1-81b7-4f56-a576-a3664ad3d019}">
        <Attribution userId="placeholder@email.com" userName="Huong Giang Tran" userProvider="google-sheets"/>
        <Anchor>
          <Comment id="{c7296a59-397e-4793-97a1-3555547a45dd}"/>
        </Anchor>
        <Assign userId="tientn@fih-foxconn.com" userName="tientn@fih-foxconn.com" userProvider="google-sheets"/>
      </Event>
    </History>
  </Task>
  <Task id="{e29d495f-8fca-4497-ac78-6afc1984b310}">
    <Anchor>
      <Comment id="{cf7861d5-e107-498d-9295-803f3993cfff}"/>
    </Anchor>
    <History>
      <Event time="2026-05-02T05:56:00.00" id="{1d9ea48e-3ff7-44b1-bdbf-03605d5b9c03}">
        <Attribution userId="placeholder@email.com" userName="Huong Giang Tran" userProvider="google-sheets"/>
        <Anchor>
          <Comment id="{cf7861d5-e107-498d-9295-803f3993cfff}"/>
        </Anchor>
        <Create/>
      </Event>
      <Event time="2026-05-02T05:56:00.00" id="{5af7e8a7-a5ca-4fbc-9d89-78ccb7653f0d}">
        <Attribution userId="placeholder@email.com" userName="Huong Giang Tran" userProvider="google-sheets"/>
        <Anchor>
          <Comment id="{cf7861d5-e107-498d-9295-803f3993cfff}"/>
        </Anchor>
        <Assign userId="toandv1@fih-foxconn.com" userName="toandv1@fih-foxconn.com" userProvider="google-sheets"/>
      </Event>
    </History>
  </Task>
  <Task id="{659ec1cf-c5a9-496e-aebd-7b2fd1e9cf29}">
    <Anchor>
      <Comment id="{acc77799-5b96-4f83-9304-182cffbb2eb6}"/>
    </Anchor>
    <History>
      <Event time="2026-05-15T01:24:07.00" id="{a91eb8a6-8f11-487a-a647-da303273ca43}">
        <Attribution userId="placeholder@email.com" userName="Hoan Nguyen" userProvider="google-sheets"/>
        <Anchor>
          <Comment id="{35c8403a-6d89-43f0-bf08-9a41f8cdce42}"/>
        </Anchor>
        <Create/>
      </Event>
      <Event time="2026-05-15T01:24:07.00" id="{dbebcd83-66de-4135-92f0-eb4de97b41bc}">
        <Attribution userId="placeholder@email.com" userName="Hoan Nguyen" userProvider="google-sheets"/>
        <Anchor>
          <Comment id="{35c8403a-6d89-43f0-bf08-9a41f8cdce42}"/>
        </Anchor>
        <Assign userId="linhdd@fih-foxconn.com" userName="linhdd@fih-foxconn.com" userProvider="google-sheets"/>
      </Event>
    </History>
  </Task>
  <Task id="{9e426d62-d1e2-4c9f-8159-0cc7a4fc4d71}">
    <Anchor>
      <Comment id="{43af2286-038d-4ee7-8301-6ec7a19c76ef}"/>
    </Anchor>
    <History>
      <Event time="2026-06-11T04:47:59.00" id="{ed928fd1-a934-4d84-a927-390234e1f324}">
        <Attribution userId="placeholder@email.com" userName="Linh Nguyen Phuc" userProvider="google-sheets"/>
        <Anchor>
          <Comment id="{43af2286-038d-4ee7-8301-6ec7a19c76ef}"/>
        </Anchor>
        <Create/>
      </Event>
      <Event time="2026-06-11T04:47:59.00" id="{9c1a0700-28d6-4627-a694-34f5f8fd2ec7}">
        <Attribution userId="placeholder@email.com" userName="Linh Nguyen Phuc" userProvider="google-sheets"/>
        <Anchor>
          <Comment id="{43af2286-038d-4ee7-8301-6ec7a19c76ef}"/>
        </Anchor>
        <Assign userId="trangnt9@fih-foxconn.com" userName="trangnt9@fih-foxconn.com" userProvider="google-sheets"/>
      </Event>
    </History>
  </Task>
  <Task id="{17d61bad-7f33-4eae-9477-f9f501965d85}">
    <Anchor>
      <Comment id="{089d6613-e3f2-4ec4-9b01-91f57e75a8d1}"/>
    </Anchor>
    <History>
      <Event time="2026-06-16T12:23:01.00" id="{4fe9f941-c1ba-41a8-a094-7c4d208e4454}">
        <Attribution userId="placeholder@email.com" userName="Huong Giang Tran" userProvider="google-sheets"/>
        <Anchor>
          <Comment id="{089d6613-e3f2-4ec4-9b01-91f57e75a8d1}"/>
        </Anchor>
        <Create/>
      </Event>
      <Event time="2026-06-16T12:23:01.00" id="{f511ca41-b736-468e-90fd-4d789416aa40}">
        <Attribution userId="placeholder@email.com" userName="Huong Giang Tran" userProvider="google-sheets"/>
        <Anchor>
          <Comment id="{089d6613-e3f2-4ec4-9b01-91f57e75a8d1}"/>
        </Anchor>
        <Assign userId="linhnp@fih-foxconn.com" userName="linhnp@fih-foxconn.com" userProvider="google-sheets"/>
      </Event>
    </History>
  </Task>
  <Task id="{7381e28f-58dc-4134-b067-5b22278b86ab}">
    <Anchor>
      <Comment id="{b7bcb132-18bc-408a-a804-f15a24c8412c}"/>
    </Anchor>
    <History>
      <Event time="2026-06-11T04:48:21.00" id="{3444e068-ca9e-42cd-a0f2-77dd9aaa9427}">
        <Attribution userId="placeholder@email.com" userName="Linh Nguyen Phuc" userProvider="google-sheets"/>
        <Anchor>
          <Comment id="{b7bcb132-18bc-408a-a804-f15a24c8412c}"/>
        </Anchor>
        <Create/>
      </Event>
      <Event time="2026-06-11T04:48:21.00" id="{51f88e5e-1b34-4af5-971a-e1aa02d57047}">
        <Attribution userId="placeholder@email.com" userName="Linh Nguyen Phuc" userProvider="google-sheets"/>
        <Anchor>
          <Comment id="{b7bcb132-18bc-408a-a804-f15a24c8412c}"/>
        </Anchor>
        <Assign userId="thaina@fih-foxconn.com" userName="thaina@fih-foxconn.com" userProvider="google-sheets"/>
      </Event>
    </History>
  </Task>
  <Task id="{79326d51-6a32-4579-8358-8dc92adafbdc}">
    <Anchor>
      <Comment id="{5ca1537c-6f50-4fbe-bcc1-cbc97876561f}"/>
    </Anchor>
    <History>
      <Event time="2026-06-11T04:48:36.00" id="{8ea32960-afd1-4199-b75e-c5f0296b6ba2}">
        <Attribution userId="placeholder@email.com" userName="Linh Nguyen Phuc" userProvider="google-sheets"/>
        <Anchor>
          <Comment id="{5ca1537c-6f50-4fbe-bcc1-cbc97876561f}"/>
        </Anchor>
        <Create/>
      </Event>
      <Event time="2026-06-11T04:48:36.00" id="{583896df-2515-431b-a8d2-b6562da99f0a}">
        <Attribution userId="placeholder@email.com" userName="Linh Nguyen Phuc" userProvider="google-sheets"/>
        <Anchor>
          <Comment id="{5ca1537c-6f50-4fbe-bcc1-cbc97876561f}"/>
        </Anchor>
        <Assign userId="thaina@fih-foxconn.com" userName="thaina@fih-foxconn.com" userProvider="google-sheets"/>
      </Event>
    </History>
  </Task>
</Tasks>
</file>

<file path=xl/documenttasks/documenttask4.xml><?xml version="1.0" encoding="utf-8"?>
<Tasks xmlns="http://schemas.microsoft.com/office/tasks/2019/documenttasks">
  <Task id="{0b1e3379-8130-4222-8684-ef0b8f56d2c8}">
    <Anchor>
      <Comment id="{8fb481b2-b807-46e5-a437-96f5a0119818}"/>
    </Anchor>
    <History>
      <Event time="2026-04-20T11:23:14.00" id="{09e52430-1b05-4874-86c6-97256575189b}">
        <Attribution userId="placeholder@email.com" userName="Huong Giang Tran" userProvider="google-sheets"/>
        <Anchor>
          <Comment id="{8fb481b2-b807-46e5-a437-96f5a0119818}"/>
        </Anchor>
        <Create/>
      </Event>
      <Event time="2026-04-20T11:23:14.00" id="{92cd9b01-734a-4779-8a40-a07c2cb8065b}">
        <Attribution userId="placeholder@email.com" userName="Huong Giang Tran" userProvider="google-sheets"/>
        <Anchor>
          <Comment id="{8fb481b2-b807-46e5-a437-96f5a0119818}"/>
        </Anchor>
        <Assign userId="manhnd6@fih-foxconn.com" userName="manhnd6@fih-foxconn.com" userProvider="google-sheets"/>
      </Event>
    </History>
  </Task>
  <Task id="{b54bbbe3-249d-433c-bee4-262ebe09bc54}">
    <Anchor>
      <Comment id="{f55ae063-3a55-4df0-86ad-c12647adbb6d}"/>
    </Anchor>
    <History>
      <Event time="2026-05-23T06:25:30.00" id="{562738a6-b413-4ffb-9df2-cf807df6c5ab}">
        <Attribution userId="placeholder@email.com" userName="Huong Giang Tran" userProvider="google-sheets"/>
        <Anchor>
          <Comment id="{f55ae063-3a55-4df0-86ad-c12647adbb6d}"/>
        </Anchor>
        <Create/>
      </Event>
      <Event time="2026-05-23T06:25:30.00" id="{7ee6d616-065d-4c44-979a-461bd215a97f}">
        <Attribution userId="placeholder@email.com" userName="Huong Giang Tran" userProvider="google-sheets"/>
        <Anchor>
          <Comment id="{f55ae063-3a55-4df0-86ad-c12647adbb6d}"/>
        </Anchor>
        <Assign userId="linhnp@fih-foxconn.com" userName="linhnp@fih-foxconn.com" userProvider="google-sheets"/>
      </Event>
    </History>
  </Task>
  <Task id="{0ab29c94-f861-40dc-bedc-6a66cbc9616c}">
    <Anchor>
      <Comment id="{90ab7d14-decf-457b-979d-f0c6a7ac8edb}"/>
    </Anchor>
    <History>
      <Event time="2026-05-23T06:25:09.00" id="{cf622944-92f5-4e0e-a1b5-ea69885ad420}">
        <Attribution userId="placeholder@email.com" userName="Huong Giang Tran" userProvider="google-sheets"/>
        <Anchor>
          <Comment id="{90ab7d14-decf-457b-979d-f0c6a7ac8edb}"/>
        </Anchor>
        <Create/>
      </Event>
      <Event time="2026-05-23T06:25:09.00" id="{2237e010-9f29-4b29-939c-792bcda4d8d8}">
        <Attribution userId="placeholder@email.com" userName="Huong Giang Tran" userProvider="google-sheets"/>
        <Anchor>
          <Comment id="{90ab7d14-decf-457b-979d-f0c6a7ac8edb}"/>
        </Anchor>
        <Assign userId="linhnp@fih-foxconn.com" userName="linhnp@fih-foxconn.com" userProvider="google-sheets"/>
      </Event>
    </History>
  </Task>
  <Task id="{f0e687f1-bdd3-41bc-acbc-64f5fe356b24}">
    <Anchor>
      <Comment id="{8af0480d-46c2-4e82-8279-3dbe423c4aa4}"/>
    </Anchor>
    <History>
      <Event time="2026-04-22T01:59:30.00" id="{4116ee59-d413-477d-805f-4cdd40818e2e}">
        <Attribution userId="placeholder@email.com" userName="Linh Nguyen Phuc" userProvider="google-sheets"/>
        <Anchor>
          <Comment id="{8af0480d-46c2-4e82-8279-3dbe423c4aa4}"/>
        </Anchor>
        <Create/>
      </Event>
      <Event time="2026-04-22T01:59:30.00" id="{0d98ce9b-6df1-44a5-97a5-51d1742320b2}">
        <Attribution userId="placeholder@email.com" userName="Linh Nguyen Phuc" userProvider="google-sheets"/>
        <Anchor>
          <Comment id="{8af0480d-46c2-4e82-8279-3dbe423c4aa4}"/>
        </Anchor>
        <Assign userId="manhnd6@fih-foxconn.com" userName="manhnd6@fih-foxconn.com" userProvider="google-sheets"/>
      </Event>
    </History>
  </Task>
  <Task id="{4eeda72b-b8d8-4829-8da1-93ebfb5ec038}">
    <Anchor>
      <Comment id="{b9519859-2f25-4b1d-a879-399578e33fda}"/>
    </Anchor>
    <History>
      <Event time="2026-04-22T03:34:37.00" id="{760b3d8f-b20e-4323-af46-893f3ece9144}">
        <Attribution userId="placeholder@email.com" userName="Linh Nguyen Phuc" userProvider="google-sheets"/>
        <Anchor>
          <Comment id="{b9519859-2f25-4b1d-a879-399578e33fda}"/>
        </Anchor>
        <Create/>
      </Event>
      <Event time="2026-04-22T03:34:37.00" id="{529c282e-5ac0-438b-95e4-c60de4c7180d}">
        <Attribution userId="placeholder@email.com" userName="Linh Nguyen Phuc" userProvider="google-sheets"/>
        <Anchor>
          <Comment id="{b9519859-2f25-4b1d-a879-399578e33fda}"/>
        </Anchor>
        <Assign userId="haint2@fih-foxconn.com" userName="haint2@fih-foxconn.com" userProvider="google-sheets"/>
      </Event>
    </History>
  </Task>
  <Task id="{4945a7a3-171e-40e6-abc3-2878ed6bf805}">
    <Anchor>
      <Comment id="{199a312d-0ab8-48d0-bd07-4e1fc24ff07c}"/>
    </Anchor>
    <History>
      <Event time="2026-05-05T02:53:26.00" id="{5a97d63d-61cc-43a3-af61-7b03626c47c2}">
        <Attribution userId="placeholder@email.com" userName="Huong Giang Tran" userProvider="google-sheets"/>
        <Anchor>
          <Comment id="{199a312d-0ab8-48d0-bd07-4e1fc24ff07c}"/>
        </Anchor>
        <Create/>
      </Event>
      <Event time="2026-05-05T02:53:26.00" id="{6175b796-3b9b-43d2-96cd-3c9a1f795b27}">
        <Attribution userId="placeholder@email.com" userName="Huong Giang Tran" userProvider="google-sheets"/>
        <Anchor>
          <Comment id="{199a312d-0ab8-48d0-bd07-4e1fc24ff07c}"/>
        </Anchor>
        <Assign userId="luan_nguyen_thanh1@fih-foxconn.com" userName="luan_nguyen_thanh1@fih-foxconn.com" userProvider="google-sheets"/>
      </Event>
    </History>
  </Task>
  <Task id="{0eea8b67-fc6e-4d03-9e57-392cdb1266bf}">
    <Anchor>
      <Comment id="{b4031677-004e-4703-8c7a-61a5238e026c}"/>
    </Anchor>
    <History>
      <Event time="2026-05-06T10:49:12.00" id="{f51b8e9f-18d8-4d81-91ee-d7b56f12425e}">
        <Attribution userId="placeholder@email.com" userName="Huong Giang Tran" userProvider="google-sheets"/>
        <Anchor>
          <Comment id="{b4031677-004e-4703-8c7a-61a5238e026c}"/>
        </Anchor>
        <Create/>
      </Event>
      <Event time="2026-05-06T10:49:12.00" id="{6e3a2261-7a21-424e-98f9-9befe8313a25}">
        <Attribution userId="placeholder@email.com" userName="Huong Giang Tran" userProvider="google-sheets"/>
        <Anchor>
          <Comment id="{b4031677-004e-4703-8c7a-61a5238e026c}"/>
        </Anchor>
        <Assign userId="hiennt78@fih-foxconn.com" userName="hiennt78@fih-foxconn.com" userProvider="google-sheets"/>
      </Event>
    </History>
  </Task>
  <Task id="{4c3b8bb0-0369-4eec-9999-fb567c092e7d}">
    <Anchor>
      <Comment id="{f34f0917-4578-4fda-8825-891748fa8b9e}"/>
    </Anchor>
    <History>
      <Event time="2026-04-22T07:00:44.00" id="{6d96b03f-6244-4c0a-a693-b0a1996d19ef}">
        <Attribution userId="placeholder@email.com" userName="Linh Nguyen Phuc" userProvider="google-sheets"/>
        <Anchor>
          <Comment id="{f34f0917-4578-4fda-8825-891748fa8b9e}"/>
        </Anchor>
        <Create/>
      </Event>
      <Event time="2026-04-22T07:00:44.00" id="{9ce76f2a-3e79-4c82-ad61-3683693b6c48}">
        <Attribution userId="placeholder@email.com" userName="Linh Nguyen Phuc" userProvider="google-sheets"/>
        <Anchor>
          <Comment id="{f34f0917-4578-4fda-8825-891748fa8b9e}"/>
        </Anchor>
        <Assign userId="bandt1@fih-foxconn.com" userName="bandt1@fih-foxconn.com" userProvider="google-sheets"/>
      </Event>
    </History>
  </Task>
  <Task id="{eaa7f724-f33e-4117-8bc1-69749af7ba24}">
    <Anchor>
      <Comment id="{cdd3536f-3bf0-404f-bffc-d634d1c7a97a}"/>
    </Anchor>
    <History>
      <Event time="2026-06-26T08:44:52.00" id="{84126b24-a698-4a00-8b98-aab85b23bdee}">
        <Attribution userId="placeholder@email.com" userName="Huong Giang Tran" userProvider="google-sheets"/>
        <Anchor>
          <Comment id="{cdd3536f-3bf0-404f-bffc-d634d1c7a97a}"/>
        </Anchor>
        <Create/>
      </Event>
      <Event time="2026-06-26T08:44:52.00" id="{c858e7eb-2e42-4b8f-8eb9-58b9348e50d9}">
        <Attribution userId="placeholder@email.com" userName="Huong Giang Tran" userProvider="google-sheets"/>
        <Anchor>
          <Comment id="{cdd3536f-3bf0-404f-bffc-d634d1c7a97a}"/>
        </Anchor>
        <Assign userId="nhunglth2@fih-foxconn.com" userName="nhunglth2@fih-foxconn.com" userProvider="google-sheets"/>
      </Event>
    </History>
  </Task>
  <Task id="{785b422e-a709-4708-a3af-f7bce8e9e137}">
    <Anchor>
      <Comment id="{1171d038-bba9-40e5-be29-ee8b1c74b66e}"/>
    </Anchor>
    <History>
      <Event time="2026-05-23T07:43:31.00" id="{efce4f1e-9775-4a49-950e-e324c9d28d14}">
        <Attribution userId="placeholder@email.com" userName="Huong Giang Tran" userProvider="google-sheets"/>
        <Anchor>
          <Comment id="{1171d038-bba9-40e5-be29-ee8b1c74b66e}"/>
        </Anchor>
        <Create/>
      </Event>
      <Event time="2026-05-23T07:43:31.00" id="{38e006f5-f994-429c-bc4f-1db6b7344dd7}">
        <Attribution userId="placeholder@email.com" userName="Huong Giang Tran" userProvider="google-sheets"/>
        <Anchor>
          <Comment id="{1171d038-bba9-40e5-be29-ee8b1c74b66e}"/>
        </Anchor>
        <Assign userId="linhnp@fih-foxconn.com" userName="linhnp@fih-foxconn.com" userProvider="google-sheets"/>
      </Event>
    </History>
  </Task>
  <Task id="{95c65342-1fc5-4109-bcc2-da3b2eb7c1a9}">
    <Anchor>
      <Comment id="{4dae69e0-dc29-42ca-a26a-af68e3b1e0c8}"/>
    </Anchor>
    <History>
      <Event time="2026-05-12T02:51:16.00" id="{7015e7f6-49a3-4a5d-9991-94e2f294f222}">
        <Attribution userId="placeholder@email.com" userName="Huong Giang Tran" userProvider="google-sheets"/>
        <Anchor>
          <Comment id="{4dae69e0-dc29-42ca-a26a-af68e3b1e0c8}"/>
        </Anchor>
        <Create/>
      </Event>
      <Event time="2026-05-12T02:51:16.00" id="{bd05c9b5-5a42-4741-afaf-430a74cbb3d4}">
        <Attribution userId="placeholder@email.com" userName="Huong Giang Tran" userProvider="google-sheets"/>
        <Anchor>
          <Comment id="{4dae69e0-dc29-42ca-a26a-af68e3b1e0c8}"/>
        </Anchor>
        <Assign userId="manhnd6@fih-foxconn.com" userName="manhnd6@fih-foxconn.com" userProvider="google-sheets"/>
      </Event>
    </History>
  </Task>
  <Task id="{5aa706d2-0c7a-4c30-bc10-a1b04227230e}">
    <Anchor>
      <Comment id="{d26dd2e9-f238-4fb4-be7c-d5dd75b451df}"/>
    </Anchor>
    <History>
      <Event time="2026-05-12T02:49:08.00" id="{782a1bcd-bb95-475e-b7f5-95303b56f771}">
        <Attribution userId="placeholder@email.com" userName="Huong Giang Tran" userProvider="google-sheets"/>
        <Anchor>
          <Comment id="{d26dd2e9-f238-4fb4-be7c-d5dd75b451df}"/>
        </Anchor>
        <Create/>
      </Event>
      <Event time="2026-05-12T02:49:08.00" id="{7cd57039-5077-459a-855f-b799fef89126}">
        <Attribution userId="placeholder@email.com" userName="Huong Giang Tran" userProvider="google-sheets"/>
        <Anchor>
          <Comment id="{d26dd2e9-f238-4fb4-be7c-d5dd75b451df}"/>
        </Anchor>
        <Assign userId="manhnd6@fih-foxconn.com" userName="manhnd6@fih-foxconn.com" userProvider="google-sheets"/>
      </Event>
    </History>
  </Task>
  <Task id="{c6691e49-0c8f-4c46-9aa1-3ad20e6fee28}">
    <Anchor>
      <Comment id="{c983ae10-d190-436a-b099-dae8f4021357}"/>
    </Anchor>
    <History>
      <Event time="2026-05-05T08:30:55.00" id="{723de9aa-26ca-4e80-9597-2ab1ec5b7776}">
        <Attribution userId="placeholder@email.com" userName="Huong Giang Tran" userProvider="google-sheets"/>
        <Anchor>
          <Comment id="{c983ae10-d190-436a-b099-dae8f4021357}"/>
        </Anchor>
        <Create/>
      </Event>
      <Event time="2026-05-05T08:30:55.00" id="{213c70fa-bee3-4069-ab83-62a02ef4c5a2}">
        <Attribution userId="placeholder@email.com" userName="Huong Giang Tran" userProvider="google-sheets"/>
        <Anchor>
          <Comment id="{c983ae10-d190-436a-b099-dae8f4021357}"/>
        </Anchor>
        <Assign userId="manhnd6@fih-foxconn.com" userName="manhnd6@fih-foxconn.com" userProvider="google-sheets"/>
      </Event>
    </History>
  </Task>
  <Task id="{ef4c55b1-5954-4cf1-ab92-3cf7c8471ff0}">
    <Anchor>
      <Comment id="{9a81b862-7fe4-4473-9c84-1e82310b6491}"/>
    </Anchor>
    <History>
      <Event time="2026-05-06T01:56:43.00" id="{29532cf4-a719-4b2b-a553-d2c55cee587d}">
        <Attribution userId="placeholder@email.com" userName="Huong Giang Tran" userProvider="google-sheets"/>
        <Anchor>
          <Comment id="{9a81b862-7fe4-4473-9c84-1e82310b6491}"/>
        </Anchor>
        <Create/>
      </Event>
      <Event time="2026-05-06T01:56:43.00" id="{c4e2b9ed-8b7f-41a9-92eb-dd033b7f2ef0}">
        <Attribution userId="placeholder@email.com" userName="Huong Giang Tran" userProvider="google-sheets"/>
        <Anchor>
          <Comment id="{9a81b862-7fe4-4473-9c84-1e82310b6491}"/>
        </Anchor>
        <Assign userId="lichlt@fih-foxconn.com" userName="lichlt@fih-foxconn.com" userProvider="google-sheets"/>
      </Event>
    </History>
  </Task>
  <Task id="{02fb730a-6aac-43c7-8a4c-ded9ff818caa}">
    <Anchor>
      <Comment id="{e81db1b6-a804-4f01-bcb8-8a9319c4add6}"/>
    </Anchor>
    <History>
      <Event time="2026-05-25T06:47:21.00" id="{241068bf-ecfb-4b1d-8a3d-41151f65878b}">
        <Attribution userId="placeholder@email.com" userName="Huong Giang Tran" userProvider="google-sheets"/>
        <Anchor>
          <Comment id="{e81db1b6-a804-4f01-bcb8-8a9319c4add6}"/>
        </Anchor>
        <Create/>
      </Event>
      <Event time="2026-05-25T06:47:21.00" id="{773ec823-be50-44bc-aa68-cc0212517e6a}">
        <Attribution userId="placeholder@email.com" userName="Huong Giang Tran" userProvider="google-sheets"/>
        <Anchor>
          <Comment id="{e81db1b6-a804-4f01-bcb8-8a9319c4add6}"/>
        </Anchor>
        <Assign userId="manhnd6@fih-foxconn.com" userName="manhnd6@fih-foxconn.com" userProvider="google-sheets"/>
      </Event>
    </History>
  </Task>
  <Task id="{c33d49a5-f408-45c1-afbd-236e9a8ef874}">
    <Anchor>
      <Comment id="{4a7881c9-00b1-4247-89d4-d26084dd19e5}"/>
    </Anchor>
    <History>
      <Event time="2026-05-25T03:19:26.00" id="{51a565cc-a601-4f27-93f7-b92d8e6f93e8}">
        <Attribution userId="placeholder@email.com" userName="Huong Giang Tran" userProvider="google-sheets"/>
        <Anchor>
          <Comment id="{4a7881c9-00b1-4247-89d4-d26084dd19e5}"/>
        </Anchor>
        <Create/>
      </Event>
      <Event time="2026-05-25T03:19:26.00" id="{aef0318b-ff4f-404d-a964-29dec73959e9}">
        <Attribution userId="placeholder@email.com" userName="Huong Giang Tran" userProvider="google-sheets"/>
        <Anchor>
          <Comment id="{4a7881c9-00b1-4247-89d4-d26084dd19e5}"/>
        </Anchor>
        <Assign userId="hiennt78@fih-foxconn.com" userName="hiennt78@fih-foxconn.com" userProvider="google-sheets"/>
      </Event>
    </History>
  </Task>
  <Task id="{7c581fd0-44b3-4482-9288-0213a04fd726}">
    <Anchor>
      <Comment id="{979070a2-75e1-49f3-814e-6e19ca2d1c25}"/>
    </Anchor>
    <History>
      <Event time="2026-06-02T04:01:07.00" id="{64e52c06-53d1-4099-a526-472913094c94}">
        <Attribution userId="placeholder@email.com" userName="Huong Giang Tran" userProvider="google-sheets"/>
        <Anchor>
          <Comment id="{979070a2-75e1-49f3-814e-6e19ca2d1c25}"/>
        </Anchor>
        <Create/>
      </Event>
      <Event time="2026-06-02T04:01:07.00" id="{668caa07-3808-4952-9bd2-0dd651d6dfd8}">
        <Attribution userId="placeholder@email.com" userName="Huong Giang Tran" userProvider="google-sheets"/>
        <Anchor>
          <Comment id="{979070a2-75e1-49f3-814e-6e19ca2d1c25}"/>
        </Anchor>
        <Assign userId="hieppv@fih-foxconn.com" userName="hieppv@fih-foxconn.com" userProvider="google-sheets"/>
      </Event>
    </History>
  </Task>
  <Task id="{b27294d7-3496-4c0b-81fc-7ae186f913f7}">
    <Anchor>
      <Comment id="{1206c3c6-cf2e-44ba-a8ce-9db9f1a93627}"/>
    </Anchor>
    <History>
      <Event time="2026-05-18T06:19:39.00" id="{3f5cfbf9-af43-4ea1-ae3b-45a8a2c38794}">
        <Attribution userId="placeholder@email.com" userName="Huong Giang Tran" userProvider="google-sheets"/>
        <Anchor>
          <Comment id="{1206c3c6-cf2e-44ba-a8ce-9db9f1a93627}"/>
        </Anchor>
        <Create/>
      </Event>
      <Event time="2026-05-18T06:19:39.00" id="{1bdbae8a-fc61-498a-9536-aee8d5a26b54}">
        <Attribution userId="placeholder@email.com" userName="Huong Giang Tran" userProvider="google-sheets"/>
        <Anchor>
          <Comment id="{1206c3c6-cf2e-44ba-a8ce-9db9f1a93627}"/>
        </Anchor>
        <Assign userId="ducth@fih-foxconn.com" userName="ducth@fih-foxconn.com" userProvider="google-sheets"/>
      </Event>
    </History>
  </Task>
  <Task id="{3fd5ac3b-5232-489b-af1a-ca54e9b79967}">
    <Anchor>
      <Comment id="{2666f6f2-d0a8-47e2-b55b-456bf79074be}"/>
    </Anchor>
    <History>
      <Event time="2026-05-06T04:10:02.00" id="{ea6fbc10-f438-4bf2-84e2-b3e279664a4d}">
        <Attribution userId="placeholder@email.com" userName="Huong Giang Tran" userProvider="google-sheets"/>
        <Anchor>
          <Comment id="{2666f6f2-d0a8-47e2-b55b-456bf79074be}"/>
        </Anchor>
        <Create/>
      </Event>
      <Event time="2026-05-06T04:10:02.00" id="{6073a502-e532-42a3-bb48-2efb2fcc113f}">
        <Attribution userId="placeholder@email.com" userName="Huong Giang Tran" userProvider="google-sheets"/>
        <Anchor>
          <Comment id="{2666f6f2-d0a8-47e2-b55b-456bf79074be}"/>
        </Anchor>
        <Assign userId="linhnp@fih-foxconn.com" userName="linhnp@fih-foxconn.com" userProvider="google-sheets"/>
      </Event>
    </History>
  </Task>
  <Task id="{d5bfc179-6a49-4b6e-b7b2-1c660f31a1b7}">
    <Anchor>
      <Comment id="{8f2bb98a-381e-4e69-bfe7-0440a0128980}"/>
    </Anchor>
    <History>
      <Event time="2026-04-22T03:33:47.00" id="{223b8c50-cf04-4035-9407-3d5c118bbee5}">
        <Attribution userId="placeholder@email.com" userName="Linh Nguyen Phuc" userProvider="google-sheets"/>
        <Anchor>
          <Comment id="{8f2bb98a-381e-4e69-bfe7-0440a0128980}"/>
        </Anchor>
        <Create/>
      </Event>
      <Event time="2026-04-22T03:33:47.00" id="{99c24b29-4200-4a81-8d39-395f718bbd19}">
        <Attribution userId="placeholder@email.com" userName="Linh Nguyen Phuc" userProvider="google-sheets"/>
        <Anchor>
          <Comment id="{8f2bb98a-381e-4e69-bfe7-0440a0128980}"/>
        </Anchor>
        <Assign userId="bandt1@fih-foxconn.com" userName="bandt1@fih-foxconn.com" userProvider="google-sheets"/>
      </Event>
    </History>
  </Task>
  <Task id="{8f63bc46-be6c-432b-a196-982896677f2e}">
    <Anchor>
      <Comment id="{0597308e-d4d7-4ac0-b995-40b0911516ae}"/>
    </Anchor>
    <History>
      <Event time="2026-05-05T02:52:42.00" id="{6a1e750c-c479-44bb-b7f4-6d31e94d1f3a}">
        <Attribution userId="placeholder@email.com" userName="Huong Giang Tran" userProvider="google-sheets"/>
        <Anchor>
          <Comment id="{0597308e-d4d7-4ac0-b995-40b0911516ae}"/>
        </Anchor>
        <Create/>
      </Event>
      <Event time="2026-05-05T02:52:42.00" id="{c761b9d6-3e01-47f0-94df-328d0fcefda7}">
        <Attribution userId="placeholder@email.com" userName="Huong Giang Tran" userProvider="google-sheets"/>
        <Anchor>
          <Comment id="{0597308e-d4d7-4ac0-b995-40b0911516ae}"/>
        </Anchor>
        <Assign userId="luan_nguyen_thanh1@fih-foxconn.com" userName="luan_nguyen_thanh1@fih-foxconn.com" userProvider="google-sheets"/>
      </Event>
    </History>
  </Task>
</Tasks>
</file>

<file path=xl/documenttasks/documenttask5.xml><?xml version="1.0" encoding="utf-8"?>
<Tasks xmlns="http://schemas.microsoft.com/office/tasks/2019/documenttasks">
  <Task id="{fafccb1f-9be0-427f-8dce-aad46462efa9}">
    <Anchor>
      <Comment id="{9aa0fb8f-b85b-487f-beee-f31276b24641}"/>
    </Anchor>
    <History>
      <Event time="2026-05-05T04:17:05.00" id="{8ff76477-bcdc-4061-aacf-6c6a8870f868}">
        <Attribution userId="placeholder@email.com" userName="Nguyễn Mai- OM" userProvider="google-sheets"/>
        <Anchor>
          <Comment id="{9aa0fb8f-b85b-487f-beee-f31276b24641}"/>
        </Anchor>
        <Create/>
      </Event>
      <Event time="2026-05-05T04:17:05.00" id="{ed32c1ce-1f1d-4af4-bfb0-a4dbfa4575fe}">
        <Attribution userId="placeholder@email.com" userName="Nguyễn Mai- OM" userProvider="google-sheets"/>
        <Anchor>
          <Comment id="{9aa0fb8f-b85b-487f-beee-f31276b24641}"/>
        </Anchor>
        <Assign userId="thuptq@fih-foxconn.com" userName="thuptq@fih-foxconn.com" userProvider="google-sheets"/>
      </Event>
    </History>
  </Task>
  <Task id="{8db29553-ff4a-4480-83f0-934f7ef9df79}">
    <Anchor>
      <Comment id="{ffe98359-35d3-4a27-a9df-96a69886f4c3}"/>
    </Anchor>
    <History>
      <Event time="2026-05-05T01:07:30.00" id="{9b71771c-4490-44ae-8fad-a51cde1fab45}">
        <Attribution userId="placeholder@email.com" userName="Nguyễn Mai- OM" userProvider="google-sheets"/>
        <Anchor>
          <Comment id="{ffe98359-35d3-4a27-a9df-96a69886f4c3}"/>
        </Anchor>
        <Create/>
      </Event>
      <Event time="2026-05-05T01:07:30.00" id="{871289e2-56d4-4987-9e19-e946745772cd}">
        <Attribution userId="placeholder@email.com" userName="Nguyễn Mai- OM" userProvider="google-sheets"/>
        <Anchor>
          <Comment id="{ffe98359-35d3-4a27-a9df-96a69886f4c3}"/>
        </Anchor>
        <Assign userId="thuylt3@fih-foxconn.com" userName="thuylt3@fih-foxconn.com" userProvider="google-sheets"/>
      </Event>
    </History>
  </Task>
</Tasks>
</file>

<file path=xl/documenttasks/documenttask6.xml><?xml version="1.0" encoding="utf-8"?>
<Tasks xmlns="http://schemas.microsoft.com/office/tasks/2019/documenttasks">
  <Task id="{d3c34835-203c-440a-99a6-b0ecd1b1a0de}">
    <Anchor>
      <Comment id="{aab9b497-b79a-40a7-b1fc-69d7722b314c}"/>
    </Anchor>
    <History>
      <Event time="2026-06-20T09:09:45.00" id="{a3aef9a9-4c45-496c-8f8d-eac206e626d8}">
        <Attribution userId="placeholder@email.com" userName="Huong Giang Tran" userProvider="google-sheets"/>
        <Anchor>
          <Comment id="{aab9b497-b79a-40a7-b1fc-69d7722b314c}"/>
        </Anchor>
        <Create/>
      </Event>
      <Event time="2026-06-20T09:09:45.00" id="{27aa40aa-5a75-4c89-9bc0-6a547cd6aeee}">
        <Attribution userId="placeholder@email.com" userName="Huong Giang Tran" userProvider="google-sheets"/>
        <Anchor>
          <Comment id="{aab9b497-b79a-40a7-b1fc-69d7722b314c}"/>
        </Anchor>
        <Assign userId="maint5@fih-foxconn.com" userName="maint5@fih-foxconn.com" userProvider="google-sheets"/>
      </Event>
    </History>
  </Task>
</Tasks>
</file>

<file path=xl/documenttasks/documenttask7.xml><?xml version="1.0" encoding="utf-8"?>
<Tasks xmlns="http://schemas.microsoft.com/office/tasks/2019/documenttasks">
  <Task id="{3859a7a2-5bd3-4cca-9b0e-2f8b973d50aa}">
    <Anchor>
      <Comment id="{6340b4b6-45af-4915-a535-1729a9bc896c}"/>
    </Anchor>
    <History>
      <Event time="2026-06-22T04:04:31.00" id="{62182402-55c9-4ad6-98c2-0ac30203bc4b}">
        <Attribution userId="placeholder@email.com" userName="Nguyễn Mai- OM" userProvider="google-sheets"/>
        <Anchor>
          <Comment id="{6340b4b6-45af-4915-a535-1729a9bc896c}"/>
        </Anchor>
        <Create/>
      </Event>
      <Event time="2026-06-22T04:04:31.00" id="{85018f51-b67b-4573-ae01-ee089f5b6eb1}">
        <Attribution userId="placeholder@email.com" userName="Nguyễn Mai- OM" userProvider="google-sheets"/>
        <Anchor>
          <Comment id="{6340b4b6-45af-4915-a535-1729a9bc896c}"/>
        </Anchor>
        <Assign userId="linhnp@fih-foxconn.com" userName="linhnp@fih-foxconn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247650</xdr:rowOff>
    </xdr:from>
    <xdr:ext cx="12487275" cy="6934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171450</xdr:rowOff>
    </xdr:from>
    <xdr:ext cx="12449175" cy="7019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ucth@fih-foxconn.com" id="{c13334ab-638e-4c4c-8d5a-78e12ac8d850}" userId="ducth@fih-foxconn.com" providerId="google-sheets"/>
  <x18tc:person displayName="hoannv1@fih-foxconn.com" id="{d691f968-ab0c-470e-b36a-954ede431b86}" userId="hoannv1@fih-foxconn.com" providerId="google-sheets"/>
  <x18tc:person displayName="lichlt@fih-foxconn.com" id="{344f3d6d-fed7-433b-ada0-c3d422bf4aee}" userId="lichlt@fih-foxconn.com" providerId="google-sheets"/>
  <x18tc:person displayName="kha.vu-manh@fih-foxconn.com" id="{bfaabdfe-f358-43a0-bb7b-637a4a9d5d77}" userId="kha.vu-manh@fih-foxconn.com" providerId="google-sheets"/>
  <x18tc:person displayName="Linh Nguyen Phuc" id="{33adbe66-aee2-482d-9fb3-0d0f4aa01bed}" providerId="google-sheets"/>
  <x18tc:person displayName="linhnp@fih-foxconn.com" id="{cea1e472-3e89-40d2-a9c1-9c2236265a36}" userId="linhnp@fih-foxconn.com" providerId="google-sheets"/>
  <x18tc:person displayName="thuna@fih-foxconn.com" id="{98976888-1fb5-4095-8728-65e1f36ac12f}" userId="thuna@fih-foxconn.com" providerId="google-sheets"/>
  <x18tc:person displayName="maint5@fih-foxconn.com" id="{36dd9517-408d-4f77-8c0d-7b24d3d462ce}" userId="maint5@fih-foxconn.com" providerId="google-sheets"/>
  <x18tc:person displayName="ME Đức Trịnh" id="{4a15f8b0-39f8-4bd1-85d6-ae7185057dfc}" providerId="google-sheets"/>
  <x18tc:person displayName="huyennn1@fih-foxconn.com" id="{a3c82cf4-bf3b-423d-83d4-d9063b5c9d7d}" userId="huyennn1@fih-foxconn.com" providerId="google-sheets"/>
  <x18tc:person displayName="huongnt8@fih-foxconn.com" id="{e9387dd9-20bc-437e-a5ce-bb79717ff0dc}" userId="huongnt8@fih-foxconn.com" providerId="google-sheets"/>
  <x18tc:person displayName="bandt1@fih-foxconn.com" id="{8e7909f8-da9f-49ef-acff-9c37c54407c5}" userId="bandt1@fih-foxconn.com" providerId="google-sheets"/>
  <x18tc:person displayName="Tien Tran Ngoc - FAE" id="{fbd180fc-be2b-4b2a-a3c1-78434fb64d27}" providerId="google-sheets"/>
  <x18tc:person displayName="toandv1@fih-foxconn.com" id="{207599f4-384c-4fb4-9ac1-e4124b060e0a}" userId="toandv1@fih-foxconn.com" providerId="google-sheets"/>
  <x18tc:person displayName="thaina@fih-foxconn.com" id="{73ddc2b0-318f-4906-afd1-4a8a2bd97dee}" userId="thaina@fih-foxconn.com" providerId="google-sheets"/>
  <x18tc:person displayName="Luan Nguyen Thanh" id="{d8ed8d3f-b8b2-4357-844f-b7aa1fed250b}" providerId="google-sheets"/>
  <x18tc:person displayName="giangth1@fih-foxconn.com" id="{c50609d5-5e6e-49f6-8acd-4b08403b7999}" userId="giangth1@fih-foxconn.com" providerId="google-sheets"/>
  <x18tc:person displayName="haint2@fih-foxconn.com" id="{fcee1680-1182-40bc-a602-b88c3d977778}" userId="haint2@fih-foxconn.com" providerId="google-sheets"/>
  <x18tc:person displayName="nhunglth2@fih-foxconn.com" id="{80dc1ead-ff00-444b-9952-f6e90afb1112}" userId="nhunglth2@fih-foxconn.com" providerId="google-sheets"/>
  <x18tc:person displayName="thuylt3@fih-foxconn.com" id="{341ca938-6e0a-42c2-92e9-f07f73c26968}" userId="thuylt3@fih-foxconn.com" providerId="google-sheets"/>
  <x18tc:person displayName="Emma Lee -TE TPM" id="{9df89c93-b08a-4cae-90ee-28cd6a82e377}" providerId="google-sheets"/>
  <x18tc:person displayName="Hiep Pham (Barry - PQE)" id="{e6253038-c4be-477f-9351-ccb24fa1a244}" providerId="google-sheets"/>
  <x18tc:person displayName="linhdd@fih-foxconn.com" id="{a0c185a0-2b94-4546-b7dd-b4b8b4f69979}" userId="linhdd@fih-foxconn.com" providerId="google-sheets"/>
  <x18tc:person displayName="hungnq4@fih-foxconn.com" id="{f3da7a2d-f39f-4125-bd19-5ac4507ebf34}" userId="hungnq4@fih-foxconn.com" providerId="google-sheets"/>
  <x18tc:person displayName="Mạnh Nguyễn (Chad_Nguyen)" id="{69f22802-cb12-4d60-baf4-ef8c1aa4969b}" providerId="google-sheets"/>
  <x18tc:person displayName="thuptq@fih-foxconn.com" id="{cfdf92d2-4748-4136-b820-11d163c6fc6e}" userId="thuptq@fih-foxconn.com" providerId="google-sheets"/>
  <x18tc:person displayName="hieppv@fih-foxconn.com" id="{180a4fa2-c7f5-4b01-bb6a-95c362c2d84e}" userId="hieppv@fih-foxconn.com" providerId="google-sheets"/>
  <x18tc:person displayName="Hoan Nguyen" id="{2e5d2cbc-c0cc-4f81-882a-db403fb85757}" providerId="google-sheets"/>
  <x18tc:person displayName="luan_nguyen_thanh1@fih-foxconn.com" id="{c0a54970-c7cc-41b2-be99-483341b775fe}" userId="luan_nguyen_thanh1@fih-foxconn.com" providerId="google-sheets"/>
  <x18tc:person displayName="Nguyễn Mai- OM" id="{cbe5a608-d5a9-4dfc-a14f-1e65fa88d207}" providerId="google-sheets"/>
  <x18tc:person displayName="Linh Dang Duy (Cole)" id="{7e98680c-1b85-4939-b31e-d7bd29234e55}" providerId="google-sheets"/>
  <x18tc:person displayName="quydt@fih-foxconn.com" id="{35f9fdd3-5433-4dfb-bb2a-b2d96fab1b70}" userId="quydt@fih-foxconn.com" providerId="google-sheets"/>
  <x18tc:person displayName="manhnd6@fih-foxconn.com" id="{9f676c7b-282e-4fd1-8d3f-005b1ae21b24}" userId="manhnd6@fih-foxconn.com" providerId="google-sheets"/>
  <x18tc:person displayName="tientn@fih-foxconn.com" id="{27bd9e90-4737-4a4a-8159-22fd073fee7b}" userId="tientn@fih-foxconn.com" providerId="google-sheets"/>
  <x18tc:person displayName="anhnt40@fih-foxconn.com" id="{421c9698-539d-47c5-9473-ae89facc2635}" userId="anhnt40@fih-foxconn.com" providerId="google-sheets"/>
  <x18tc:person displayName="nhungntt@fih-foxconn.com" id="{83aa8f08-0201-43e7-a4bd-86f16ca0d84c}" userId="nhungntt@fih-foxconn.com" providerId="google-sheets"/>
  <x18tc:person displayName="hiennt78@fih-foxconn.com" id="{96bb1286-550f-444a-a542-3fbb8f6799fe}" userId="hiennt78@fih-foxconn.com" providerId="google-sheets"/>
  <x18tc:person displayName="Nguyen Ngoc Huyen (Evelyn)" id="{3adfa871-a260-43a4-b1a1-6a2f32adc02e}" providerId="google-sheets"/>
  <x18tc:person displayName="quytt@fih-foxconn.com" id="{c43cee98-4a05-4ef3-95b5-4f12851464f4}" userId="quytt@fih-foxconn.com" providerId="google-sheets"/>
  <x18tc:person displayName="Huong Giang Tran" id="{461bb646-26f0-4f11-a128-0fcd44886edc}" providerId="google-sheets"/>
  <x18tc:person displayName="trangnt9@fih-foxconn.com" id="{e2b39bb9-cd41-49a8-9811-328f808cdcda}" userId="trangnt9@fih-foxconn.com" providerId="google-sheets"/>
  <x18tc:person displayName="doanh.nguyen-van@fih-foxconn.com" id="{e62070b6-8301-4e15-aa97-fc1e8a81c2d5}" userId="doanh.nguyen-van@fih-foxconn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1013" sheet="G Project MVA EQ Request "/>
  </cacheSource>
  <cacheFields>
    <cacheField name="Date of Request" numFmtId="164">
      <sharedItems containsDate="1" containsString="0" containsBlank="1">
        <d v="2026-01-12T00:00:00Z"/>
        <d v="2026-01-13T00:00:00Z"/>
        <d v="2026-01-19T00:00:00Z"/>
        <d v="2026-02-05T00:00:00Z"/>
        <d v="2026-02-27T00:00:00Z"/>
        <d v="2026-03-06T00:00:00Z"/>
        <d v="2026-03-13T00:00:00Z"/>
        <d v="2026-03-16T00:00:00Z"/>
        <d v="2026-03-17T00:00:00Z"/>
        <d v="2026-03-18T00:00:00Z"/>
        <d v="2026-03-25T00:00:00Z"/>
        <d v="2026-03-26T00:00:00Z"/>
        <d v="2026-03-30T00:00:00Z"/>
        <d v="2026-03-31T00:00:00Z"/>
        <d v="2026-03-24T00:00:00Z"/>
        <d v="2026-02-12T00:00:00Z"/>
        <d v="2026-03-08T00:00:00Z"/>
        <d v="2026-04-10T00:00:00Z"/>
        <m/>
        <d v="2026-04-23T00:00:00Z"/>
        <d v="2026-04-24T00:00:00Z"/>
        <d v="2026-05-02T00:00:00Z"/>
        <d v="2026-05-06T00:00:00Z"/>
        <d v="2026-05-07T00:00:00Z"/>
        <d v="2026-05-12T00:00:00Z"/>
        <d v="2026-05-13T00:00:00Z"/>
        <d v="2026-05-19T00:00:00Z"/>
        <d v="2026-05-30T00:00:00Z"/>
        <d v="2026-06-08T00:00:00Z"/>
        <d v="2026-06-10T00:00:00Z"/>
        <d v="2026-06-14T00:00:00Z"/>
        <d v="2026-06-15T00:00:00Z"/>
        <d v="2026-06-19T00:00:00Z"/>
      </sharedItems>
    </cacheField>
    <cacheField name="Department" numFmtId="0">
      <sharedItems containsBlank="1">
        <s v="MFG"/>
        <s v="QA"/>
        <s v="TE"/>
        <s v="ENG3"/>
        <s v="REL"/>
        <s v="TE FATP"/>
        <s v="TE SMT"/>
        <s v="GG-WH"/>
        <s v="ENG1"/>
        <s v="GG-PQE"/>
        <s v="ENG2"/>
        <s v="QA G -PQC"/>
        <s v="IQC"/>
        <s v="FAE"/>
        <m/>
        <s v="QA G - SMT QC"/>
        <s v="MFG-GTW"/>
        <s v="GTW-PQE"/>
        <s v="GTW-IQC"/>
        <s v="QA G-IQC"/>
      </sharedItems>
    </cacheField>
    <cacheField name="Requester name" numFmtId="0">
      <sharedItems containsBlank="1">
        <s v="To Thi Phuong Anh"/>
        <s v=" Ngô Thị Hoa"/>
        <s v="Nguyen Trung Kien"/>
        <s v="Nguyen Van Huynh"/>
        <s v="Laymu Chen"/>
        <s v="Nguyen Thi Viet"/>
        <s v="Bui Thi Thanh Huong"/>
        <s v="Ngo Van Duong"/>
        <s v="Phạm Thị Bích"/>
        <s v="Nguyen Ngoc Huyen"/>
        <s v="Đỗ Thị Xuân"/>
        <s v="Nguyễn Ngọc Huyền"/>
        <s v="Phạm Van Hùng"/>
        <s v="Nguyễn Đức Hưng"/>
        <s v="Đường Kim Quy"/>
        <s v="ENG 1 - GIANG OM"/>
        <s v="Nguyen Anh Thai"/>
        <s v="Lê Phi Yến"/>
        <s v="Nguyễn Văn Ngọc"/>
        <s v="Trần Ngọc Tiến"/>
        <s v="Ngô Thị Anh"/>
        <m/>
        <s v="Đặng Duy Linh"/>
        <s v="Đỗ Văn Toàn"/>
        <s v="Tống Văn Tuyến"/>
        <s v="Phạm Hữu Tính"/>
        <s v="Lê Đình Nhật"/>
        <s v="Nguyễn Văn Tiếp"/>
        <s v="Nguyễn Thị Trang "/>
        <s v="Nguyễn Anh Thái"/>
        <s v="Nguyễn Thị Huyền Trang"/>
      </sharedItems>
    </cacheField>
    <cacheField name="Requester employee ID">
      <sharedItems containsBlank="1" containsMixedTypes="1" containsNumber="1" containsInteger="1">
        <s v="V1524505"/>
        <s v="V1524668"/>
        <s v="V1524574"/>
        <s v="V1536667"/>
        <n v="504000.0"/>
        <s v="V1524536"/>
        <s v="V1523147"/>
        <s v="v1523845"/>
        <s v="V1524485"/>
        <s v="V1549412"/>
        <s v="V1536196"/>
        <s v="V1544999"/>
        <s v="V1538465"/>
        <s v="V1538557"/>
        <m/>
        <s v="V1544017"/>
        <s v="V1542548"/>
        <s v="V1542549"/>
        <s v="V1540332"/>
        <s v="V1524847"/>
        <s v="V1550422"/>
        <s v="V1527806"/>
      </sharedItems>
    </cacheField>
    <cacheField name="Email" numFmtId="0">
      <sharedItems containsBlank="1">
        <s v="Phuong Anh To"/>
        <s v="Hoa (Hana)"/>
        <s v="kiennt1@fih-foxconn.com"/>
        <s v="Nguyễn Seven (Huỳnh)"/>
        <s v="LaymuTHChen@fih-foxconn.com"/>
        <s v="Vietnt@fih-foxconn.com"/>
        <s v="huongbtt1@fih-foxconn.com"/>
        <s v="Kelvin Duong STPM"/>
        <s v="Bich_Kate IPQC"/>
        <s v="Nguyen Ngoc Huyen (Evelyn)"/>
        <s v="xuandt99@fih-foxconn.com"/>
        <s v="hungpv3@fih-foxconn.com"/>
        <s v="Hung Nguyen Duc"/>
        <s v="quydk@fih-foxconn.com"/>
        <m/>
        <s v="Tommy - Thai Nguyen Anh (QE)"/>
        <s v="yenlp@fih-foxconn.com"/>
        <s v="ngocnv5@fih-foxconn.com"/>
        <s v="tientn@fih-foxconn.com"/>
        <s v="anhnt40@fih-foxconn.com"/>
        <s v="Linh Dang Duy (Cole)"/>
      </sharedItems>
    </cacheField>
    <cacheField name="Phone" numFmtId="0">
      <sharedItems containsString="0" containsBlank="1" containsNumber="1" containsInteger="1">
        <n v="4327.0"/>
        <m/>
        <n v="4500.0"/>
        <n v="4440.0"/>
        <n v="4478.0"/>
        <n v="4328.0"/>
        <n v="3040.0"/>
        <n v="4347.0"/>
        <n v="4337.0"/>
        <n v="23683.0"/>
        <n v="24422.0"/>
        <n v="4457.0"/>
      </sharedItems>
    </cacheField>
    <cacheField name="Item" numFmtId="0">
      <sharedItems containsBlank="1">
        <s v="Mini PC (Assy)"/>
        <s v="Monitor (White)+ ARM"/>
        <s v="IPC+"/>
        <s v="IPC"/>
        <s v="Monitor 2"/>
        <s v="Barcode Scanner SEUIC HS505DP, USB cable"/>
        <s v="Barcode Printer  ZEBRA"/>
        <s v="Barcode Scanner SEUIC HS505HDP-2530 ,USB cable"/>
        <s v="IPC++(updated)"/>
        <s v="Monitor 1"/>
        <s v="IPC+(updated)"/>
        <s v="PDA CHAINWAY C61-4850"/>
        <s v=" Barcode Scanner ZEBRA DS8178,USB cable"/>
        <s v="Barcode Printer ZEBRA"/>
        <s v="IPC(updated)"/>
        <s v="Mini PC ASUS NUC 14 Essential NUC14MNK150 (TE P26 MP ONLY)"/>
        <s v="Printer GODEX"/>
        <s v="Monitor VA2432-MHD-3, 24 inch Full HD"/>
        <s v="Monitor MB24V7-W, 23.8 inch White, With Bracket Arm Warrior"/>
        <s v="Mini PC ASUS NUC 14 Essential NUC14MNK150"/>
        <s v="Monitor 2 (old)"/>
        <s v="Monitor 1 (old)"/>
        <s v="All-in-One SingPC M22Vi512H8M2-W"/>
        <s v="Mini PC (Assy NUC series)"/>
        <m/>
      </sharedItems>
    </cacheField>
    <cacheField name="Request equipment spec" numFmtId="0">
      <sharedItems containsBlank="1">
        <e v="#N/A"/>
        <s v="HKC MB24V7-W, 23.8 inch White, With Bracket Arm Warrior&#10;  WA-MH0802 (White)"/>
        <s v="VA1903H-2, 19 inch, VGA cable + HDMI cable / Brand: VIEWSONIC"/>
        <s v="HS505DP, USB cable"/>
        <s v="ZT610, 600dpi "/>
        <s v="SEUIC HS505HDP-2530 ,USB cable"/>
        <s v="Pro Tower QCT1250, Ultra 7 265, Ram 16GB DDR5, SSD&#10;512GB, Integrated graphics card, Power 180W, HDMI &amp; DP Port,&#10;Keyboard and Mouse, 3Yrs Wty"/>
        <s v="DELL E2225HM, 21.5 inch HDMI cable, 3Yrs Wty"/>
        <s v="Pro Tower QCT1250, Ultra 5 235, Ram 16GB DDR5, SSD&#10;512GB, Integrated graphics card, Power 180W, HDMI &amp; DP Port,&#10;Keyboard and Mouse, 3Yrs Wty"/>
        <s v="C61-4850, Not including RFID module. Includes: 64GB 27-key Android 11, controller with battery, charging dock, charging adapter, glass screen protector"/>
        <s v="ZEBRA DS8178,USB cable PCS Wireless Scanner"/>
        <s v="LAMITOUCH LM-30 CPU:i3-6100, RAM 16GB DDR4 3200, SSD 256G, Slot: CAT61/HDMI1/VGA1/USB8"/>
        <s v="ZT610, 600dpi"/>
        <s v="Pro Tower QCT1250, Core i3-14100, Ram 8GB DDR5, SSD&#10;512GB, Integrated graphics card, Power 180W, HDMI &amp; DP Port,&#10;Keyboard and Mouse, 3Yrs Wty"/>
        <s v="L10-MP-OR5-MVA2601-105OM"/>
        <s v="GODEX GX4600i pro, 600dpi"/>
        <s v="VIEWSONIC VA2432-MHD-3, 24 inch Full HD, 3Yrs"/>
        <s v="MB24V7-W, 23.8 inch White, With Bracket Arm Warrior WA-MH0802 (White)"/>
        <s v="NUC 14 Essential NUC14MNK150 Intel N150, Ram 16 GB DDR5,SSD 256GB, Wi-Fi and Bluetooth, NoOS, 3Yrs Wty"/>
        <m/>
        <s v="M22Vi512H8M2-W, i5-12450H, Ram 8GB, SSD 256GB, 21.5inch Key-Mouse, WiFi, Bluetooth"/>
        <s v="SingPC M22Vi512H8M2-W , i5-12450H, Ram 8GB, SSD 256GB, 21.5inch Key-Mouse, WiFi, Bluetooth"/>
        <s v="Mini PC ASUS RNUC14MNK9700000, Intel N100, Ram 16 GB DDR5&#10;  4800MHz , SSD 256GB, Wi-Fi and Bluetooth, 3Yrs Wty"/>
      </sharedItems>
    </cacheField>
    <cacheField name="Price">
      <sharedItems containsBlank="1" containsMixedTypes="1" containsNumber="1" containsInteger="1">
        <n v="7800000.0"/>
        <n v="1815000.0"/>
        <n v="1.42E7"/>
        <n v="1.087E7"/>
        <n v="1240000.0"/>
        <n v="2300000.0"/>
        <n v="4.88E7"/>
        <n v="3300000.0"/>
        <n v="2.6752E7"/>
        <n v="1980000.0"/>
        <n v="1.8717E7"/>
        <n v="1.55E7"/>
        <n v="5800000.0"/>
        <n v="1.3888E7"/>
        <n v="9680000.0"/>
        <n v="3.115E7"/>
        <n v="1970000.0"/>
        <n v="2020000.0"/>
        <e v="#N/A"/>
        <n v="1265000.0"/>
        <n v="1.628E7"/>
        <m/>
      </sharedItems>
    </cacheField>
    <cacheField name="Quantity" numFmtId="0">
      <sharedItems containsString="0" containsBlank="1" containsNumber="1" containsInteger="1">
        <n v="49.0"/>
        <n v="23.0"/>
        <n v="6.0"/>
        <n v="5.0"/>
        <n v="2.0"/>
        <n v="7.0"/>
        <n v="31.0"/>
        <n v="21.0"/>
        <n v="138.0"/>
        <n v="163.0"/>
        <n v="160.0"/>
        <n v="20.0"/>
        <n v="184.0"/>
        <n v="35.0"/>
        <n v="180.0"/>
        <n v="149.0"/>
        <n v="76.0"/>
        <n v="36.0"/>
        <n v="65.0"/>
        <n v="38.0"/>
        <n v="3.0"/>
        <n v="1.0"/>
        <n v="33.0"/>
        <n v="51.0"/>
        <n v="9.0"/>
        <n v="14.0"/>
        <n v="40.0"/>
        <n v="44.0"/>
        <n v="48.0"/>
        <n v="15.0"/>
        <n v="19.0"/>
        <n v="26.0"/>
        <n v="22.0"/>
        <n v="10.0"/>
        <n v="4.0"/>
        <n v="12.0"/>
        <n v="93.0"/>
        <n v="68.0"/>
        <n v="75.0"/>
        <n v="18.0"/>
        <n v="92.0"/>
        <n v="72.0"/>
        <n v="67.0"/>
        <n v="54.0"/>
        <n v="58.0"/>
        <n v="53.0"/>
        <n v="11.0"/>
        <n v="50.0"/>
        <m/>
      </sharedItems>
    </cacheField>
    <cacheField name="Total Cost">
      <sharedItems containsMixedTypes="1" containsNumber="1" containsInteger="1">
        <n v="3.822E8"/>
        <n v="8.8935E7"/>
        <n v="1.794E8"/>
        <n v="4.1745E7"/>
        <n v="1.089E7"/>
        <n v="4.68E7"/>
        <n v="7.1E7"/>
        <n v="2.174E7"/>
        <n v="8680000.0"/>
        <n v="3.844E7"/>
        <n v="2.418E8"/>
        <n v="7.13E7"/>
        <n v="1.0248E9"/>
        <n v="1.7112E8"/>
        <n v="1.2714E9"/>
        <n v="3.68E8"/>
        <n v="1.98E7"/>
        <n v="9.76E8"/>
        <n v="1.4352E9"/>
        <n v="4.34E7"/>
        <n v="4.14E8"/>
        <n v="2.31E7"/>
        <n v="1.5128E9"/>
        <n v="2.70435E8"/>
        <n v="2.033152E9"/>
        <n v="9.63072E8"/>
        <n v="1.73888E9"/>
        <n v="1.016576E9"/>
        <n v="5940000.0"/>
        <n v="5.6151E7"/>
        <n v="1.55E7"/>
        <n v="5800000.0"/>
        <n v="4.092E7"/>
        <n v="2.574E8"/>
        <n v="1.173E8"/>
        <n v="2.97E7"/>
        <n v="6.832E8"/>
        <n v="4.96E7"/>
        <n v="3.12E8"/>
        <n v="1.012E8"/>
        <n v="5.952E7"/>
        <n v="3.744E8"/>
        <n v="1.127E8"/>
        <n v="1.65E7"/>
        <n v="7.32E8"/>
        <n v="1240000.0"/>
        <n v="1.3888E7"/>
        <n v="2.604E7"/>
        <n v="6.27E7"/>
        <n v="2.91648E8"/>
        <n v="6.6E7"/>
        <n v="2.5168E8"/>
        <n v="2.1296E8"/>
        <n v="9680000.0"/>
        <n v="7800000.0"/>
        <n v="2.6752E8"/>
        <n v="6600000.0"/>
        <n v="7920000.0"/>
        <n v="9.3585E7"/>
        <n v="9900000.0"/>
        <n v="7.4868E7"/>
        <n v="6.23E7"/>
        <s v="4,960,000 ₫"/>
        <s v="37,434,000 ₫"/>
        <s v="5,910,000 ₫"/>
        <s v="341,600,000 ₫"/>
        <s v="15,500,000 ₫"/>
        <n v="3300000.0"/>
        <n v="8.58E7"/>
        <n v="4.58304E8"/>
        <n v="4.712E7"/>
        <n v="1.023E8"/>
        <n v="5.27744E8"/>
        <n v="1.488E7"/>
        <n v="9.36E7"/>
        <n v="1.1532E8"/>
        <n v="7.254E8"/>
        <n v="1.564E8"/>
        <n v="1.725E8"/>
        <n v="8.784E8"/>
        <n v="1.1408E8"/>
        <n v="7.176E8"/>
        <n v="1.656E8"/>
        <n v="1.792384E9"/>
        <n v="2.3E7"/>
        <n v="3.7434E7"/>
        <n v="3.1E7"/>
        <n v="1.74E7"/>
        <n v="4040000.0"/>
        <n v="3.96E7"/>
        <n v="5.3504E7"/>
        <n v="1.8717E7"/>
        <n v="1.444608E9"/>
        <n v="1.551616E9"/>
        <n v="9.6195E7"/>
        <n v="3.8115E7"/>
        <n v="2.0328E8"/>
        <n v="2.178E7"/>
        <n v="2.62038E8"/>
        <e v="#N/A"/>
        <n v="3.63E7"/>
        <n v="4600000.0"/>
        <n v="1.38E7"/>
        <n v="6.325E7"/>
        <n v="1.65E8"/>
        <n v="3.256E7"/>
        <n v="4.884E7"/>
        <n v="1.01E7"/>
        <n v="1.936E7"/>
        <n v="3.3E7"/>
        <n v="3795000.0"/>
        <n v="0.0"/>
      </sharedItems>
    </cacheField>
    <cacheField name="Purpose" numFmtId="0">
      <sharedItems containsBlank="1">
        <s v="P26 Demo Line"/>
        <s v="PC for Auto charging machine P26"/>
        <s v="P26"/>
        <s v="PKK4"/>
        <s v="4CS4"/>
        <s v="CGY4"/>
        <s v="CGY4 FATP"/>
        <s v="CGY4 SMT"/>
        <s v="4CS4 FATP"/>
        <s v="4CS4 SMT"/>
        <s v="4CS4 SVR line"/>
        <s v="CGY4 SVR line"/>
        <s v="PKK4 SVR line"/>
        <s v="4CS4 Service"/>
        <s v="CGY4 Service"/>
        <s v="PKK4 Service"/>
        <s v="NB for MP P26"/>
        <s v="Service MP 4CS4"/>
        <s v="Service MP CGY4"/>
        <s v="Service MP PKK4"/>
        <s v="P26 SMT MP 4CS4"/>
        <s v="P26 SMT MP CGY4"/>
        <s v="P26 FATP MP 4CS4"/>
        <s v="P26 FATP MP CGY4"/>
        <s v="P26 FATP MP 4CS4 Service line"/>
        <s v="P26 FATP MP CGY4Service line"/>
        <s v="P26 FATP MP PKK4Service line"/>
        <s v="P26 SMT service PKK4"/>
        <s v="P26 SMT service CGY4"/>
        <s v="P26 SMT service 4CS4"/>
        <s v="P26 MP"/>
        <s v="P26 service"/>
        <s v="P1 for P27"/>
        <s v="P25 service"/>
        <s v="Mua bù 1x ENG1"/>
        <s v="MP line 3 "/>
        <s v="MP line 3"/>
        <s v="Proto (KSH5)"/>
        <s v="Proto (ASK5)"/>
        <s v="Proto (WGO5))"/>
        <s v="WGO5 SMT P1.0"/>
        <s v="ASK5 SMT P1.0"/>
        <s v="KSH5 SMT P1.0"/>
        <s v="MCN5 FATP Proto1"/>
        <s v="MCN5 FATP Proto"/>
        <s v="MCN5 SMT Proto"/>
        <s v="MCN5 Proto"/>
        <s v="P1 for F27 / FATP"/>
        <s v="P1 for F27 / SMT"/>
        <m/>
        <s v="WGO5 FATP P1.0"/>
        <s v="ASK5 FATP P1.0"/>
        <s v="KSH5 FATP P1.0"/>
        <s v="CGY4 P26 demo line"/>
        <s v="P27 P1.0 "/>
        <s v="F27 P1.1"/>
      </sharedItems>
    </cacheField>
    <cacheField name="Year Project" numFmtId="0">
      <sharedItems containsBlank="1">
        <s v="P26 Demo Line"/>
        <s v="P26"/>
        <s v="P26 Service line"/>
        <s v="P27"/>
        <s v="P25 Service line"/>
        <s v="F27"/>
        <m/>
      </sharedItems>
    </cacheField>
    <cacheField name="Project" numFmtId="0">
      <sharedItems containsBlank="1">
        <s v="4CS4"/>
        <s v="PKK4"/>
        <s v="CGY4"/>
        <s v="KSH5"/>
        <s v="MT5"/>
        <s v="ASK5"/>
        <s v="WGO5"/>
        <s v="MCN5"/>
        <m/>
      </sharedItems>
    </cacheField>
    <cacheField name="Process" numFmtId="0">
      <sharedItems containsBlank="1">
        <s v="FATP"/>
        <s v="SMT"/>
        <m/>
      </sharedItems>
    </cacheField>
    <cacheField name="Stage" numFmtId="0">
      <sharedItems containsBlank="1">
        <s v="DVT"/>
        <s v="EVT"/>
        <s v="MP"/>
        <s v="P1.0"/>
        <s v="P1.1"/>
        <m/>
      </sharedItems>
    </cacheField>
    <cacheField name="Required Delivery Date &#10;(update by DRI)" numFmtId="164">
      <sharedItems containsDate="1" containsString="0" containsBlank="1">
        <d v="2026-02-12T00:00:00Z"/>
        <d v="2026-02-23T00:00:00Z"/>
        <d v="2026-01-30T00:00:00Z"/>
        <d v="2026-02-11T00:00:00Z"/>
        <d v="2026-04-11T00:00:00Z"/>
        <d v="2026-03-16T00:00:00Z"/>
        <d v="2026-04-15T00:00:00Z"/>
        <d v="2026-04-20T00:00:00Z"/>
        <d v="2026-04-30T00:00:00Z"/>
        <d v="2026-04-14T00:00:00Z"/>
        <d v="2026-05-15T00:00:00Z"/>
        <d v="2026-03-24T00:00:00Z"/>
        <d v="2026-03-31T00:00:00Z"/>
        <d v="2026-04-16T00:00:00Z"/>
        <m/>
        <d v="2026-06-06T00:00:00Z"/>
        <d v="2026-05-25T00:00:00Z"/>
        <d v="2026-07-15T00:00:00Z"/>
        <d v="2026-06-21T00:00:00Z"/>
      </sharedItems>
    </cacheField>
    <cacheField name="Given LT  (days) &#10;(follow DRI update)" numFmtId="0">
      <sharedItems containsString="0" containsBlank="1" containsNumber="1" containsInteger="1">
        <n v="31.0"/>
        <n v="30.0"/>
        <n v="41.0"/>
        <n v="11.0"/>
        <n v="6.0"/>
        <n v="43.0"/>
        <n v="10.0"/>
        <n v="33.0"/>
        <n v="35.0"/>
        <n v="34.0"/>
        <n v="26.0"/>
        <n v="25.0"/>
        <n v="14.0"/>
        <n v="45.0"/>
        <n v="0.0"/>
        <n v="47.0"/>
        <n v="39.0"/>
        <n v="51.0"/>
        <n v="-46122.0"/>
        <n v="-46097.0"/>
        <m/>
        <n v="-46098.0"/>
        <n v="-46105.0"/>
        <n v="-46135.0"/>
        <n v="-46136.0"/>
        <n v="-46144.0"/>
        <n v="18.0"/>
        <n v="13.0"/>
        <n v="12.0"/>
        <n v="-46172.0"/>
        <n v="-46181.0"/>
        <n v="7.0"/>
        <n v="-46192.0"/>
      </sharedItems>
    </cacheField>
    <cacheField name="Required Delivery Date&#10; follow Stage date&#10;(line open date - 14 days)">
      <sharedItems containsDate="1" containsMixedTypes="1">
        <d v="2026-02-05T00:00:00Z"/>
        <d v="2026-02-23T00:00:00Z"/>
        <d v="2026-02-09T00:00:00Z"/>
        <d v="2026-04-23T00:00:00Z"/>
        <d v="2026-05-04T00:00:00Z"/>
        <d v="2026-05-18T00:00:00Z"/>
        <e v="#N/A"/>
        <d v="2026-05-16T00:00:00Z"/>
        <d v="2026-05-11T00:00:00Z"/>
        <d v="2026-06-21T00:00:00Z"/>
        <d v="2026-04-30T00:00:00Z"/>
        <d v="2026-07-07T00:00:00Z"/>
        <d v="2026-07-06T00:00:00Z"/>
      </sharedItems>
    </cacheField>
    <cacheField name="Given LT  (days)&#10;follow stage date">
      <sharedItems containsDate="1" containsMixedTypes="1">
        <n v="24.0"/>
        <n v="23.0"/>
        <n v="35.0"/>
        <n v="4.0"/>
        <n v="55.0"/>
        <n v="-29.0"/>
        <n v="48.0"/>
        <n v="52.0"/>
        <n v="41.0"/>
        <n v="49.0"/>
        <n v="38.0"/>
        <n v="37.0"/>
        <n v="36.0"/>
        <n v="40.0"/>
        <n v="28.0"/>
        <n v="34.0"/>
        <e v="#N/A"/>
        <n v="11.0"/>
        <n v="46.0"/>
        <n v="54.0"/>
        <n v="56.0"/>
        <d v="2026-06-21T00:00:00Z"/>
        <n v="25.0"/>
        <n v="6.0"/>
        <n v="-2.0"/>
        <n v="-13.0"/>
        <n v="3.0"/>
        <n v="-1.0"/>
        <n v="26.0"/>
        <n v="22.0"/>
        <n v="21.0"/>
        <n v="-34.0"/>
      </sharedItems>
    </cacheField>
    <cacheField name="Total Leadtime">
      <sharedItems containsMixedTypes="1" containsNumber="1" containsInteger="1">
        <s v=""/>
        <n v="80.0"/>
        <n v="50.0"/>
        <n v="70.0"/>
        <n v="65.0"/>
        <n v="48.0"/>
        <n v="20.0"/>
      </sharedItems>
    </cacheField>
    <cacheField name="Request Deadline">
      <sharedItems containsDate="1" containsMixedTypes="1">
        <d v="2026-02-05T00:00:00Z"/>
        <d v="2025-11-17T00:00:00Z"/>
        <d v="2026-02-23T00:00:00Z"/>
        <d v="2026-02-09T00:00:00Z"/>
        <d v="2025-12-21T00:00:00Z"/>
        <d v="2026-03-04T00:00:00Z"/>
        <d v="2026-04-23T00:00:00Z"/>
        <d v="2026-02-02T00:00:00Z"/>
        <d v="2025-11-27T00:00:00Z"/>
        <d v="2026-02-12T00:00:00Z"/>
        <d v="2026-03-15T00:00:00Z"/>
        <d v="2026-02-17T00:00:00Z"/>
        <d v="2026-02-28T00:00:00Z"/>
        <d v="2026-05-04T00:00:00Z"/>
        <d v="2026-03-06T00:00:00Z"/>
        <d v="2026-03-29T00:00:00Z"/>
        <d v="2026-03-09T00:00:00Z"/>
        <e v="#N/A"/>
        <d v="2026-01-04T00:00:00Z"/>
        <d v="2026-05-18T00:00:00Z"/>
        <d v="2026-03-07T00:00:00Z"/>
        <d v="2026-03-27T00:00:00Z"/>
        <d v="2026-03-02T00:00:00Z"/>
        <d v="2026-03-22T00:00:00Z"/>
        <d v="2026-04-12T00:00:00Z"/>
        <d v="2026-03-11T00:00:00Z"/>
        <d v="2026-05-16T00:00:00Z"/>
        <d v="2026-03-12T00:00:00Z"/>
        <d v="2026-04-28T00:00:00Z"/>
        <d v="2026-07-06T00:00:00Z"/>
        <d v="2026-05-17T00:00:00Z"/>
        <d v="2026-06-16T00:00:00Z"/>
      </sharedItems>
    </cacheField>
    <cacheField name="LT theo ngày request of DRI">
      <sharedItems containsDate="1" containsString="0" containsBlank="1" containsMixedTypes="1">
        <m/>
        <d v="2026-04-18T00:00:00Z"/>
        <d v="2026-02-27T00:00:00Z"/>
        <d v="2026-05-18T00:00:00Z"/>
        <d v="2026-05-15T00:00:00Z"/>
        <d v="2026-05-02T00:00:00Z"/>
        <d v="2026-05-22T00:00:00Z"/>
        <d v="2026-05-17T00:00:00Z"/>
        <d v="2026-05-05T00:00:00Z"/>
        <d v="2026-03-16T00:00:00Z"/>
        <d v="2026-03-17T00:00:00Z"/>
        <d v="2026-03-18T00:00:00Z"/>
        <d v="2026-05-14T00:00:00Z"/>
        <d v="2026-03-25T00:00:00Z"/>
        <d v="2026-05-19T00:00:00Z"/>
        <d v="2026-06-08T00:00:00Z"/>
        <d v="2026-06-09T00:00:00Z"/>
        <d v="2026-06-04T00:00:00Z"/>
        <d v="2026-05-13T00:00:00Z"/>
        <d v="2026-06-02T00:00:00Z"/>
        <d v="2026-05-20T00:00:00Z"/>
        <d v="2026-04-03T00:00:00Z"/>
        <d v="2026-04-27T00:00:00Z"/>
        <d v="2026-05-06T00:00:00Z"/>
        <d v="2026-06-19T00:00:00Z"/>
        <d v="2026-05-30T00:00:00Z"/>
        <d v="2026-05-25T00:00:00Z"/>
        <n v="70.0"/>
        <d v="2026-07-02T00:00:00Z"/>
        <d v="2026-07-13T00:00:00Z"/>
        <d v="2026-06-13T00:00:00Z"/>
        <d v="2026-07-21T00:00:00Z"/>
        <d v="2026-07-15T00:00:00Z"/>
        <d v="2026-07-16T00:00:00Z"/>
        <d v="2026-05-07T00:00:00Z"/>
        <d v="2026-06-26T00:00:00Z"/>
        <d v="2026-07-01T00:00:00Z"/>
        <d v="2026-05-12T00:00:00Z"/>
        <d v="2026-07-17T00:00:00Z"/>
        <d v="2026-07-08T00:00:00Z"/>
        <d v="2026-08-08T00:00:00Z"/>
        <d v="2026-07-28T00:00:00Z"/>
        <d v="2026-06-28T00:00:00Z"/>
        <d v="2026-06-30T00:00:00Z"/>
        <d v="2026-07-30T00:00:00Z"/>
        <d v="2026-08-03T00:00:00Z"/>
        <d v="2026-08-04T00:00:00Z"/>
        <n v="20.0"/>
        <n v="0.0"/>
      </sharedItems>
    </cacheField>
    <cacheField name="Late/ ontime" numFmtId="0">
      <sharedItems containsBlank="1">
        <s v="On time"/>
        <s v="Late"/>
        <m/>
        <e v="#N/A"/>
      </sharedItems>
    </cacheField>
    <cacheField name="Action" numFmtId="0">
      <sharedItems containsBlank="1">
        <s v="New Buy"/>
        <s v="Leverage"/>
        <m/>
        <s v="RE: 关于手机充电站项目（CGY4, 4CS4, PKK4）电脑设备的申领需求)"/>
      </sharedItems>
    </cacheField>
    <cacheField name="Remark" numFmtId="0">
      <sharedItems containsBlank="1">
        <m/>
        <s v="G"/>
        <s v="Q"/>
        <s v="L"/>
      </sharedItems>
    </cacheField>
    <cacheField name="Budget Status" numFmtId="0">
      <sharedItems containsBlank="1">
        <s v="Done"/>
        <m/>
        <s v="Pending"/>
      </sharedItems>
    </cacheField>
    <cacheField name="Budget #" numFmtId="0">
      <sharedItems containsBlank="1">
        <m/>
        <s v="FATP-NPI-P26-MVA2601-104OM"/>
        <s v="FATP-MP-PKK4-MVA2603-03OM"/>
        <s v="FATP-MP-PKK4-MVA2603-28OM"/>
        <s v="FATP-MP-4CS4-MVA2603-04OM"/>
        <s v="FATP-MP-4CS4-MVA2603-29OM "/>
        <s v="FATP-MP-CGY4-MVA2603-05OM"/>
        <s v="FATP-MP-CGY4-MVA2603-30OM"/>
        <s v="FATP-MP-P26-MVA2603-01OM"/>
        <s v="SMT-MP-P26-MVA2603-17OM"/>
        <s v="FATP-SV-4CS4-MVA2603-42OM"/>
        <s v="FATP-MP-4CS4-MVA2603-42OM"/>
        <s v="FATP-SV-CGY4-MVA2603-43OM"/>
        <s v="FATP-MP-CGY4-MVA2603-43OM"/>
        <s v="FATP-SV-PKK4-MVA2603-44OM"/>
        <s v="FATP-SV-4CS4-MVA2603-36OM"/>
        <s v="FATP-SV-4CS4-MVA2603-36OM // FATP-MP-P26-MVA2605-38OM"/>
        <s v="FATP-SV-CGY4-MVA2603-37OM"/>
        <s v="FATP-SV-CGY4-MVA2603-37OM // FATP-MP-P26-MVA2605-38OM"/>
        <s v="FATP-SV-PKK4-MVA2603-38OM"/>
        <s v="FATP-SV-PKK4-MVA2603-38OM // FATP-MP-P26-MVA2605-38OM"/>
        <s v="FATP-MP-4CS4-MVA2603-19OM"/>
        <s v="FATP-MP-PKK4-MVA2603-20OM"/>
        <s v="FATP-MP-CGY4-MVA2603-21OM"/>
        <s v="FATP-SV-4CS4-MVA2603-39OM"/>
        <s v="FATP-SV-CGY4-MVA2603-40OM"/>
        <s v="FATP-SV-PKK4-MVA2603-41OM"/>
        <s v="SMT-MP-4CS4-MVA2603-34OM"/>
        <s v="SMT-MP-CGY4-MVA2603-35OM"/>
        <s v="FATP-MP-4CS4-MVA2603-48OM"/>
        <s v="FATP-MP-CGY4-MVA2603-49OM"/>
        <s v="FATP-SV-4CS4-MVA2603-56OM"/>
        <s v="FATP-SV-CGY4-MVA2603-57OM"/>
        <s v="FATP-SV-PKK4-MVA2603-58OM"/>
        <s v="SMT-SV-PKK4-MVA2603-61OM"/>
        <s v="SMT-SV-CGY4-MVA2603-60OM"/>
        <s v="SMT-SV-4CS4-MVA2603-59OM"/>
        <s v="FATP-MP-PKK4-MVA2603-71OM"/>
        <s v="FATP-MP-CGY4-MVA2603-70OM"/>
        <s v="FATP-MP-4CS4-MVA2603-69OM"/>
        <s v="L10-MP-PKK4-MVA2604-17OM"/>
        <s v="L10-MP-CGY4-MVA2604-16OM"/>
        <s v="L10-MP-4CS4-MVA2604-15OM"/>
        <s v="FATP-MP-4CS4-MVA2603-74AUTO"/>
        <s v="FATP-MP-PKK4-MVA2603-75AUTO"/>
        <s v="FATP-MP-CGY4-MVA2603-76AUTO"/>
        <s v="FATP-SV-P26-MVA2604-03OM"/>
        <s v="FATP-NPI-P27-MVA2603-53OM"/>
        <s v="L10-MP-P25-MVA2604-02OM =&gt; FATP-SV-P25-MVA2604-02OM"/>
        <s v="FATP-MP-4CS4-MVA2603-50OM"/>
        <s v="FATP-MP-PKK4-MVA2603-51OM"/>
        <s v="FATP-MP-4CS4-MVA2603-26OM"/>
        <s v="FATP-MP-CGY4-MVA2603-27OM"/>
        <s v="FATP-MP-4CS4-MVA2603-45OM"/>
        <s v="FATP-MP-CGY4-MVA2603-46OM"/>
        <s v="FATP-NPI-KSH5-MVA2603-64OM"/>
        <s v="FATP-NPI-KSH5-MVA2603-64OM &#10;=&gt; FATP-MP-P26-MVA2605-27OM (140x)"/>
        <s v="FATP-NPI-ASK5-MVA2603-65OM"/>
        <s v="FATP-NPI-ASK5-MVA2603-65OM &#10;=&gt; FATP-MP-P26-MVA2605-27OM (140x)"/>
        <s v="FATP-NPI-WGO5-MVA2603-66OM"/>
        <s v="FATP-NPI-WGO5-MVA2603-66OM &#10;=&gt; FATP-MP-P26-MVA2605-27OM (140x)"/>
        <s v="SMT-NPI-WGO5-MVA2604-09OM"/>
        <s v="SMT-NPI-ASK5-MVA2604-08OM"/>
        <s v="SMT-NPI-KSH5-MVA2604-07OM"/>
        <s v="FATP-NPI-F27-MVA2603-31OM"/>
        <s v="FATP-NPI-F27-MVA2603-33OM"/>
        <s v="SMT-NPI-F27-MVA2605-18OM"/>
        <s v="L10-NPI-F27-MVA2604-04OM&#10;=&gt; FATP-NPI-F27-MVA2604-04OM"/>
        <s v="FATP-NPI-F27-MVA2603-54OM"/>
        <s v="SMT-NPI-F27-MVA2603-55OM"/>
        <s v="FATP-NPI-WGO5-MVA2604-20OM"/>
        <s v="FATP-NPI-ASK5-MVA2604-19OM"/>
        <s v="FATP-NPI-KSH5-MVA2604-18OM"/>
        <s v="FATP-MP-CGY4-MVA2604-21OM"/>
        <s v="FATP-MP-CGY4-MVA2605-40OM"/>
        <s v="FATP-MP-4CS4-MVA2605-09AUTO"/>
        <s v="FATP-MP-CGY4-MVA2605-11AUTO"/>
        <s v="FATP-MP-PKK4-MVA2605-10AUTO"/>
        <s v="FATP-NPI-KSH5-MVA2605-13OM"/>
        <s v="FATP-NPI-WGO5-MVA2605-15OM"/>
        <s v="FATP-NPI-ASK5-MVA2605-14OM"/>
        <s v="SMT-NPI-ASK5-MVA2605-23OM"/>
        <s v="SMT-NPI-KSH5-MVA2605-22OM"/>
        <s v="SMT-NPI-WGO5-MVA2605-24OM"/>
        <s v="FATP-NPI-WGO5-MVA2605-34OM"/>
        <s v="FATP-NPI-ASK5-MVA2605-33OM"/>
        <s v="FATP-NPI-KSH5-MVA2605-32OM"/>
        <s v="SMT-NPI-F27-MVA2605-42OM"/>
        <s v="FATP-NPI-F27-MVA2606-02OM"/>
        <s v="FATP-NPI-F27-MVA2606-03OM"/>
        <s v="FATP-NPI-F27-MVA2606-05OM"/>
        <s v="FATP-NPI-F27-MVA2606-10OM"/>
        <s v="SMT-NPI-WGO5-MVA2606-37OM"/>
        <s v="SMT-NPI-ASK5-MVA2606-36OM"/>
        <s v="SMT-NPI-KSH5-MVA2606-35OM"/>
      </sharedItems>
    </cacheField>
    <cacheField name="PR Status" numFmtId="0">
      <sharedItems containsBlank="1">
        <s v="Done"/>
        <m/>
        <s v="In Progress"/>
        <s v="Pending"/>
      </sharedItems>
    </cacheField>
    <cacheField name="PR #" numFmtId="0">
      <sharedItems containsBlank="1">
        <m/>
        <s v="1FSHQ10126 "/>
        <s v="1FSHQ10127"/>
        <s v="1FSHQ10128"/>
        <s v="1FSHQ30084"/>
        <s v="1FSHQ30085"/>
        <s v="VNPR202604040096"/>
        <s v="1FSHQ30087 "/>
        <s v="1FSHQ30096"/>
        <s v="100x 1FSHQ30097 &#10;63x 1FSHQ30098  "/>
        <s v="VNPR202604040091"/>
        <s v="1FSHQ30099"/>
        <s v="100x 1FSHQ30103&#10;84x 1FSHQ30108"/>
        <s v="1FSHQ30102"/>
        <s v="VNPR202604040108"/>
        <s v="20x 1FSHQ30106&#10;11x 1FSHQ30107"/>
        <s v="1FSHQ30105"/>
        <s v="40x 1FSHQ30073 &#10;40x 1FSHQ30075 &#10;40x 1FSHQ30076 &#10;21x 1FSHQ30078"/>
        <s v="1FSHQ30200"/>
        <s v="1FSHQ30201"/>
        <s v="1FSHQ40058"/>
        <s v="1FSHQ40057"/>
        <s v="VNPR202603260169"/>
        <s v="1FSHQ40061"/>
        <s v="1FSHQ40059"/>
        <s v="VNPR202603260195"/>
        <s v="1FSHQ40063 "/>
        <s v="1FSHQ40062"/>
        <s v="VNPR202603260203"/>
        <s v="1FSHQ40025"/>
        <s v="1FSHQ40030 // 1FSHQ50347"/>
        <s v="VNPR202604030260"/>
        <s v="1FSHQ40031"/>
        <s v="1FSHQ40027"/>
        <s v="1FSHQ40028 // 1FSHQ50347"/>
        <s v="VNPR202604030258"/>
        <s v="1FSHQ40029"/>
        <s v="1FSHQ40032"/>
        <s v="1FSHQ40033 // 1FSHQ50347"/>
        <s v="VNPR202604030289"/>
        <s v="1FSHQ40034"/>
        <s v="1FSHQ30273"/>
        <s v="1FSHQ30275"/>
        <s v="1FSHQ30277"/>
        <s v="1FSHQ30274"/>
        <s v="1FSHQ30276"/>
        <s v="1FSHQ30278"/>
        <s v="1FSHQ40064"/>
        <s v="VNPR202604060057"/>
        <s v="1FSHQ40065"/>
        <s v="1FSHQ40066"/>
        <s v="VNPR202604060058"/>
        <s v="1FSHQ40067"/>
        <s v="1FSHQ40069"/>
        <s v="VNPR202604060063"/>
        <s v="1FSHQ40070"/>
        <s v="1FSHQ30271"/>
        <s v="1FSHQ30272"/>
        <s v="1FSHQ30252"/>
        <s v="1FSHQ30254"/>
        <s v="1FSHQ40047"/>
        <s v="1FSHQ40048"/>
        <s v="1FSHQ40049"/>
        <s v="1FSHQ40050"/>
        <s v="1FSHQ40052"/>
        <s v="1FSHQ40053"/>
        <s v="1FSHQ40073"/>
        <s v="1FSHQ40072"/>
        <s v="1FSHQ40071"/>
        <s v="VNPR202604060080"/>
        <s v="VNPR202604060079"/>
        <s v="VNPR202604060075"/>
        <s v="1FSHQ40136"/>
        <s v="1FSHQ40137"/>
        <s v="1FSHQ40134"/>
        <s v="1FSHQ40135"/>
        <s v="1FSHQ40132"/>
        <s v="1FSHQ40133"/>
        <s v="1FSHQ40297"/>
        <s v="1FSHQ40310"/>
        <s v="1FSHQ40296"/>
        <s v="1FSHQ40198"/>
        <s v="1FSHQ40199"/>
        <s v="1FSHQ40200"/>
        <s v="VNPR202604150121"/>
        <s v="1FSHQ40011"/>
        <s v="1FSHQ40197"/>
        <s v="1FSHQ40013"/>
        <s v="1FSHQ40168"/>
        <s v="VNPR202604150120"/>
        <s v="VNPR202604060081"/>
        <s v="VNPR202604060084"/>
        <s v="1FSHQ40045"/>
        <s v="VNPR202604040088"/>
        <s v="1FSHQ40046"/>
        <s v="1FSHQ40007"/>
        <s v="VNPR202604010055"/>
        <s v="1FSHQ40009"/>
        <s v="1FSHQ30255"/>
        <s v="1FSHQ30258"/>
        <s v="1FSHQ30253"/>
        <s v="1FSHQ30256"/>
        <s v="1FSHQ40120"/>
        <s v="1FSHQ40121&#10;=&gt; 1FSHQ50258"/>
        <s v="VNPR202604110006"/>
        <s v="1FSHQ40122"/>
        <s v="1FSHQ40123"/>
        <s v="1FSHQ40124&#10;=&gt; 1FSHQ50258"/>
        <s v="VNPR202604110028"/>
        <s v="1FSHQ40125"/>
        <s v="1FSHQ40126"/>
        <s v="1FSHQ40127&#10;=&gt; 1FSHQ50258"/>
        <s v="VNPR202604110030"/>
        <s v="1FSHQ40128"/>
        <s v="40x 1FSHQ40226&#10;25X 1FSHQ40227"/>
        <s v="40x 1FSHQ40223&#10;27X 1FSHQ40224"/>
        <s v="40X 1FSHQ40221&#10;27X 1FSHQ40222"/>
        <s v="VNPR202604200109"/>
        <s v="VNPR202604200105"/>
        <s v="VNPR202604200101"/>
        <s v="1FSHQ40076"/>
        <s v="1FSHQ40077"/>
        <s v="VNPR202604060169"/>
        <s v="VNPR202604060161"/>
        <s v="VNPR202604010061"/>
        <s v="VNPR202605180025"/>
        <s v="VNPR202604200019"/>
        <s v="1FSHQ40014"/>
        <s v="1FSHQ40078"/>
        <s v="30x 1FSHQ50057&#10;24x 1FSHQ50058"/>
        <s v="30x 1FSHQ50054&#10;28x 1FSHQ50056"/>
        <s v="30x 1FSHQ50052&#10;28x 1FSHQ50053"/>
        <s v="1FSHQ50011"/>
        <s v="1FSHQ50334"/>
        <s v="1FSHQ50177"/>
        <s v="1FSHQ50179"/>
        <s v="1FSHQ50178"/>
        <s v="1FSHQ50181"/>
        <s v="1FSHQ50183"/>
        <s v="VNPR202605160018"/>
        <s v="1FSHQ50186"/>
        <s v="1FSHQ50187"/>
        <s v="VNPR202605160022"/>
        <s v="1FSHQ50184"/>
        <s v="1FSHQ50185"/>
        <s v="VNPR202605160021"/>
        <s v="VNPR202605220183"/>
        <s v="1FSHQ50257"/>
        <s v="1FSHQ50259"/>
        <s v="VNPR202605220190"/>
        <s v="VNPR202605220174"/>
        <s v="1FSHQ50260"/>
        <s v="1FSHQ50261"/>
        <s v="VNPR202605220176"/>
        <s v="VNPR202605220259"/>
        <s v="1FSHQ50268"/>
        <s v="1FSHQ50269"/>
        <s v=" VNPR202605220261"/>
        <s v="VNPR202605270042  "/>
        <s v="VNPR202605270035"/>
        <s v="VNPR202605270029"/>
        <s v="1FSHQ60053"/>
        <s v="1FSHQ60129"/>
        <s v="VNPR202606150114"/>
        <s v="1FSHQ60128"/>
        <s v="1FSHQ60153"/>
        <s v="1FSHQ60154"/>
        <s v="VNPR202606180125"/>
        <s v="1FSHQ60147"/>
        <s v="VNPR202606250158"/>
        <s v="VNPR202606250155"/>
        <s v="VNPR202606250153"/>
      </sharedItems>
    </cacheField>
    <cacheField name="PO Status" numFmtId="0">
      <sharedItems containsBlank="1">
        <s v="Done"/>
        <m/>
        <s v="Pending"/>
      </sharedItems>
    </cacheField>
    <cacheField name="PO #" numFmtId="0">
      <sharedItems containsBlank="1">
        <s v="1FSHQ10118"/>
        <s v="1FSHQ10079"/>
        <s v="1FSHQ10126"/>
        <m/>
        <s v="1FSHQ30084"/>
        <s v="1FSHQ30085"/>
        <s v="VNPO202604160162"/>
        <s v="1FSHQ30087"/>
        <s v="1FSHQ30096"/>
        <s v="100x 1FSHQ30097 &#10;63x 1FSHQ30098  "/>
        <s v="VNPO202604160165 "/>
        <s v="1FSHQ30099"/>
        <s v="100x 1FSHQ30103&#10;84x 1FSHQ30108"/>
        <s v="1FSHQ30102"/>
        <s v="VNPO202604160167"/>
        <s v="20x 1FSHQ30106&#10;11x 1FSHQ30107"/>
        <s v="1FSHQ30105"/>
        <s v="40x 1FSHQ30073 &#10;40x 1FSHQ30075 &#10;40x 1FSHQ30076 &#10;21x 1FSHQ30078"/>
        <s v="1FSHQ30200"/>
        <s v="1FSHQ30201"/>
        <s v="1FSHQ40058"/>
        <s v="1FSHQ40057"/>
        <s v="VNPO202603310112"/>
        <s v="1FSHQ40061"/>
        <s v="1FSHQ40059"/>
        <s v="1FSHQ40063 "/>
        <s v="1FSHQ40062"/>
        <s v="1FSHQ40025"/>
        <s v="1FSHQ40030 ( Cancel PO ) // 1FSHQ50347"/>
        <s v="VNPO202604100259"/>
        <s v="1FSHQ40031"/>
        <s v="1FSHQ40027"/>
        <s v="1FSHQ40028 ( Cancel PO ) // 1FSHQ50347"/>
        <s v="VNPO202604150301"/>
        <s v="1FSHQ40029"/>
        <s v="1FSHQ40032"/>
        <s v="1FSHQ50347"/>
        <s v="1FSHQ40034"/>
        <s v="1FSHQ30273"/>
        <s v="1FSHQ30275"/>
        <s v="1FSHQ30277"/>
        <s v="1FSHQ30274"/>
        <s v="1FSHQ30276"/>
        <s v="1FSHQ30278"/>
        <s v="1FSHQ40064"/>
        <s v="VNPO202604150088"/>
        <s v="1FSHQ40065"/>
        <s v="1FSHQ40066"/>
        <s v="1FSHQ40067"/>
        <s v="1FSHQ40069"/>
        <s v="1FSHQ40070"/>
        <s v="1FSHQ30271"/>
        <s v="1FSHQ30272"/>
        <s v="1FSHQ30252"/>
        <s v="1FSHQ30254"/>
        <s v="1FSHQ40047"/>
        <s v="1FSHQ40049"/>
        <s v="1FSHQ40052"/>
        <s v="1FSHQ40073"/>
        <s v="1FSHQ40072"/>
        <s v="1FSHQ40071"/>
        <s v="VNPO202604110046"/>
        <s v="1FSHQ40136"/>
        <s v="1FSHQ40137"/>
        <s v="1FSHQ40134"/>
        <s v="1FSHQ40135"/>
        <s v="1FSHQ40132"/>
        <s v="1FSHQ40133"/>
        <s v="1FSHQ40297"/>
        <s v="1FSHQ40310"/>
        <s v="1FSHQ40296"/>
        <s v="1FSHQ40198"/>
        <s v="1FSHQ40199"/>
        <s v="1FSHQ40200"/>
        <s v="VNPO202604200198"/>
        <s v="1FSHQ40011"/>
        <s v="1FSHQ40197"/>
        <s v="1FSHQ40013"/>
        <s v="1FSHQ40168"/>
        <s v="VNPO202604130136"/>
        <s v="VNPO202604130136 "/>
        <s v="1FSHQ40045"/>
        <s v="VNPO202604160163"/>
        <s v="1FSHQ40046"/>
        <s v="1FSHQ40007"/>
        <s v="VNPO202604070280"/>
        <s v="1FSHQ40009"/>
        <s v="1FSHQ30255"/>
        <s v="1FSHQ30258"/>
        <s v="1FSHQ30253"/>
        <s v="1FSHQ30256"/>
        <s v="1FSHQ40120"/>
        <s v="1FSHQ50258"/>
        <s v="VNPO202604150030"/>
        <s v="1FSHQ40122"/>
        <s v="1FSHQ40123"/>
        <s v="1FSHQ40125"/>
        <s v="1FSHQ40126"/>
        <s v="1FSHQ40128"/>
        <s v="25.0x 1FSHQ40227&#10;40.0x 1FSHQ40226"/>
        <s v="40x 1FSHQ40223&#10;27X 1FSHQ40224"/>
        <s v="40X 1FSHQ40221&#10;27X 1FSHQ40222"/>
        <s v="VNPO202604230205"/>
        <s v="1FSHQ40076"/>
        <s v="1FSHQ40077"/>
        <s v="VNPO202604110048"/>
        <s v="VNPO202605210256"/>
        <s v="1FSHQ40014"/>
        <s v="1FSHQ40078"/>
        <s v="30x 1FSHQ50057&#10;24x 1FSHQ50058"/>
        <s v="30x 1FSHQ50054&#10;28x 1FSHQ50056"/>
        <s v="30x 1FSHQ50052&#10;28x 1FSHQ50053"/>
        <s v="1FSHQ50011"/>
        <s v="1FSHQ50334"/>
        <s v="1FSHQ50177"/>
        <s v="1FSHQ50179"/>
        <s v="1FSHQ50178"/>
        <s v="1FSHQ50181"/>
        <s v="1FSHQ50183"/>
        <s v="VNPO202606010194"/>
        <s v="1FSHQ50186"/>
        <s v="1FSHQ50187"/>
        <s v="1FSHQ50184"/>
        <s v="1FSHQ50185"/>
        <s v="VNPO202606120168"/>
        <s v="1FSHQ50257"/>
        <s v="1FSHQ50259"/>
        <s v="VNPO202606120163"/>
        <s v="1FSHQ50260"/>
        <s v="1FSHQ50261"/>
        <s v="VNPO202606120169 "/>
        <s v="VNPO202606080275"/>
        <s v="1FSHQ50268"/>
        <s v="1FSHQ50269"/>
        <s v="VNPO202606080274"/>
        <s v="VNPO202606010093"/>
        <s v="1FSHQ60053"/>
        <s v="1FSHQ60129"/>
        <s v="1FSHQ60128"/>
        <s v="VNPO202606230081"/>
        <s v="VNPO202606270391"/>
      </sharedItems>
    </cacheField>
    <cacheField name=" ETA (Plan)">
      <sharedItems containsDate="1" containsBlank="1" containsMixedTypes="1">
        <m/>
        <d v="2026-05-02T00:00:00Z"/>
        <d v="2026-05-29T00:00:00Z"/>
        <s v="pending"/>
        <s v="EPR2603070014 request này của MFG P26 có 138x màn hình. Chị lấy đơn 1FSHQ40007 &amp; 1FSHQ30117 : 38 + 6 =44x Trả đơn trước cho P26 MFG"/>
        <s v="Dự kiến 25/05 hàng về &#10;"/>
        <d v="2026-06-20T00:00:00Z"/>
        <s v="11x 1FSHQ30107 / 20/05 hàng về&#10;"/>
        <d v="2026-04-25T00:00:00Z"/>
        <d v="2026-05-07T00:00:00Z"/>
        <d v="2026-06-25T00:00:00Z"/>
        <d v="2026-05-25T00:00:00Z"/>
        <d v="2026-05-22T00:00:00Z"/>
        <d v="2026-06-17T00:00:00Z"/>
        <s v="Dự kiến 07/05 hàng về"/>
        <d v="2026-05-05T00:00:00Z"/>
        <s v="Dự kiến 07/05 hàng về "/>
        <s v="Dự kiến 29/04"/>
        <s v="22May26 (về trước 49x màn+ 74x arm)&#10;25x màn còn lại plan tháng 6/2026"/>
        <d v="2026-06-02T00:00:00Z"/>
      </sharedItems>
    </cacheField>
    <cacheField name="DTA (Actual)">
      <sharedItems containsDate="1" containsBlank="1" containsMixedTypes="1">
        <s v="Đã nhận 11.03.2026"/>
        <d v="2026-02-20T00:00:00Z"/>
        <d v="2026-02-11T00:00:00Z"/>
        <d v="2206-02-11T00:00:00Z"/>
        <d v="2026-05-02T00:00:00Z"/>
        <m/>
        <d v="2026-05-30T00:00:00Z"/>
        <s v="85x out ngày 10.06.2026"/>
        <d v="2026-05-20T00:00:00Z"/>
        <d v="2026-06-20T00:00:00Z"/>
        <s v="Đã nhận 20.04"/>
        <d v="2026-04-14T00:00:00Z"/>
        <d v="2026-04-29T00:00:00Z"/>
        <s v=" Đã nhận 23/04"/>
        <d v="2026-05-07T00:00:00Z"/>
        <s v="Đã nhận 25.04"/>
        <s v="Đã nhận"/>
        <s v="Lấy 33x / 93x 1FSHQ40123  P27 trả hàng trước"/>
        <s v="Lấy 40x trong 100x MINI PC LAMITOUCH NON G / 81x trả đơn 15.06.2026"/>
        <d v="2026-04-25T00:00:00Z"/>
        <d v="2026-05-09T00:00:00Z"/>
        <d v="2026-06-27T00:00:00Z"/>
        <s v="Lấy 40x / 93x 1FSHQ40123  P27 trả hàng trước"/>
        <s v="Lấy 40x trong 100x MINI PC LAMITOUCH NON G"/>
        <d v="2026-05-23T00:00:00Z"/>
        <s v="Lấy 23x / 93x 1FSHQ40123  P27 trả hàng trước ; (48x-23x= 25x  / 92x 1FSHQ40126 P27 trả hàng trước)"/>
        <d v="2026-05-12T00:00:00Z"/>
        <s v="Đã nhận 10.4"/>
        <s v="Đã nhận 09.4"/>
        <s v="Đã nhận 17.04"/>
        <s v="Đã nhận 16.4"/>
        <s v="Đã nhận 29.04"/>
        <s v="Đã nhận 23/04"/>
        <d v="2026-05-05T00:00:00Z"/>
        <s v="Lấy hàng trong kho trả request trước"/>
        <d v="2026-05-25T00:00:00Z"/>
        <d v="2026-05-15T00:00:00Z"/>
        <d v="2026-04-23T00:00:00Z"/>
        <d v="2026-05-14T00:00:00Z"/>
        <s v="Đã nhận 22.5(49x màn-74 arn)"/>
        <d v="2026-06-02T00:00:00Z"/>
        <s v="Lấy stock OM WH trả đơn trước"/>
      </sharedItems>
    </cacheField>
    <cacheField name="#PUR request No" numFmtId="0">
      <sharedItems containsBlank="1">
        <s v="EPR2601310006"/>
        <s v="EPR2601310007"/>
        <s v="EPR2602020001"/>
        <s v="EPR2602020002"/>
        <s v="EPR2602020003"/>
        <s v="EPR2602020004"/>
        <s v="EPR2601310001: Done"/>
        <s v="EPR2601310002: Done"/>
        <s v="EPR2601310003: Done"/>
        <s v="EPR2602060002 : Done / tầm T7 trả"/>
        <s v="EPR2602060003 Done / tầm T7 trả"/>
        <s v="EPR2603070011"/>
        <s v="EPR2603070012"/>
        <s v="EPR2603210009"/>
        <s v="EPR2603070013"/>
        <s v="EPR2603070014"/>
        <s v="EPR2603070015"/>
        <s v="EPR2603210010"/>
        <s v="EPR2603210011"/>
        <s v="EPR2603070016"/>
        <s v="EPR2603070018"/>
        <s v="EPR2603070017"/>
        <s v="EPR2603210012"/>
        <s v="EPR2603210013: Đã trả request trước PO"/>
        <s v="EPR2603070019"/>
        <s v="EPR2603070020"/>
        <s v="EPR2603210043 ( Số lượng QTY cụ thể đã chia trên file chị Q) "/>
        <s v="EPR2603210044"/>
        <s v="EPR2603210045 ( Số lượng QTY cụ thể đã chia trên file chị Q) "/>
        <s v="EPR2603210046"/>
        <s v="EPR2603240015"/>
        <s v="EPR2603240016"/>
        <s v="EPR2603240017"/>
        <s v="EPR2603210023"/>
        <s v="EPR2603240018"/>
        <s v="EPR2603240019"/>
        <s v="EPR2603240020"/>
        <s v="EPR2603210025"/>
        <s v="EPR2603240021"/>
        <s v="EPR2603240022"/>
        <s v="EPR2603240023"/>
        <s v="EPR2603240024"/>
        <s v="EPR2603240025 (Cancel) // EPR2606110005 &amp; EPR2606130001"/>
        <s v="EPR2603210028"/>
        <s v="EPR2603210029 / May 9, 8:20 AM"/>
        <s v="EPR2603240026"/>
        <s v="EPR2603240027"/>
        <s v="EPR2603240028 (Cancel) EPR2606110005 &amp; EPR2606130001"/>
        <s v="EPR2603210030"/>
        <s v="EPR2603210031 Đã trả đơn trước PO về "/>
        <s v="EPR2603240029"/>
        <s v="EPR2603240030"/>
        <s v="EPR2603240031 (Cancel) EPR2606110005 &amp; EPR2606130001"/>
        <s v="EPR2603210032"/>
        <s v="EPR2603210033: Đã trả đơn trước PO về "/>
        <s v="EPR2603240032"/>
        <s v="EPR2603210027"/>
        <s v="EPR2603210018"/>
        <s v="EPR2603210019"/>
        <s v="EPR2603210021"/>
        <s v="EPR2603210022"/>
        <s v="EPR2603210024&#10;"/>
        <s v="        &#10;EPR2603210026: Done"/>
        <s v="EPR2603240006"/>
        <s v="EPR2603210036"/>
        <s v="EPR2603240004"/>
        <s v="EPR2603240005"/>
        <s v="EPR2603210037"/>
        <s v="EPR2603240001"/>
        <s v="EPR2603240002"/>
        <s v="EPR2603210038"/>
        <s v="EPR2603240003"/>
        <s v="EPR2603240038"/>
        <s v="EPR2603240039"/>
        <s v="EPR2603240040"/>
        <s v="EPR2603240041"/>
        <s v="EPR2603280003"/>
        <s v="EPR2603280004 (cancel)"/>
        <s v="EPR2603280005"/>
        <s v="EPR2603280006 (cancel)"/>
        <s v="EPR2603280007"/>
        <s v="EPR2603280008 (cancel)"/>
        <s v="EPR2603280009"/>
        <s v="EPR2603280010"/>
        <s v="EPR2603280011"/>
        <s v="EPR2603280012"/>
        <s v="EPR2603280013"/>
        <s v="EPR2603280014"/>
        <s v="EPR2604140009"/>
        <s v="EPR2604140010"/>
        <s v="EPR2604140011"/>
        <s v="EPR2604140012"/>
        <s v="EPR2604140013"/>
        <s v="EPR2604140014"/>
        <s v="EPR2605060002"/>
        <s v="EPR2605060003"/>
        <s v="EPR2605060004"/>
        <s v="EPR2605040001"/>
        <s v="EPR2605040002"/>
        <s v="EPR2605040003"/>
        <s v="EPR2605040004"/>
        <s v="EPR2603240042"/>
        <s v="EPR2603240043"/>
        <s v="EPR2604090002"/>
        <s v="EPR2605040005"/>
        <s v="EPR2605040006"/>
        <s v="x"/>
        <s v="EPR2603210047"/>
        <s v="EPR2603210015"/>
        <s v="EPR2603210048"/>
        <s v="EPR2603210049"/>
        <s v="EPR2603210016"/>
        <s v="EPR2603210050"/>
        <s v="EPR2603240007"/>
        <s v="EPR2603240008"/>
        <s v="EPR2603240009"/>
        <s v="  &#10;EPR2603240010"/>
        <s v="EPR2603280015"/>
        <s v="EPR2603280016 (CANCEL)  // EPR2605290001&#10;140"/>
        <s v="EPR2603280017"/>
        <s v="EPR2603280018"/>
        <s v="EPR2603280019"/>
        <s v="EPR2603300001"/>
        <s v="EPR2603300002 (CANCEL)  // EPR2605290001&#10;140"/>
        <s v="EPR2604140001"/>
        <s v="EPR2604140002"/>
        <s v="EPR2604140003"/>
        <s v="EPR2604140004"/>
        <s v="EPR2604140005 (CANCEL)  // EPR2605290001&#10;140"/>
        <s v="EPR2604140006"/>
        <s v="EPR2604140007"/>
        <s v="EPR2604140008"/>
        <s v="EPR2605040007"/>
        <s v="EPR2605040008"/>
        <s v="EPR2605040009"/>
        <s v="EPR2605040010"/>
        <s v="EPR2605040011"/>
        <s v="EPR2605040012"/>
        <s v="EPR2603240036"/>
        <s v="EPR2603240037"/>
        <s v="EPR2603210035"/>
        <s v="EPR2603240033"/>
        <s v="EPR2603240034"/>
        <s v="EPR2603210034"/>
        <s v="EPR2603240035"/>
        <s v="EPR2605090012"/>
        <s v="EPR2605090001 (4x - về sau) / EPR2603210039 (2x lấy từ spare part)"/>
        <s v="EPR2603210040"/>
        <s v="EPR2603210041"/>
        <s v="EPR2603280001: Done"/>
        <s v="EPR2603280002: Done"/>
        <m/>
        <s v="EPR2605040013"/>
        <s v="EPR2605040014"/>
        <s v="EPR2605040015"/>
        <s v="EPR2605040016"/>
        <s v="EPR2605040017"/>
        <s v="EPR2605110012"/>
        <s v="EPR2605110011"/>
        <s v="EPR2605110010"/>
        <s v="EPR2605110009"/>
        <s v="EPR2605110008"/>
        <s v="EPR2605110007"/>
        <s v="EPR2605110006"/>
        <s v="EPR2605110005"/>
        <s v="EPR2605110004"/>
        <s v="EPR2605110003"/>
        <s v="EPR2605110002"/>
        <s v="EPR2605110001"/>
        <s v="EPR2605260006"/>
        <s v="EPR2605260007"/>
        <s v="EPR2605260008"/>
        <s v="EPR2605260009"/>
        <s v="EPR2605260010"/>
        <s v="EPR2605260011"/>
        <s v="EPR2605260012"/>
        <s v="EPR2605260013"/>
        <s v="EPR2605260014"/>
        <s v="EPR2605260015"/>
        <s v="EPR2605260016"/>
        <s v="EPR2605260017"/>
        <s v="EPR2605260018"/>
        <s v="EPR2605260019"/>
        <s v="EPR2605260020"/>
        <s v="EPR2605260021"/>
        <s v="EPR2605260022"/>
        <s v="EPR2605260023"/>
        <s v="EPR2606120001"/>
        <s v="EPR2606120003"/>
        <s v="EPR2606120004"/>
        <s v="EPR2606220001"/>
        <s v="EPR2606120005"/>
        <s v="EPR2606240011"/>
        <s v="EPR2606240012"/>
        <s v="EPR2606240010"/>
        <s v="EPR2606240009"/>
        <s v="EPR2606240008"/>
      </sharedItems>
    </cacheField>
    <cacheField name="Pending reason (If have)" numFmtId="0">
      <sharedItems containsBlank="1">
        <m/>
        <s v="tạm dừng khớp giá"/>
        <s v="Lấy hàng kho từ chỗ 60x HDP OR out trước"/>
      </sharedItems>
    </cacheField>
    <cacheField name="Action for delivery&#10; later than time Setup line " numFmtId="0">
      <sharedItems containsBlank="1">
        <m/>
        <s v="Tháng 7 trả?"/>
        <s v="Lấy 16x 1FSHQ20007 =&gt; Trả hàng trước"/>
        <s v="120x mini PC (OR5) xuất urgent cho P26-CGY4"/>
        <s v="đã out 20may tại vp OM - chị Việt"/>
        <s v="Mới add"/>
        <s v="Lấy scanner ở PO: VNPO202604100231 &#10;trả đơn trước // anh Mạnh TE OR6 đồng ý"/>
        <s v="Lấy OM stock trước / Mua bù sau"/>
        <s v="Lấy OM stock trước / Mua bù sau / 1FSHQ30275x: Đã nhận hàng"/>
        <s v="Lấy OM stock trước / Mua bù sau / 1FSHQ30277x: Đã nhận 1x"/>
        <s v="Lấy OM stock trước / Mua bù sau / 1FSHQ30274x: Đã nhận được hàng"/>
        <s v="Lấy OM stock trước / Mua bù sau / 1FSHQ30276x: Đã nhận hàng"/>
        <s v="Lấy OM stock trước / Mua bù sau / 1FSHQ30278x: Đã nhận hàng"/>
        <s v="đã out"/>
        <s v="Bác L bảo bỏ qua tạm thời"/>
        <s v="( Lấy 2x màn ở 1FSHQ30275 &amp; 1FSHQ30277 + 2x spare trong kho OM) =&gt; Xuất trước &amp; hàng  1FSHQ40011 làm sapre "/>
        <s v="( Phát trước 9x từ : 1FSHQ30125 &amp; 1FSHQ30127) // ( Lấy tiếp 3x từ 3 PO: 1FSHQ30274,EPR2603210048,1FSHQ30278)"/>
        <s v="chưa out"/>
        <s v="chưa out - đã GI GR"/>
        <s v="Đã out nhưng nợ tem chính thức (PO này chưa đẩy được nên chưa có số MVA, các em in tạm tem theo SN trước nhé )"/>
      </sharedItems>
    </cacheField>
    <cacheField name="Qty Done Budget" numFmtId="0">
      <sharedItems containsString="0" containsBlank="1" containsNumber="1" containsInteger="1">
        <n v="49.0"/>
        <n v="23.0"/>
        <n v="6.0"/>
        <n v="5.0"/>
        <n v="2.0"/>
        <n v="7.0"/>
        <n v="31.0"/>
        <n v="21.0"/>
        <n v="138.0"/>
        <n v="163.0"/>
        <n v="160.0"/>
        <n v="20.0"/>
        <n v="184.0"/>
        <n v="35.0"/>
        <n v="180.0"/>
        <n v="149.0"/>
        <n v="76.0"/>
        <n v="36.0"/>
        <n v="65.0"/>
        <n v="38.0"/>
        <n v="3.0"/>
        <n v="1.0"/>
        <n v="33.0"/>
        <n v="51.0"/>
        <n v="9.0"/>
        <n v="14.0"/>
        <n v="40.0"/>
        <n v="44.0"/>
        <n v="48.0"/>
        <n v="15.0"/>
        <n v="19.0"/>
        <n v="26.0"/>
        <n v="22.0"/>
        <n v="10.0"/>
        <n v="4.0"/>
        <n v="12.0"/>
        <n v="93.0"/>
        <n v="68.0"/>
        <n v="75.0"/>
        <n v="18.0"/>
        <n v="92.0"/>
        <n v="72.0"/>
        <n v="67.0"/>
        <n v="0.0"/>
        <m/>
        <n v="54.0"/>
        <n v="58.0"/>
        <n v="53.0"/>
        <n v="11.0"/>
        <n v="50.0"/>
      </sharedItems>
    </cacheField>
    <cacheField name="Qty Done PR" numFmtId="0">
      <sharedItems containsString="0" containsBlank="1" containsNumber="1" containsInteger="1">
        <n v="49.0"/>
        <n v="23.0"/>
        <n v="6.0"/>
        <n v="5.0"/>
        <n v="2.0"/>
        <n v="7.0"/>
        <n v="31.0"/>
        <n v="21.0"/>
        <n v="138.0"/>
        <n v="163.0"/>
        <n v="160.0"/>
        <n v="20.0"/>
        <n v="184.0"/>
        <n v="35.0"/>
        <n v="180.0"/>
        <n v="149.0"/>
        <n v="76.0"/>
        <n v="36.0"/>
        <n v="65.0"/>
        <n v="38.0"/>
        <n v="3.0"/>
        <n v="1.0"/>
        <n v="33.0"/>
        <n v="51.0"/>
        <n v="9.0"/>
        <n v="14.0"/>
        <n v="40.0"/>
        <n v="44.0"/>
        <n v="48.0"/>
        <n v="15.0"/>
        <n v="19.0"/>
        <n v="26.0"/>
        <n v="22.0"/>
        <n v="10.0"/>
        <n v="4.0"/>
        <n v="12.0"/>
        <n v="93.0"/>
        <n v="68.0"/>
        <n v="75.0"/>
        <n v="18.0"/>
        <n v="92.0"/>
        <n v="72.0"/>
        <n v="67.0"/>
        <m/>
        <n v="0.0"/>
        <n v="54.0"/>
        <n v="58.0"/>
        <n v="53.0"/>
        <n v="11.0"/>
        <n v="50.0"/>
      </sharedItems>
    </cacheField>
    <cacheField name="Qty Done PO" numFmtId="0">
      <sharedItems containsString="0" containsBlank="1" containsNumber="1" containsInteger="1">
        <n v="49.0"/>
        <n v="23.0"/>
        <n v="6.0"/>
        <n v="5.0"/>
        <n v="2.0"/>
        <n v="7.0"/>
        <n v="31.0"/>
        <n v="21.0"/>
        <n v="138.0"/>
        <n v="163.0"/>
        <n v="160.0"/>
        <n v="20.0"/>
        <n v="184.0"/>
        <n v="35.0"/>
        <n v="180.0"/>
        <n v="149.0"/>
        <n v="76.0"/>
        <n v="36.0"/>
        <n v="65.0"/>
        <n v="38.0"/>
        <n v="3.0"/>
        <n v="0.0"/>
        <n v="1.0"/>
        <n v="33.0"/>
        <n v="51.0"/>
        <n v="9.0"/>
        <n v="14.0"/>
        <n v="40.0"/>
        <n v="44.0"/>
        <n v="48.0"/>
        <n v="15.0"/>
        <n v="19.0"/>
        <n v="26.0"/>
        <n v="22.0"/>
        <n v="10.0"/>
        <n v="4.0"/>
        <n v="12.0"/>
        <n v="93.0"/>
        <n v="68.0"/>
        <n v="75.0"/>
        <n v="18.0"/>
        <n v="92.0"/>
        <n v="72.0"/>
        <n v="67.0"/>
        <m/>
        <n v="54.0"/>
        <n v="58.0"/>
        <n v="53.0"/>
        <n v="11.0"/>
        <n v="50.0"/>
      </sharedItems>
    </cacheField>
    <cacheField name="Qty Recieved">
      <sharedItems containsBlank="1" containsMixedTypes="1" containsNumber="1" containsInteger="1">
        <n v="49.0"/>
        <n v="23.0"/>
        <n v="6.0"/>
        <n v="5.0"/>
        <n v="2.0"/>
        <n v="7.0"/>
        <e v="#REF!"/>
        <n v="31.0"/>
        <n v="0.0"/>
        <n v="138.0"/>
        <n v="160.0"/>
        <n v="20.0"/>
        <n v="35.0"/>
        <n v="180.0"/>
        <n v="149.0"/>
        <n v="76.0"/>
        <n v="36.0"/>
        <n v="65.0"/>
        <n v="38.0"/>
        <n v="3.0"/>
        <n v="1.0"/>
        <n v="33.0"/>
        <n v="51.0"/>
        <n v="9.0"/>
        <n v="14.0"/>
        <n v="40.0"/>
        <n v="44.0"/>
        <n v="48.0"/>
        <n v="15.0"/>
        <n v="21.0"/>
        <n v="19.0"/>
        <n v="26.0"/>
        <n v="22.0"/>
        <n v="10.0"/>
        <n v="4.0"/>
        <n v="12.0"/>
        <n v="68.0"/>
        <n v="93.0"/>
        <n v="75.0"/>
        <n v="92.0"/>
        <n v="72.0"/>
        <n v="67.0"/>
        <m/>
        <n v="54.0"/>
        <n v="58.0"/>
        <n v="5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L1013" sheet="G Project MVA EQ Request "/>
  </cacheSource>
  <cacheFields>
    <cacheField name="Purpose" numFmtId="0">
      <sharedItems containsBlank="1">
        <s v="P26 Demo Line"/>
        <s v="PC for Auto charging machine P26"/>
        <s v="P26"/>
        <s v="PKK4"/>
        <s v="4CS4"/>
        <s v="CGY4"/>
        <s v="CGY4 FATP"/>
        <s v="CGY4 SMT"/>
        <s v="4CS4 FATP"/>
        <s v="4CS4 SMT"/>
        <s v="4CS4 SVR line"/>
        <s v="CGY4 SVR line"/>
        <s v="PKK4 SVR line"/>
        <s v="4CS4 Service"/>
        <s v="CGY4 Service"/>
        <s v="PKK4 Service"/>
        <s v="NB for MP P26"/>
        <s v="Service MP 4CS4"/>
        <s v="Service MP CGY4"/>
        <s v="Service MP PKK4"/>
        <s v="P26 SMT MP 4CS4"/>
        <s v="P26 SMT MP CGY4"/>
        <s v="P26 FATP MP 4CS4"/>
        <s v="P26 FATP MP CGY4"/>
        <s v="P26 FATP MP 4CS4 Service line"/>
        <s v="P26 FATP MP CGY4Service line"/>
        <s v="P26 FATP MP PKK4Service line"/>
        <s v="P26 SMT service PKK4"/>
        <s v="P26 SMT service CGY4"/>
        <s v="P26 SMT service 4CS4"/>
        <s v="P26 MP"/>
        <s v="P26 service"/>
        <s v="P1 for P27"/>
        <s v="P25 service"/>
        <s v="Mua bù 1x ENG1"/>
        <s v="MP line 3 "/>
        <s v="MP line 3"/>
        <s v="Proto (KSH5)"/>
        <s v="Proto (ASK5)"/>
        <s v="Proto (WGO5))"/>
        <s v="WGO5 SMT P1.0"/>
        <s v="ASK5 SMT P1.0"/>
        <s v="KSH5 SMT P1.0"/>
        <s v="MCN5 FATP Proto1"/>
        <s v="MCN5 FATP Proto"/>
        <s v="MCN5 SMT Proto"/>
        <s v="MCN5 Proto"/>
        <s v="P1 for F27 / FATP"/>
        <s v="P1 for F27 / SMT"/>
        <m/>
        <s v="WGO5 FATP P1.0"/>
        <s v="ASK5 FATP P1.0"/>
        <s v="KSH5 FATP P1.0"/>
        <s v="CGY4 P26 demo line"/>
        <s v="P27 P1.0 "/>
        <s v="F27 P1.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1:N1013" sheet="G Project MVA EQ Request "/>
  </cacheSource>
  <cacheFields>
    <cacheField name="Project" numFmtId="0">
      <sharedItems containsBlank="1">
        <s v="4CS4"/>
        <s v="PKK4"/>
        <s v="CGY4"/>
        <s v="KSH5"/>
        <s v="MT5"/>
        <s v="ASK5"/>
        <s v="WGO5"/>
        <s v="MCN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L1134" sheet="NON G MVA EQ request"/>
  </cacheSource>
  <cacheFields>
    <cacheField name="Purpose" numFmtId="0">
      <sharedItems containsBlank="1">
        <s v="OR6 EVT"/>
        <s v="OR5 DVT"/>
        <s v="Order for Q station on Line LD8-NPI"/>
        <s v="Order for test station on Line LD8-NPI"/>
        <s v="LD8"/>
        <s v="MH2 "/>
        <s v="MH2"/>
        <s v="BM2"/>
        <s v="AS3"/>
        <s v="BM2 "/>
        <s v="OR5 UPH 230 to 300"/>
        <s v="SSF EVT"/>
        <s v="ML2 PVT"/>
        <s v="ML2"/>
        <s v="OR5 bổ sung 2 line"/>
        <s v="SSF "/>
        <s v="FAPT OR6 MP 4 line"/>
        <s v="SMT OR6 MP 4 line"/>
        <s v="FAPT  OR6 MP 4 line"/>
        <s v=" FAPT OR6 MP 4 line"/>
        <s v="OR6 MP 4 line"/>
        <s v="OR6 MP 4 line --&gt; 2 line"/>
        <s v=" OR6 MP 4 lineSetup fixture test for FA area"/>
        <s v="OR6 MP 4 lineSetup fixture test for FA area"/>
        <s v="OR6 MP 4 line Setup fixture test for FA area"/>
        <m/>
        <s v="Set up OR5 MP 4 line"/>
        <s v="Use for MA4"/>
        <s v="Use for MA4 PVT"/>
        <s v="MA4"/>
        <s v="BM2 MP "/>
        <s v="SSF EVT1.1"/>
        <s v="OR6 DVT"/>
        <s v="OR5 MP"/>
        <s v="OR6 MP"/>
        <s v="SSF DVT"/>
        <s v="BM2-MP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1:N1134" sheet="NON G MVA EQ request"/>
  </cacheSource>
  <cacheFields>
    <cacheField name="Project" numFmtId="0">
      <sharedItems containsBlank="1">
        <s v="OR6"/>
        <s v="OR5"/>
        <s v="LD8"/>
        <s v="MH2"/>
        <s v="BM2"/>
        <s v="AS3"/>
        <s v="SSF"/>
        <s v="ML2"/>
        <m/>
        <s v="MA4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1013" sheet="G Project MVA EQ Request "/>
  </cacheSource>
  <cacheFields>
    <cacheField name="Date of Request" numFmtId="164">
      <sharedItems containsDate="1" containsString="0" containsBlank="1">
        <d v="2026-01-12T00:00:00Z"/>
        <d v="2026-01-13T00:00:00Z"/>
        <d v="2026-01-19T00:00:00Z"/>
        <d v="2026-02-05T00:00:00Z"/>
        <d v="2026-02-27T00:00:00Z"/>
        <d v="2026-03-06T00:00:00Z"/>
        <d v="2026-03-13T00:00:00Z"/>
        <d v="2026-03-16T00:00:00Z"/>
        <d v="2026-03-17T00:00:00Z"/>
        <d v="2026-03-18T00:00:00Z"/>
        <d v="2026-03-25T00:00:00Z"/>
        <d v="2026-03-26T00:00:00Z"/>
        <d v="2026-03-30T00:00:00Z"/>
        <d v="2026-03-31T00:00:00Z"/>
        <d v="2026-03-24T00:00:00Z"/>
        <d v="2026-02-12T00:00:00Z"/>
        <d v="2026-03-08T00:00:00Z"/>
        <d v="2026-04-10T00:00:00Z"/>
        <m/>
        <d v="2026-04-23T00:00:00Z"/>
        <d v="2026-04-24T00:00:00Z"/>
        <d v="2026-05-02T00:00:00Z"/>
        <d v="2026-05-06T00:00:00Z"/>
        <d v="2026-05-07T00:00:00Z"/>
        <d v="2026-05-12T00:00:00Z"/>
        <d v="2026-05-13T00:00:00Z"/>
        <d v="2026-05-19T00:00:00Z"/>
        <d v="2026-05-30T00:00:00Z"/>
        <d v="2026-06-08T00:00:00Z"/>
        <d v="2026-06-10T00:00:00Z"/>
        <d v="2026-06-14T00:00:00Z"/>
        <d v="2026-06-15T00:00:00Z"/>
        <d v="2026-06-19T00:00:00Z"/>
      </sharedItems>
    </cacheField>
    <cacheField name="Department" numFmtId="0">
      <sharedItems containsBlank="1">
        <s v="MFG"/>
        <s v="QA"/>
        <s v="TE"/>
        <s v="ENG3"/>
        <s v="REL"/>
        <s v="TE FATP"/>
        <s v="TE SMT"/>
        <s v="GG-WH"/>
        <s v="ENG1"/>
        <s v="GG-PQE"/>
        <s v="ENG2"/>
        <s v="QA G -PQC"/>
        <s v="IQC"/>
        <s v="FAE"/>
        <m/>
        <s v="QA G - SMT QC"/>
        <s v="MFG-GTW"/>
        <s v="GTW-PQE"/>
        <s v="GTW-IQC"/>
        <s v="QA G-IQC"/>
      </sharedItems>
    </cacheField>
    <cacheField name="Requester name" numFmtId="0">
      <sharedItems containsBlank="1">
        <s v="To Thi Phuong Anh"/>
        <s v=" Ngô Thị Hoa"/>
        <s v="Nguyen Trung Kien"/>
        <s v="Nguyen Van Huynh"/>
        <s v="Laymu Chen"/>
        <s v="Nguyen Thi Viet"/>
        <s v="Bui Thi Thanh Huong"/>
        <s v="Ngo Van Duong"/>
        <s v="Phạm Thị Bích"/>
        <s v="Nguyen Ngoc Huyen"/>
        <s v="Đỗ Thị Xuân"/>
        <s v="Nguyễn Ngọc Huyền"/>
        <s v="Phạm Van Hùng"/>
        <s v="Nguyễn Đức Hưng"/>
        <s v="Đường Kim Quy"/>
        <s v="ENG 1 - GIANG OM"/>
        <s v="Nguyen Anh Thai"/>
        <s v="Lê Phi Yến"/>
        <s v="Nguyễn Văn Ngọc"/>
        <s v="Trần Ngọc Tiến"/>
        <s v="Ngô Thị Anh"/>
        <m/>
        <s v="Đặng Duy Linh"/>
        <s v="Đỗ Văn Toàn"/>
        <s v="Tống Văn Tuyến"/>
        <s v="Phạm Hữu Tính"/>
        <s v="Lê Đình Nhật"/>
        <s v="Nguyễn Văn Tiếp"/>
        <s v="Nguyễn Thị Trang "/>
        <s v="Nguyễn Anh Thái"/>
        <s v="Nguyễn Thị Huyền Trang"/>
      </sharedItems>
    </cacheField>
    <cacheField name="Requester employee ID">
      <sharedItems containsBlank="1" containsMixedTypes="1" containsNumber="1" containsInteger="1">
        <s v="V1524505"/>
        <s v="V1524668"/>
        <s v="V1524574"/>
        <s v="V1536667"/>
        <n v="504000.0"/>
        <s v="V1524536"/>
        <s v="V1523147"/>
        <s v="v1523845"/>
        <s v="V1524485"/>
        <s v="V1549412"/>
        <s v="V1536196"/>
        <s v="V1544999"/>
        <s v="V1538465"/>
        <s v="V1538557"/>
        <m/>
        <s v="V1544017"/>
        <s v="V1542548"/>
        <s v="V1542549"/>
        <s v="V1540332"/>
        <s v="V1524847"/>
        <s v="V1550422"/>
        <s v="V1527806"/>
      </sharedItems>
    </cacheField>
    <cacheField name="Email" numFmtId="0">
      <sharedItems containsBlank="1">
        <s v="Phuong Anh To"/>
        <s v="Hoa (Hana)"/>
        <s v="kiennt1@fih-foxconn.com"/>
        <s v="Nguyễn Seven (Huỳnh)"/>
        <s v="LaymuTHChen@fih-foxconn.com"/>
        <s v="Vietnt@fih-foxconn.com"/>
        <s v="huongbtt1@fih-foxconn.com"/>
        <s v="Kelvin Duong STPM"/>
        <s v="Bich_Kate IPQC"/>
        <s v="Nguyen Ngoc Huyen (Evelyn)"/>
        <s v="xuandt99@fih-foxconn.com"/>
        <s v="hungpv3@fih-foxconn.com"/>
        <s v="Hung Nguyen Duc"/>
        <s v="quydk@fih-foxconn.com"/>
        <m/>
        <s v="Tommy - Thai Nguyen Anh (QE)"/>
        <s v="yenlp@fih-foxconn.com"/>
        <s v="ngocnv5@fih-foxconn.com"/>
        <s v="tientn@fih-foxconn.com"/>
        <s v="anhnt40@fih-foxconn.com"/>
        <s v="Linh Dang Duy (Cole)"/>
      </sharedItems>
    </cacheField>
    <cacheField name="Phone" numFmtId="0">
      <sharedItems containsString="0" containsBlank="1" containsNumber="1" containsInteger="1">
        <n v="4327.0"/>
        <m/>
        <n v="4500.0"/>
        <n v="4440.0"/>
        <n v="4478.0"/>
        <n v="4328.0"/>
        <n v="3040.0"/>
        <n v="4347.0"/>
        <n v="4337.0"/>
        <n v="23683.0"/>
        <n v="24422.0"/>
        <n v="4457.0"/>
      </sharedItems>
    </cacheField>
    <cacheField name="Item" numFmtId="0">
      <sharedItems containsBlank="1">
        <s v="Mini PC (Assy)"/>
        <s v="Monitor (White)+ ARM"/>
        <s v="IPC+"/>
        <s v="IPC"/>
        <s v="Monitor 2"/>
        <s v="Barcode Scanner SEUIC HS505DP, USB cable"/>
        <s v="Barcode Printer  ZEBRA"/>
        <s v="Barcode Scanner SEUIC HS505HDP-2530 ,USB cable"/>
        <s v="IPC++(updated)"/>
        <s v="Monitor 1"/>
        <s v="IPC+(updated)"/>
        <s v="PDA CHAINWAY C61-4850"/>
        <s v=" Barcode Scanner ZEBRA DS8178,USB cable"/>
        <s v="Barcode Printer ZEBRA"/>
        <s v="IPC(updated)"/>
        <s v="Mini PC ASUS NUC 14 Essential NUC14MNK150 (TE P26 MP ONLY)"/>
        <s v="Printer GODEX"/>
        <s v="Monitor VA2432-MHD-3, 24 inch Full HD"/>
        <s v="Monitor MB24V7-W, 23.8 inch White, With Bracket Arm Warrior"/>
        <s v="Mini PC ASUS NUC 14 Essential NUC14MNK150"/>
        <s v="Monitor 2 (old)"/>
        <s v="Monitor 1 (old)"/>
        <s v="All-in-One SingPC M22Vi512H8M2-W"/>
        <s v="Mini PC (Assy NUC series)"/>
        <m/>
      </sharedItems>
    </cacheField>
    <cacheField name="Request equipment spec" numFmtId="0">
      <sharedItems containsBlank="1">
        <e v="#N/A"/>
        <s v="HKC MB24V7-W, 23.8 inch White, With Bracket Arm Warrior&#10;  WA-MH0802 (White)"/>
        <s v="VA1903H-2, 19 inch, VGA cable + HDMI cable / Brand: VIEWSONIC"/>
        <s v="HS505DP, USB cable"/>
        <s v="ZT610, 600dpi "/>
        <s v="SEUIC HS505HDP-2530 ,USB cable"/>
        <s v="Pro Tower QCT1250, Ultra 7 265, Ram 16GB DDR5, SSD&#10;512GB, Integrated graphics card, Power 180W, HDMI &amp; DP Port,&#10;Keyboard and Mouse, 3Yrs Wty"/>
        <s v="DELL E2225HM, 21.5 inch HDMI cable, 3Yrs Wty"/>
        <s v="Pro Tower QCT1250, Ultra 5 235, Ram 16GB DDR5, SSD&#10;512GB, Integrated graphics card, Power 180W, HDMI &amp; DP Port,&#10;Keyboard and Mouse, 3Yrs Wty"/>
        <s v="C61-4850, Not including RFID module. Includes: 64GB 27-key Android 11, controller with battery, charging dock, charging adapter, glass screen protector"/>
        <s v="ZEBRA DS8178,USB cable PCS Wireless Scanner"/>
        <s v="LAMITOUCH LM-30 CPU:i3-6100, RAM 16GB DDR4 3200, SSD 256G, Slot: CAT61/HDMI1/VGA1/USB8"/>
        <s v="ZT610, 600dpi"/>
        <s v="Pro Tower QCT1250, Core i3-14100, Ram 8GB DDR5, SSD&#10;512GB, Integrated graphics card, Power 180W, HDMI &amp; DP Port,&#10;Keyboard and Mouse, 3Yrs Wty"/>
        <s v="L10-MP-OR5-MVA2601-105OM"/>
        <s v="GODEX GX4600i pro, 600dpi"/>
        <s v="VIEWSONIC VA2432-MHD-3, 24 inch Full HD, 3Yrs"/>
        <s v="MB24V7-W, 23.8 inch White, With Bracket Arm Warrior WA-MH0802 (White)"/>
        <s v="NUC 14 Essential NUC14MNK150 Intel N150, Ram 16 GB DDR5,SSD 256GB, Wi-Fi and Bluetooth, NoOS, 3Yrs Wty"/>
        <m/>
        <s v="M22Vi512H8M2-W, i5-12450H, Ram 8GB, SSD 256GB, 21.5inch Key-Mouse, WiFi, Bluetooth"/>
        <s v="SingPC M22Vi512H8M2-W , i5-12450H, Ram 8GB, SSD 256GB, 21.5inch Key-Mouse, WiFi, Bluetooth"/>
        <s v="Mini PC ASUS RNUC14MNK9700000, Intel N100, Ram 16 GB DDR5&#10;  4800MHz , SSD 256GB, Wi-Fi and Bluetooth, 3Yrs Wty"/>
      </sharedItems>
    </cacheField>
    <cacheField name="Price">
      <sharedItems containsBlank="1" containsMixedTypes="1" containsNumber="1" containsInteger="1">
        <n v="7800000.0"/>
        <n v="1815000.0"/>
        <n v="1.42E7"/>
        <n v="1.087E7"/>
        <n v="1240000.0"/>
        <n v="2300000.0"/>
        <n v="4.88E7"/>
        <n v="3300000.0"/>
        <n v="2.6752E7"/>
        <n v="1980000.0"/>
        <n v="1.8717E7"/>
        <n v="1.55E7"/>
        <n v="5800000.0"/>
        <n v="1.3888E7"/>
        <n v="9680000.0"/>
        <n v="3.115E7"/>
        <n v="1970000.0"/>
        <n v="2020000.0"/>
        <e v="#N/A"/>
        <n v="1265000.0"/>
        <n v="1.628E7"/>
        <m/>
      </sharedItems>
    </cacheField>
    <cacheField name="Quantity" numFmtId="0">
      <sharedItems containsString="0" containsBlank="1" containsNumber="1" containsInteger="1">
        <n v="49.0"/>
        <n v="23.0"/>
        <n v="6.0"/>
        <n v="5.0"/>
        <n v="2.0"/>
        <n v="7.0"/>
        <n v="31.0"/>
        <n v="21.0"/>
        <n v="138.0"/>
        <n v="163.0"/>
        <n v="160.0"/>
        <n v="20.0"/>
        <n v="184.0"/>
        <n v="35.0"/>
        <n v="180.0"/>
        <n v="149.0"/>
        <n v="76.0"/>
        <n v="36.0"/>
        <n v="65.0"/>
        <n v="38.0"/>
        <n v="3.0"/>
        <n v="1.0"/>
        <n v="33.0"/>
        <n v="51.0"/>
        <n v="9.0"/>
        <n v="14.0"/>
        <n v="40.0"/>
        <n v="44.0"/>
        <n v="48.0"/>
        <n v="15.0"/>
        <n v="19.0"/>
        <n v="26.0"/>
        <n v="22.0"/>
        <n v="10.0"/>
        <n v="4.0"/>
        <n v="12.0"/>
        <n v="93.0"/>
        <n v="68.0"/>
        <n v="75.0"/>
        <n v="18.0"/>
        <n v="92.0"/>
        <n v="72.0"/>
        <n v="67.0"/>
        <n v="54.0"/>
        <n v="58.0"/>
        <n v="53.0"/>
        <n v="11.0"/>
        <n v="50.0"/>
        <m/>
      </sharedItems>
    </cacheField>
    <cacheField name="Total Cost">
      <sharedItems containsMixedTypes="1" containsNumber="1" containsInteger="1">
        <n v="3.822E8"/>
        <n v="8.8935E7"/>
        <n v="1.794E8"/>
        <n v="4.1745E7"/>
        <n v="1.089E7"/>
        <n v="4.68E7"/>
        <n v="7.1E7"/>
        <n v="2.174E7"/>
        <n v="8680000.0"/>
        <n v="3.844E7"/>
        <n v="2.418E8"/>
        <n v="7.13E7"/>
        <n v="1.0248E9"/>
        <n v="1.7112E8"/>
        <n v="1.2714E9"/>
        <n v="3.68E8"/>
        <n v="1.98E7"/>
        <n v="9.76E8"/>
        <n v="1.4352E9"/>
        <n v="4.34E7"/>
        <n v="4.14E8"/>
        <n v="2.31E7"/>
        <n v="1.5128E9"/>
        <n v="2.70435E8"/>
        <n v="2.033152E9"/>
        <n v="9.63072E8"/>
        <n v="1.73888E9"/>
        <n v="1.016576E9"/>
        <n v="5940000.0"/>
        <n v="5.6151E7"/>
        <n v="1.55E7"/>
        <n v="5800000.0"/>
        <n v="4.092E7"/>
        <n v="2.574E8"/>
        <n v="1.173E8"/>
        <n v="2.97E7"/>
        <n v="6.832E8"/>
        <n v="4.96E7"/>
        <n v="3.12E8"/>
        <n v="1.012E8"/>
        <n v="5.952E7"/>
        <n v="3.744E8"/>
        <n v="1.127E8"/>
        <n v="1.65E7"/>
        <n v="7.32E8"/>
        <n v="1240000.0"/>
        <n v="1.3888E7"/>
        <n v="2.604E7"/>
        <n v="6.27E7"/>
        <n v="2.91648E8"/>
        <n v="6.6E7"/>
        <n v="2.5168E8"/>
        <n v="2.1296E8"/>
        <n v="9680000.0"/>
        <n v="7800000.0"/>
        <n v="2.6752E8"/>
        <n v="6600000.0"/>
        <n v="7920000.0"/>
        <n v="9.3585E7"/>
        <n v="9900000.0"/>
        <n v="7.4868E7"/>
        <n v="6.23E7"/>
        <s v="4,960,000 ₫"/>
        <s v="37,434,000 ₫"/>
        <s v="5,910,000 ₫"/>
        <s v="341,600,000 ₫"/>
        <s v="15,500,000 ₫"/>
        <n v="3300000.0"/>
        <n v="8.58E7"/>
        <n v="4.58304E8"/>
        <n v="4.712E7"/>
        <n v="1.023E8"/>
        <n v="5.27744E8"/>
        <n v="1.488E7"/>
        <n v="9.36E7"/>
        <n v="1.1532E8"/>
        <n v="7.254E8"/>
        <n v="1.564E8"/>
        <n v="1.725E8"/>
        <n v="8.784E8"/>
        <n v="1.1408E8"/>
        <n v="7.176E8"/>
        <n v="1.656E8"/>
        <n v="1.792384E9"/>
        <n v="2.3E7"/>
        <n v="3.7434E7"/>
        <n v="3.1E7"/>
        <n v="1.74E7"/>
        <n v="4040000.0"/>
        <n v="3.96E7"/>
        <n v="5.3504E7"/>
        <n v="1.8717E7"/>
        <n v="1.444608E9"/>
        <n v="1.551616E9"/>
        <n v="9.6195E7"/>
        <n v="3.8115E7"/>
        <n v="2.0328E8"/>
        <n v="2.178E7"/>
        <n v="2.62038E8"/>
        <e v="#N/A"/>
        <n v="3.63E7"/>
        <n v="4600000.0"/>
        <n v="1.38E7"/>
        <n v="6.325E7"/>
        <n v="1.65E8"/>
        <n v="3.256E7"/>
        <n v="4.884E7"/>
        <n v="1.01E7"/>
        <n v="1.936E7"/>
        <n v="3.3E7"/>
        <n v="3795000.0"/>
        <n v="0.0"/>
      </sharedItems>
    </cacheField>
    <cacheField name="Purpose" numFmtId="0">
      <sharedItems containsBlank="1">
        <s v="P26 Demo Line"/>
        <s v="PC for Auto charging machine P26"/>
        <s v="P26"/>
        <s v="PKK4"/>
        <s v="4CS4"/>
        <s v="CGY4"/>
        <s v="CGY4 FATP"/>
        <s v="CGY4 SMT"/>
        <s v="4CS4 FATP"/>
        <s v="4CS4 SMT"/>
        <s v="4CS4 SVR line"/>
        <s v="CGY4 SVR line"/>
        <s v="PKK4 SVR line"/>
        <s v="4CS4 Service"/>
        <s v="CGY4 Service"/>
        <s v="PKK4 Service"/>
        <s v="NB for MP P26"/>
        <s v="Service MP 4CS4"/>
        <s v="Service MP CGY4"/>
        <s v="Service MP PKK4"/>
        <s v="P26 SMT MP 4CS4"/>
        <s v="P26 SMT MP CGY4"/>
        <s v="P26 FATP MP 4CS4"/>
        <s v="P26 FATP MP CGY4"/>
        <s v="P26 FATP MP 4CS4 Service line"/>
        <s v="P26 FATP MP CGY4Service line"/>
        <s v="P26 FATP MP PKK4Service line"/>
        <s v="P26 SMT service PKK4"/>
        <s v="P26 SMT service CGY4"/>
        <s v="P26 SMT service 4CS4"/>
        <s v="P26 MP"/>
        <s v="P26 service"/>
        <s v="P1 for P27"/>
        <s v="P25 service"/>
        <s v="Mua bù 1x ENG1"/>
        <s v="MP line 3 "/>
        <s v="MP line 3"/>
        <s v="Proto (KSH5)"/>
        <s v="Proto (ASK5)"/>
        <s v="Proto (WGO5))"/>
        <s v="WGO5 SMT P1.0"/>
        <s v="ASK5 SMT P1.0"/>
        <s v="KSH5 SMT P1.0"/>
        <s v="MCN5 FATP Proto1"/>
        <s v="MCN5 FATP Proto"/>
        <s v="MCN5 SMT Proto"/>
        <s v="MCN5 Proto"/>
        <s v="P1 for F27 / FATP"/>
        <s v="P1 for F27 / SMT"/>
        <m/>
        <s v="WGO5 FATP P1.0"/>
        <s v="ASK5 FATP P1.0"/>
        <s v="KSH5 FATP P1.0"/>
        <s v="CGY4 P26 demo line"/>
        <s v="P27 P1.0 "/>
        <s v="F27 P1.1"/>
      </sharedItems>
    </cacheField>
    <cacheField name="Year Project" numFmtId="0">
      <sharedItems containsBlank="1">
        <s v="P26 Demo Line"/>
        <s v="P26"/>
        <s v="P26 Service line"/>
        <s v="P27"/>
        <s v="P25 Service line"/>
        <s v="F27"/>
        <m/>
      </sharedItems>
    </cacheField>
    <cacheField name="Project" numFmtId="0">
      <sharedItems containsBlank="1">
        <s v="4CS4"/>
        <s v="PKK4"/>
        <s v="CGY4"/>
        <s v="KSH5"/>
        <s v="MT5"/>
        <s v="ASK5"/>
        <s v="WGO5"/>
        <s v="MCN5"/>
        <m/>
      </sharedItems>
    </cacheField>
    <cacheField name="Process" numFmtId="0">
      <sharedItems containsBlank="1">
        <s v="FATP"/>
        <s v="SMT"/>
        <m/>
      </sharedItems>
    </cacheField>
    <cacheField name="Stage" numFmtId="0">
      <sharedItems containsBlank="1">
        <s v="DVT"/>
        <s v="EVT"/>
        <s v="MP"/>
        <s v="P1.0"/>
        <s v="P1.1"/>
        <m/>
      </sharedItems>
    </cacheField>
    <cacheField name="Required Delivery Date &#10;(update by DRI)" numFmtId="164">
      <sharedItems containsDate="1" containsString="0" containsBlank="1">
        <d v="2026-02-12T00:00:00Z"/>
        <d v="2026-02-23T00:00:00Z"/>
        <d v="2026-01-30T00:00:00Z"/>
        <d v="2026-02-11T00:00:00Z"/>
        <d v="2026-04-11T00:00:00Z"/>
        <d v="2026-03-16T00:00:00Z"/>
        <d v="2026-04-15T00:00:00Z"/>
        <d v="2026-04-20T00:00:00Z"/>
        <d v="2026-04-30T00:00:00Z"/>
        <d v="2026-04-14T00:00:00Z"/>
        <d v="2026-05-15T00:00:00Z"/>
        <d v="2026-03-24T00:00:00Z"/>
        <d v="2026-03-31T00:00:00Z"/>
        <d v="2026-04-16T00:00:00Z"/>
        <m/>
        <d v="2026-06-06T00:00:00Z"/>
        <d v="2026-05-25T00:00:00Z"/>
        <d v="2026-07-15T00:00:00Z"/>
        <d v="2026-06-21T00:00:00Z"/>
      </sharedItems>
    </cacheField>
    <cacheField name="Given LT  (days) &#10;(follow DRI update)" numFmtId="0">
      <sharedItems containsString="0" containsBlank="1" containsNumber="1" containsInteger="1">
        <n v="31.0"/>
        <n v="30.0"/>
        <n v="41.0"/>
        <n v="11.0"/>
        <n v="6.0"/>
        <n v="43.0"/>
        <n v="10.0"/>
        <n v="33.0"/>
        <n v="35.0"/>
        <n v="34.0"/>
        <n v="26.0"/>
        <n v="25.0"/>
        <n v="14.0"/>
        <n v="45.0"/>
        <n v="0.0"/>
        <n v="47.0"/>
        <n v="39.0"/>
        <n v="51.0"/>
        <n v="-46122.0"/>
        <n v="-46097.0"/>
        <m/>
        <n v="-46098.0"/>
        <n v="-46105.0"/>
        <n v="-46135.0"/>
        <n v="-46136.0"/>
        <n v="-46144.0"/>
        <n v="18.0"/>
        <n v="13.0"/>
        <n v="12.0"/>
        <n v="-46172.0"/>
        <n v="-46181.0"/>
        <n v="7.0"/>
        <n v="-46192.0"/>
      </sharedItems>
    </cacheField>
    <cacheField name="Required Delivery Date&#10; follow Stage date&#10;(line open date - 14 days)">
      <sharedItems containsDate="1" containsMixedTypes="1">
        <d v="2026-02-05T00:00:00Z"/>
        <d v="2026-02-23T00:00:00Z"/>
        <d v="2026-02-09T00:00:00Z"/>
        <d v="2026-04-23T00:00:00Z"/>
        <d v="2026-05-04T00:00:00Z"/>
        <d v="2026-05-18T00:00:00Z"/>
        <e v="#N/A"/>
        <d v="2026-05-16T00:00:00Z"/>
        <d v="2026-05-11T00:00:00Z"/>
        <d v="2026-06-21T00:00:00Z"/>
        <d v="2026-04-30T00:00:00Z"/>
        <d v="2026-07-07T00:00:00Z"/>
        <d v="2026-07-06T00:00:00Z"/>
      </sharedItems>
    </cacheField>
    <cacheField name="Given LT  (days)&#10;follow stage date">
      <sharedItems containsDate="1" containsMixedTypes="1">
        <n v="24.0"/>
        <n v="23.0"/>
        <n v="35.0"/>
        <n v="4.0"/>
        <n v="55.0"/>
        <n v="-29.0"/>
        <n v="48.0"/>
        <n v="52.0"/>
        <n v="41.0"/>
        <n v="49.0"/>
        <n v="38.0"/>
        <n v="37.0"/>
        <n v="36.0"/>
        <n v="40.0"/>
        <n v="28.0"/>
        <n v="34.0"/>
        <e v="#N/A"/>
        <n v="11.0"/>
        <n v="46.0"/>
        <n v="54.0"/>
        <n v="56.0"/>
        <d v="2026-06-21T00:00:00Z"/>
        <n v="25.0"/>
        <n v="6.0"/>
        <n v="-2.0"/>
        <n v="-13.0"/>
        <n v="3.0"/>
        <n v="-1.0"/>
        <n v="26.0"/>
        <n v="22.0"/>
        <n v="21.0"/>
        <n v="-34.0"/>
      </sharedItems>
    </cacheField>
    <cacheField name="Total Leadtime">
      <sharedItems containsMixedTypes="1" containsNumber="1" containsInteger="1">
        <s v=""/>
        <n v="80.0"/>
        <n v="50.0"/>
        <n v="70.0"/>
        <n v="65.0"/>
        <n v="48.0"/>
        <n v="20.0"/>
      </sharedItems>
    </cacheField>
    <cacheField name="Request Deadline">
      <sharedItems containsDate="1" containsMixedTypes="1">
        <d v="2026-02-05T00:00:00Z"/>
        <d v="2025-11-17T00:00:00Z"/>
        <d v="2026-02-23T00:00:00Z"/>
        <d v="2026-02-09T00:00:00Z"/>
        <d v="2025-12-21T00:00:00Z"/>
        <d v="2026-03-04T00:00:00Z"/>
        <d v="2026-04-23T00:00:00Z"/>
        <d v="2026-02-02T00:00:00Z"/>
        <d v="2025-11-27T00:00:00Z"/>
        <d v="2026-02-12T00:00:00Z"/>
        <d v="2026-03-15T00:00:00Z"/>
        <d v="2026-02-17T00:00:00Z"/>
        <d v="2026-02-28T00:00:00Z"/>
        <d v="2026-05-04T00:00:00Z"/>
        <d v="2026-03-06T00:00:00Z"/>
        <d v="2026-03-29T00:00:00Z"/>
        <d v="2026-03-09T00:00:00Z"/>
        <e v="#N/A"/>
        <d v="2026-01-04T00:00:00Z"/>
        <d v="2026-05-18T00:00:00Z"/>
        <d v="2026-03-07T00:00:00Z"/>
        <d v="2026-03-27T00:00:00Z"/>
        <d v="2026-03-02T00:00:00Z"/>
        <d v="2026-03-22T00:00:00Z"/>
        <d v="2026-04-12T00:00:00Z"/>
        <d v="2026-03-11T00:00:00Z"/>
        <d v="2026-05-16T00:00:00Z"/>
        <d v="2026-03-12T00:00:00Z"/>
        <d v="2026-04-28T00:00:00Z"/>
        <d v="2026-07-06T00:00:00Z"/>
        <d v="2026-05-17T00:00:00Z"/>
        <d v="2026-06-16T00:00:00Z"/>
      </sharedItems>
    </cacheField>
    <cacheField name="LT theo ngày request of DRI">
      <sharedItems containsDate="1" containsString="0" containsBlank="1" containsMixedTypes="1">
        <m/>
        <d v="2026-04-18T00:00:00Z"/>
        <d v="2026-02-27T00:00:00Z"/>
        <d v="2026-05-18T00:00:00Z"/>
        <d v="2026-05-15T00:00:00Z"/>
        <d v="2026-05-02T00:00:00Z"/>
        <d v="2026-05-22T00:00:00Z"/>
        <d v="2026-05-17T00:00:00Z"/>
        <d v="2026-05-05T00:00:00Z"/>
        <d v="2026-03-16T00:00:00Z"/>
        <d v="2026-03-17T00:00:00Z"/>
        <d v="2026-03-18T00:00:00Z"/>
        <d v="2026-05-14T00:00:00Z"/>
        <d v="2026-03-25T00:00:00Z"/>
        <d v="2026-05-19T00:00:00Z"/>
        <d v="2026-06-08T00:00:00Z"/>
        <d v="2026-06-09T00:00:00Z"/>
        <d v="2026-06-04T00:00:00Z"/>
        <d v="2026-05-13T00:00:00Z"/>
        <d v="2026-06-02T00:00:00Z"/>
        <d v="2026-05-20T00:00:00Z"/>
        <d v="2026-04-03T00:00:00Z"/>
        <d v="2026-04-27T00:00:00Z"/>
        <d v="2026-05-06T00:00:00Z"/>
        <d v="2026-06-19T00:00:00Z"/>
        <d v="2026-05-30T00:00:00Z"/>
        <d v="2026-05-25T00:00:00Z"/>
        <n v="70.0"/>
        <d v="2026-07-02T00:00:00Z"/>
        <d v="2026-07-13T00:00:00Z"/>
        <d v="2026-06-13T00:00:00Z"/>
        <d v="2026-07-21T00:00:00Z"/>
        <d v="2026-07-15T00:00:00Z"/>
        <d v="2026-07-16T00:00:00Z"/>
        <d v="2026-05-07T00:00:00Z"/>
        <d v="2026-06-26T00:00:00Z"/>
        <d v="2026-07-01T00:00:00Z"/>
        <d v="2026-05-12T00:00:00Z"/>
        <d v="2026-07-17T00:00:00Z"/>
        <d v="2026-07-08T00:00:00Z"/>
        <d v="2026-08-08T00:00:00Z"/>
        <d v="2026-07-28T00:00:00Z"/>
        <d v="2026-06-28T00:00:00Z"/>
        <d v="2026-06-30T00:00:00Z"/>
        <d v="2026-07-30T00:00:00Z"/>
        <d v="2026-08-03T00:00:00Z"/>
        <d v="2026-08-04T00:00:00Z"/>
        <n v="20.0"/>
        <n v="0.0"/>
      </sharedItems>
    </cacheField>
    <cacheField name="Late/ ontime" numFmtId="0">
      <sharedItems containsBlank="1">
        <s v="On time"/>
        <s v="Late"/>
        <m/>
        <e v="#N/A"/>
      </sharedItems>
    </cacheField>
    <cacheField name="Action" numFmtId="0">
      <sharedItems containsBlank="1">
        <s v="New Buy"/>
        <s v="Leverage"/>
        <m/>
        <s v="RE: 关于手机充电站项目（CGY4, 4CS4, PKK4）电脑设备的申领需求)"/>
      </sharedItems>
    </cacheField>
    <cacheField name="Remark" numFmtId="0">
      <sharedItems containsBlank="1">
        <m/>
        <s v="G"/>
        <s v="Q"/>
        <s v="L"/>
      </sharedItems>
    </cacheField>
    <cacheField name="Budget Status" numFmtId="0">
      <sharedItems containsBlank="1">
        <s v="Done"/>
        <m/>
        <s v="Pending"/>
      </sharedItems>
    </cacheField>
    <cacheField name="Budget #" numFmtId="0">
      <sharedItems containsBlank="1">
        <m/>
        <s v="FATP-NPI-P26-MVA2601-104OM"/>
        <s v="FATP-MP-PKK4-MVA2603-03OM"/>
        <s v="FATP-MP-PKK4-MVA2603-28OM"/>
        <s v="FATP-MP-4CS4-MVA2603-04OM"/>
        <s v="FATP-MP-4CS4-MVA2603-29OM "/>
        <s v="FATP-MP-CGY4-MVA2603-05OM"/>
        <s v="FATP-MP-CGY4-MVA2603-30OM"/>
        <s v="FATP-MP-P26-MVA2603-01OM"/>
        <s v="SMT-MP-P26-MVA2603-17OM"/>
        <s v="FATP-SV-4CS4-MVA2603-42OM"/>
        <s v="FATP-MP-4CS4-MVA2603-42OM"/>
        <s v="FATP-SV-CGY4-MVA2603-43OM"/>
        <s v="FATP-MP-CGY4-MVA2603-43OM"/>
        <s v="FATP-SV-PKK4-MVA2603-44OM"/>
        <s v="FATP-SV-4CS4-MVA2603-36OM"/>
        <s v="FATP-SV-4CS4-MVA2603-36OM // FATP-MP-P26-MVA2605-38OM"/>
        <s v="FATP-SV-CGY4-MVA2603-37OM"/>
        <s v="FATP-SV-CGY4-MVA2603-37OM // FATP-MP-P26-MVA2605-38OM"/>
        <s v="FATP-SV-PKK4-MVA2603-38OM"/>
        <s v="FATP-SV-PKK4-MVA2603-38OM // FATP-MP-P26-MVA2605-38OM"/>
        <s v="FATP-MP-4CS4-MVA2603-19OM"/>
        <s v="FATP-MP-PKK4-MVA2603-20OM"/>
        <s v="FATP-MP-CGY4-MVA2603-21OM"/>
        <s v="FATP-SV-4CS4-MVA2603-39OM"/>
        <s v="FATP-SV-CGY4-MVA2603-40OM"/>
        <s v="FATP-SV-PKK4-MVA2603-41OM"/>
        <s v="SMT-MP-4CS4-MVA2603-34OM"/>
        <s v="SMT-MP-CGY4-MVA2603-35OM"/>
        <s v="FATP-MP-4CS4-MVA2603-48OM"/>
        <s v="FATP-MP-CGY4-MVA2603-49OM"/>
        <s v="FATP-SV-4CS4-MVA2603-56OM"/>
        <s v="FATP-SV-CGY4-MVA2603-57OM"/>
        <s v="FATP-SV-PKK4-MVA2603-58OM"/>
        <s v="SMT-SV-PKK4-MVA2603-61OM"/>
        <s v="SMT-SV-CGY4-MVA2603-60OM"/>
        <s v="SMT-SV-4CS4-MVA2603-59OM"/>
        <s v="FATP-MP-PKK4-MVA2603-71OM"/>
        <s v="FATP-MP-CGY4-MVA2603-70OM"/>
        <s v="FATP-MP-4CS4-MVA2603-69OM"/>
        <s v="L10-MP-PKK4-MVA2604-17OM"/>
        <s v="L10-MP-CGY4-MVA2604-16OM"/>
        <s v="L10-MP-4CS4-MVA2604-15OM"/>
        <s v="FATP-MP-4CS4-MVA2603-74AUTO"/>
        <s v="FATP-MP-PKK4-MVA2603-75AUTO"/>
        <s v="FATP-MP-CGY4-MVA2603-76AUTO"/>
        <s v="FATP-SV-P26-MVA2604-03OM"/>
        <s v="FATP-NPI-P27-MVA2603-53OM"/>
        <s v="L10-MP-P25-MVA2604-02OM =&gt; FATP-SV-P25-MVA2604-02OM"/>
        <s v="FATP-MP-4CS4-MVA2603-50OM"/>
        <s v="FATP-MP-PKK4-MVA2603-51OM"/>
        <s v="FATP-MP-4CS4-MVA2603-26OM"/>
        <s v="FATP-MP-CGY4-MVA2603-27OM"/>
        <s v="FATP-MP-4CS4-MVA2603-45OM"/>
        <s v="FATP-MP-CGY4-MVA2603-46OM"/>
        <s v="FATP-NPI-KSH5-MVA2603-64OM"/>
        <s v="FATP-NPI-KSH5-MVA2603-64OM &#10;=&gt; FATP-MP-P26-MVA2605-27OM (140x)"/>
        <s v="FATP-NPI-ASK5-MVA2603-65OM"/>
        <s v="FATP-NPI-ASK5-MVA2603-65OM &#10;=&gt; FATP-MP-P26-MVA2605-27OM (140x)"/>
        <s v="FATP-NPI-WGO5-MVA2603-66OM"/>
        <s v="FATP-NPI-WGO5-MVA2603-66OM &#10;=&gt; FATP-MP-P26-MVA2605-27OM (140x)"/>
        <s v="SMT-NPI-WGO5-MVA2604-09OM"/>
        <s v="SMT-NPI-ASK5-MVA2604-08OM"/>
        <s v="SMT-NPI-KSH5-MVA2604-07OM"/>
        <s v="FATP-NPI-F27-MVA2603-31OM"/>
        <s v="FATP-NPI-F27-MVA2603-33OM"/>
        <s v="SMT-NPI-F27-MVA2605-18OM"/>
        <s v="L10-NPI-F27-MVA2604-04OM&#10;=&gt; FATP-NPI-F27-MVA2604-04OM"/>
        <s v="FATP-NPI-F27-MVA2603-54OM"/>
        <s v="SMT-NPI-F27-MVA2603-55OM"/>
        <s v="FATP-NPI-WGO5-MVA2604-20OM"/>
        <s v="FATP-NPI-ASK5-MVA2604-19OM"/>
        <s v="FATP-NPI-KSH5-MVA2604-18OM"/>
        <s v="FATP-MP-CGY4-MVA2604-21OM"/>
        <s v="FATP-MP-CGY4-MVA2605-40OM"/>
        <s v="FATP-MP-4CS4-MVA2605-09AUTO"/>
        <s v="FATP-MP-CGY4-MVA2605-11AUTO"/>
        <s v="FATP-MP-PKK4-MVA2605-10AUTO"/>
        <s v="FATP-NPI-KSH5-MVA2605-13OM"/>
        <s v="FATP-NPI-WGO5-MVA2605-15OM"/>
        <s v="FATP-NPI-ASK5-MVA2605-14OM"/>
        <s v="SMT-NPI-ASK5-MVA2605-23OM"/>
        <s v="SMT-NPI-KSH5-MVA2605-22OM"/>
        <s v="SMT-NPI-WGO5-MVA2605-24OM"/>
        <s v="FATP-NPI-WGO5-MVA2605-34OM"/>
        <s v="FATP-NPI-ASK5-MVA2605-33OM"/>
        <s v="FATP-NPI-KSH5-MVA2605-32OM"/>
        <s v="SMT-NPI-F27-MVA2605-42OM"/>
        <s v="FATP-NPI-F27-MVA2606-02OM"/>
        <s v="FATP-NPI-F27-MVA2606-03OM"/>
        <s v="FATP-NPI-F27-MVA2606-05OM"/>
        <s v="FATP-NPI-F27-MVA2606-10OM"/>
        <s v="SMT-NPI-WGO5-MVA2606-37OM"/>
        <s v="SMT-NPI-ASK5-MVA2606-36OM"/>
        <s v="SMT-NPI-KSH5-MVA2606-35OM"/>
      </sharedItems>
    </cacheField>
    <cacheField name="PR Status" numFmtId="0">
      <sharedItems containsBlank="1">
        <s v="Done"/>
        <m/>
        <s v="In Progress"/>
        <s v="Pending"/>
      </sharedItems>
    </cacheField>
    <cacheField name="PR #" numFmtId="0">
      <sharedItems containsBlank="1">
        <m/>
        <s v="1FSHQ10126 "/>
        <s v="1FSHQ10127"/>
        <s v="1FSHQ10128"/>
        <s v="1FSHQ30084"/>
        <s v="1FSHQ30085"/>
        <s v="VNPR202604040096"/>
        <s v="1FSHQ30087 "/>
        <s v="1FSHQ30096"/>
        <s v="100x 1FSHQ30097 &#10;63x 1FSHQ30098  "/>
        <s v="VNPR202604040091"/>
        <s v="1FSHQ30099"/>
        <s v="100x 1FSHQ30103&#10;84x 1FSHQ30108"/>
        <s v="1FSHQ30102"/>
        <s v="VNPR202604040108"/>
        <s v="20x 1FSHQ30106&#10;11x 1FSHQ30107"/>
        <s v="1FSHQ30105"/>
        <s v="40x 1FSHQ30073 &#10;40x 1FSHQ30075 &#10;40x 1FSHQ30076 &#10;21x 1FSHQ30078"/>
        <s v="1FSHQ30200"/>
        <s v="1FSHQ30201"/>
        <s v="1FSHQ40058"/>
        <s v="1FSHQ40057"/>
        <s v="VNPR202603260169"/>
        <s v="1FSHQ40061"/>
        <s v="1FSHQ40059"/>
        <s v="VNPR202603260195"/>
        <s v="1FSHQ40063 "/>
        <s v="1FSHQ40062"/>
        <s v="VNPR202603260203"/>
        <s v="1FSHQ40025"/>
        <s v="1FSHQ40030 // 1FSHQ50347"/>
        <s v="VNPR202604030260"/>
        <s v="1FSHQ40031"/>
        <s v="1FSHQ40027"/>
        <s v="1FSHQ40028 // 1FSHQ50347"/>
        <s v="VNPR202604030258"/>
        <s v="1FSHQ40029"/>
        <s v="1FSHQ40032"/>
        <s v="1FSHQ40033 // 1FSHQ50347"/>
        <s v="VNPR202604030289"/>
        <s v="1FSHQ40034"/>
        <s v="1FSHQ30273"/>
        <s v="1FSHQ30275"/>
        <s v="1FSHQ30277"/>
        <s v="1FSHQ30274"/>
        <s v="1FSHQ30276"/>
        <s v="1FSHQ30278"/>
        <s v="1FSHQ40064"/>
        <s v="VNPR202604060057"/>
        <s v="1FSHQ40065"/>
        <s v="1FSHQ40066"/>
        <s v="VNPR202604060058"/>
        <s v="1FSHQ40067"/>
        <s v="1FSHQ40069"/>
        <s v="VNPR202604060063"/>
        <s v="1FSHQ40070"/>
        <s v="1FSHQ30271"/>
        <s v="1FSHQ30272"/>
        <s v="1FSHQ30252"/>
        <s v="1FSHQ30254"/>
        <s v="1FSHQ40047"/>
        <s v="1FSHQ40048"/>
        <s v="1FSHQ40049"/>
        <s v="1FSHQ40050"/>
        <s v="1FSHQ40052"/>
        <s v="1FSHQ40053"/>
        <s v="1FSHQ40073"/>
        <s v="1FSHQ40072"/>
        <s v="1FSHQ40071"/>
        <s v="VNPR202604060080"/>
        <s v="VNPR202604060079"/>
        <s v="VNPR202604060075"/>
        <s v="1FSHQ40136"/>
        <s v="1FSHQ40137"/>
        <s v="1FSHQ40134"/>
        <s v="1FSHQ40135"/>
        <s v="1FSHQ40132"/>
        <s v="1FSHQ40133"/>
        <s v="1FSHQ40297"/>
        <s v="1FSHQ40310"/>
        <s v="1FSHQ40296"/>
        <s v="1FSHQ40198"/>
        <s v="1FSHQ40199"/>
        <s v="1FSHQ40200"/>
        <s v="VNPR202604150121"/>
        <s v="1FSHQ40011"/>
        <s v="1FSHQ40197"/>
        <s v="1FSHQ40013"/>
        <s v="1FSHQ40168"/>
        <s v="VNPR202604150120"/>
        <s v="VNPR202604060081"/>
        <s v="VNPR202604060084"/>
        <s v="1FSHQ40045"/>
        <s v="VNPR202604040088"/>
        <s v="1FSHQ40046"/>
        <s v="1FSHQ40007"/>
        <s v="VNPR202604010055"/>
        <s v="1FSHQ40009"/>
        <s v="1FSHQ30255"/>
        <s v="1FSHQ30258"/>
        <s v="1FSHQ30253"/>
        <s v="1FSHQ30256"/>
        <s v="1FSHQ40120"/>
        <s v="1FSHQ40121&#10;=&gt; 1FSHQ50258"/>
        <s v="VNPR202604110006"/>
        <s v="1FSHQ40122"/>
        <s v="1FSHQ40123"/>
        <s v="1FSHQ40124&#10;=&gt; 1FSHQ50258"/>
        <s v="VNPR202604110028"/>
        <s v="1FSHQ40125"/>
        <s v="1FSHQ40126"/>
        <s v="1FSHQ40127&#10;=&gt; 1FSHQ50258"/>
        <s v="VNPR202604110030"/>
        <s v="1FSHQ40128"/>
        <s v="40x 1FSHQ40226&#10;25X 1FSHQ40227"/>
        <s v="40x 1FSHQ40223&#10;27X 1FSHQ40224"/>
        <s v="40X 1FSHQ40221&#10;27X 1FSHQ40222"/>
        <s v="VNPR202604200109"/>
        <s v="VNPR202604200105"/>
        <s v="VNPR202604200101"/>
        <s v="1FSHQ40076"/>
        <s v="1FSHQ40077"/>
        <s v="VNPR202604060169"/>
        <s v="VNPR202604060161"/>
        <s v="VNPR202604010061"/>
        <s v="VNPR202605180025"/>
        <s v="VNPR202604200019"/>
        <s v="1FSHQ40014"/>
        <s v="1FSHQ40078"/>
        <s v="30x 1FSHQ50057&#10;24x 1FSHQ50058"/>
        <s v="30x 1FSHQ50054&#10;28x 1FSHQ50056"/>
        <s v="30x 1FSHQ50052&#10;28x 1FSHQ50053"/>
        <s v="1FSHQ50011"/>
        <s v="1FSHQ50334"/>
        <s v="1FSHQ50177"/>
        <s v="1FSHQ50179"/>
        <s v="1FSHQ50178"/>
        <s v="1FSHQ50181"/>
        <s v="1FSHQ50183"/>
        <s v="VNPR202605160018"/>
        <s v="1FSHQ50186"/>
        <s v="1FSHQ50187"/>
        <s v="VNPR202605160022"/>
        <s v="1FSHQ50184"/>
        <s v="1FSHQ50185"/>
        <s v="VNPR202605160021"/>
        <s v="VNPR202605220183"/>
        <s v="1FSHQ50257"/>
        <s v="1FSHQ50259"/>
        <s v="VNPR202605220190"/>
        <s v="VNPR202605220174"/>
        <s v="1FSHQ50260"/>
        <s v="1FSHQ50261"/>
        <s v="VNPR202605220176"/>
        <s v="VNPR202605220259"/>
        <s v="1FSHQ50268"/>
        <s v="1FSHQ50269"/>
        <s v=" VNPR202605220261"/>
        <s v="VNPR202605270042  "/>
        <s v="VNPR202605270035"/>
        <s v="VNPR202605270029"/>
        <s v="1FSHQ60053"/>
        <s v="1FSHQ60129"/>
        <s v="VNPR202606150114"/>
        <s v="1FSHQ60128"/>
        <s v="1FSHQ60153"/>
        <s v="1FSHQ60154"/>
        <s v="VNPR202606180125"/>
        <s v="1FSHQ60147"/>
        <s v="VNPR202606250158"/>
        <s v="VNPR202606250155"/>
        <s v="VNPR202606250153"/>
      </sharedItems>
    </cacheField>
    <cacheField name="PO Status" numFmtId="0">
      <sharedItems containsBlank="1">
        <s v="Done"/>
        <m/>
        <s v="Pending"/>
      </sharedItems>
    </cacheField>
    <cacheField name="PO #" numFmtId="0">
      <sharedItems containsBlank="1">
        <s v="1FSHQ10118"/>
        <s v="1FSHQ10079"/>
        <s v="1FSHQ10126"/>
        <m/>
        <s v="1FSHQ30084"/>
        <s v="1FSHQ30085"/>
        <s v="VNPO202604160162"/>
        <s v="1FSHQ30087"/>
        <s v="1FSHQ30096"/>
        <s v="100x 1FSHQ30097 &#10;63x 1FSHQ30098  "/>
        <s v="VNPO202604160165 "/>
        <s v="1FSHQ30099"/>
        <s v="100x 1FSHQ30103&#10;84x 1FSHQ30108"/>
        <s v="1FSHQ30102"/>
        <s v="VNPO202604160167"/>
        <s v="20x 1FSHQ30106&#10;11x 1FSHQ30107"/>
        <s v="1FSHQ30105"/>
        <s v="40x 1FSHQ30073 &#10;40x 1FSHQ30075 &#10;40x 1FSHQ30076 &#10;21x 1FSHQ30078"/>
        <s v="1FSHQ30200"/>
        <s v="1FSHQ30201"/>
        <s v="1FSHQ40058"/>
        <s v="1FSHQ40057"/>
        <s v="VNPO202603310112"/>
        <s v="1FSHQ40061"/>
        <s v="1FSHQ40059"/>
        <s v="1FSHQ40063 "/>
        <s v="1FSHQ40062"/>
        <s v="1FSHQ40025"/>
        <s v="1FSHQ40030 ( Cancel PO ) // 1FSHQ50347"/>
        <s v="VNPO202604100259"/>
        <s v="1FSHQ40031"/>
        <s v="1FSHQ40027"/>
        <s v="1FSHQ40028 ( Cancel PO ) // 1FSHQ50347"/>
        <s v="VNPO202604150301"/>
        <s v="1FSHQ40029"/>
        <s v="1FSHQ40032"/>
        <s v="1FSHQ50347"/>
        <s v="1FSHQ40034"/>
        <s v="1FSHQ30273"/>
        <s v="1FSHQ30275"/>
        <s v="1FSHQ30277"/>
        <s v="1FSHQ30274"/>
        <s v="1FSHQ30276"/>
        <s v="1FSHQ30278"/>
        <s v="1FSHQ40064"/>
        <s v="VNPO202604150088"/>
        <s v="1FSHQ40065"/>
        <s v="1FSHQ40066"/>
        <s v="1FSHQ40067"/>
        <s v="1FSHQ40069"/>
        <s v="1FSHQ40070"/>
        <s v="1FSHQ30271"/>
        <s v="1FSHQ30272"/>
        <s v="1FSHQ30252"/>
        <s v="1FSHQ30254"/>
        <s v="1FSHQ40047"/>
        <s v="1FSHQ40049"/>
        <s v="1FSHQ40052"/>
        <s v="1FSHQ40073"/>
        <s v="1FSHQ40072"/>
        <s v="1FSHQ40071"/>
        <s v="VNPO202604110046"/>
        <s v="1FSHQ40136"/>
        <s v="1FSHQ40137"/>
        <s v="1FSHQ40134"/>
        <s v="1FSHQ40135"/>
        <s v="1FSHQ40132"/>
        <s v="1FSHQ40133"/>
        <s v="1FSHQ40297"/>
        <s v="1FSHQ40310"/>
        <s v="1FSHQ40296"/>
        <s v="1FSHQ40198"/>
        <s v="1FSHQ40199"/>
        <s v="1FSHQ40200"/>
        <s v="VNPO202604200198"/>
        <s v="1FSHQ40011"/>
        <s v="1FSHQ40197"/>
        <s v="1FSHQ40013"/>
        <s v="1FSHQ40168"/>
        <s v="VNPO202604130136"/>
        <s v="VNPO202604130136 "/>
        <s v="1FSHQ40045"/>
        <s v="VNPO202604160163"/>
        <s v="1FSHQ40046"/>
        <s v="1FSHQ40007"/>
        <s v="VNPO202604070280"/>
        <s v="1FSHQ40009"/>
        <s v="1FSHQ30255"/>
        <s v="1FSHQ30258"/>
        <s v="1FSHQ30253"/>
        <s v="1FSHQ30256"/>
        <s v="1FSHQ40120"/>
        <s v="1FSHQ50258"/>
        <s v="VNPO202604150030"/>
        <s v="1FSHQ40122"/>
        <s v="1FSHQ40123"/>
        <s v="1FSHQ40125"/>
        <s v="1FSHQ40126"/>
        <s v="1FSHQ40128"/>
        <s v="25.0x 1FSHQ40227&#10;40.0x 1FSHQ40226"/>
        <s v="40x 1FSHQ40223&#10;27X 1FSHQ40224"/>
        <s v="40X 1FSHQ40221&#10;27X 1FSHQ40222"/>
        <s v="VNPO202604230205"/>
        <s v="1FSHQ40076"/>
        <s v="1FSHQ40077"/>
        <s v="VNPO202604110048"/>
        <s v="VNPO202605210256"/>
        <s v="1FSHQ40014"/>
        <s v="1FSHQ40078"/>
        <s v="30x 1FSHQ50057&#10;24x 1FSHQ50058"/>
        <s v="30x 1FSHQ50054&#10;28x 1FSHQ50056"/>
        <s v="30x 1FSHQ50052&#10;28x 1FSHQ50053"/>
        <s v="1FSHQ50011"/>
        <s v="1FSHQ50334"/>
        <s v="1FSHQ50177"/>
        <s v="1FSHQ50179"/>
        <s v="1FSHQ50178"/>
        <s v="1FSHQ50181"/>
        <s v="1FSHQ50183"/>
        <s v="VNPO202606010194"/>
        <s v="1FSHQ50186"/>
        <s v="1FSHQ50187"/>
        <s v="1FSHQ50184"/>
        <s v="1FSHQ50185"/>
        <s v="VNPO202606120168"/>
        <s v="1FSHQ50257"/>
        <s v="1FSHQ50259"/>
        <s v="VNPO202606120163"/>
        <s v="1FSHQ50260"/>
        <s v="1FSHQ50261"/>
        <s v="VNPO202606120169 "/>
        <s v="VNPO202606080275"/>
        <s v="1FSHQ50268"/>
        <s v="1FSHQ50269"/>
        <s v="VNPO202606080274"/>
        <s v="VNPO202606010093"/>
        <s v="1FSHQ60053"/>
        <s v="1FSHQ60129"/>
        <s v="1FSHQ60128"/>
        <s v="VNPO202606230081"/>
        <s v="VNPO202606270391"/>
      </sharedItems>
    </cacheField>
    <cacheField name=" ETA (Plan)">
      <sharedItems containsDate="1" containsBlank="1" containsMixedTypes="1">
        <m/>
        <d v="2026-05-02T00:00:00Z"/>
        <d v="2026-05-29T00:00:00Z"/>
        <s v="pending"/>
        <s v="EPR2603070014 request này của MFG P26 có 138x màn hình. Chị lấy đơn 1FSHQ40007 &amp; 1FSHQ30117 : 38 + 6 =44x Trả đơn trước cho P26 MFG"/>
        <s v="Dự kiến 25/05 hàng về &#10;"/>
        <d v="2026-06-20T00:00:00Z"/>
        <s v="11x 1FSHQ30107 / 20/05 hàng về&#10;"/>
        <d v="2026-04-25T00:00:00Z"/>
        <d v="2026-05-07T00:00:00Z"/>
        <d v="2026-06-25T00:00:00Z"/>
        <d v="2026-05-25T00:00:00Z"/>
        <d v="2026-05-22T00:00:00Z"/>
        <d v="2026-06-17T00:00:00Z"/>
        <s v="Dự kiến 07/05 hàng về"/>
        <d v="2026-05-05T00:00:00Z"/>
        <s v="Dự kiến 07/05 hàng về "/>
        <s v="Dự kiến 29/04"/>
        <s v="22May26 (về trước 49x màn+ 74x arm)&#10;25x màn còn lại plan tháng 6/2026"/>
        <d v="2026-06-02T00:00:00Z"/>
      </sharedItems>
    </cacheField>
    <cacheField name="DTA (Actual)">
      <sharedItems containsDate="1" containsBlank="1" containsMixedTypes="1">
        <s v="Đã nhận 11.03.2026"/>
        <d v="2026-02-20T00:00:00Z"/>
        <d v="2026-02-11T00:00:00Z"/>
        <d v="2206-02-11T00:00:00Z"/>
        <d v="2026-05-02T00:00:00Z"/>
        <m/>
        <d v="2026-05-30T00:00:00Z"/>
        <s v="85x out ngày 10.06.2026"/>
        <d v="2026-05-20T00:00:00Z"/>
        <d v="2026-06-20T00:00:00Z"/>
        <s v="Đã nhận 20.04"/>
        <d v="2026-04-14T00:00:00Z"/>
        <d v="2026-04-29T00:00:00Z"/>
        <s v=" Đã nhận 23/04"/>
        <d v="2026-05-07T00:00:00Z"/>
        <s v="Đã nhận 25.04"/>
        <s v="Đã nhận"/>
        <s v="Lấy 33x / 93x 1FSHQ40123  P27 trả hàng trước"/>
        <s v="Lấy 40x trong 100x MINI PC LAMITOUCH NON G / 81x trả đơn 15.06.2026"/>
        <d v="2026-04-25T00:00:00Z"/>
        <d v="2026-05-09T00:00:00Z"/>
        <d v="2026-06-27T00:00:00Z"/>
        <s v="Lấy 40x / 93x 1FSHQ40123  P27 trả hàng trước"/>
        <s v="Lấy 40x trong 100x MINI PC LAMITOUCH NON G"/>
        <d v="2026-05-23T00:00:00Z"/>
        <s v="Lấy 23x / 93x 1FSHQ40123  P27 trả hàng trước ; (48x-23x= 25x  / 92x 1FSHQ40126 P27 trả hàng trước)"/>
        <d v="2026-05-12T00:00:00Z"/>
        <s v="Đã nhận 10.4"/>
        <s v="Đã nhận 09.4"/>
        <s v="Đã nhận 17.04"/>
        <s v="Đã nhận 16.4"/>
        <s v="Đã nhận 29.04"/>
        <s v="Đã nhận 23/04"/>
        <d v="2026-05-05T00:00:00Z"/>
        <s v="Lấy hàng trong kho trả request trước"/>
        <d v="2026-05-25T00:00:00Z"/>
        <d v="2026-05-15T00:00:00Z"/>
        <d v="2026-04-23T00:00:00Z"/>
        <d v="2026-05-14T00:00:00Z"/>
        <s v="Đã nhận 22.5(49x màn-74 arn)"/>
        <d v="2026-06-02T00:00:00Z"/>
        <s v="Lấy stock OM WH trả đơn trước"/>
      </sharedItems>
    </cacheField>
    <cacheField name="#PUR request No" numFmtId="0">
      <sharedItems containsBlank="1">
        <s v="EPR2601310006"/>
        <s v="EPR2601310007"/>
        <s v="EPR2602020001"/>
        <s v="EPR2602020002"/>
        <s v="EPR2602020003"/>
        <s v="EPR2602020004"/>
        <s v="EPR2601310001: Done"/>
        <s v="EPR2601310002: Done"/>
        <s v="EPR2601310003: Done"/>
        <s v="EPR2602060002 : Done / tầm T7 trả"/>
        <s v="EPR2602060003 Done / tầm T7 trả"/>
        <s v="EPR2603070011"/>
        <s v="EPR2603070012"/>
        <s v="EPR2603210009"/>
        <s v="EPR2603070013"/>
        <s v="EPR2603070014"/>
        <s v="EPR2603070015"/>
        <s v="EPR2603210010"/>
        <s v="EPR2603210011"/>
        <s v="EPR2603070016"/>
        <s v="EPR2603070018"/>
        <s v="EPR2603070017"/>
        <s v="EPR2603210012"/>
        <s v="EPR2603210013: Đã trả request trước PO"/>
        <s v="EPR2603070019"/>
        <s v="EPR2603070020"/>
        <s v="EPR2603210043 ( Số lượng QTY cụ thể đã chia trên file chị Q) "/>
        <s v="EPR2603210044"/>
        <s v="EPR2603210045 ( Số lượng QTY cụ thể đã chia trên file chị Q) "/>
        <s v="EPR2603210046"/>
        <s v="EPR2603240015"/>
        <s v="EPR2603240016"/>
        <s v="EPR2603240017"/>
        <s v="EPR2603210023"/>
        <s v="EPR2603240018"/>
        <s v="EPR2603240019"/>
        <s v="EPR2603240020"/>
        <s v="EPR2603210025"/>
        <s v="EPR2603240021"/>
        <s v="EPR2603240022"/>
        <s v="EPR2603240023"/>
        <s v="EPR2603240024"/>
        <s v="EPR2603240025 (Cancel) // EPR2606110005 &amp; EPR2606130001"/>
        <s v="EPR2603210028"/>
        <s v="EPR2603210029 / May 9, 8:20 AM"/>
        <s v="EPR2603240026"/>
        <s v="EPR2603240027"/>
        <s v="EPR2603240028 (Cancel) EPR2606110005 &amp; EPR2606130001"/>
        <s v="EPR2603210030"/>
        <s v="EPR2603210031 Đã trả đơn trước PO về "/>
        <s v="EPR2603240029"/>
        <s v="EPR2603240030"/>
        <s v="EPR2603240031 (Cancel) EPR2606110005 &amp; EPR2606130001"/>
        <s v="EPR2603210032"/>
        <s v="EPR2603210033: Đã trả đơn trước PO về "/>
        <s v="EPR2603240032"/>
        <s v="EPR2603210027"/>
        <s v="EPR2603210018"/>
        <s v="EPR2603210019"/>
        <s v="EPR2603210021"/>
        <s v="EPR2603210022"/>
        <s v="EPR2603210024&#10;"/>
        <s v="        &#10;EPR2603210026: Done"/>
        <s v="EPR2603240006"/>
        <s v="EPR2603210036"/>
        <s v="EPR2603240004"/>
        <s v="EPR2603240005"/>
        <s v="EPR2603210037"/>
        <s v="EPR2603240001"/>
        <s v="EPR2603240002"/>
        <s v="EPR2603210038"/>
        <s v="EPR2603240003"/>
        <s v="EPR2603240038"/>
        <s v="EPR2603240039"/>
        <s v="EPR2603240040"/>
        <s v="EPR2603240041"/>
        <s v="EPR2603280003"/>
        <s v="EPR2603280004 (cancel)"/>
        <s v="EPR2603280005"/>
        <s v="EPR2603280006 (cancel)"/>
        <s v="EPR2603280007"/>
        <s v="EPR2603280008 (cancel)"/>
        <s v="EPR2603280009"/>
        <s v="EPR2603280010"/>
        <s v="EPR2603280011"/>
        <s v="EPR2603280012"/>
        <s v="EPR2603280013"/>
        <s v="EPR2603280014"/>
        <s v="EPR2604140009"/>
        <s v="EPR2604140010"/>
        <s v="EPR2604140011"/>
        <s v="EPR2604140012"/>
        <s v="EPR2604140013"/>
        <s v="EPR2604140014"/>
        <s v="EPR2605060002"/>
        <s v="EPR2605060003"/>
        <s v="EPR2605060004"/>
        <s v="EPR2605040001"/>
        <s v="EPR2605040002"/>
        <s v="EPR2605040003"/>
        <s v="EPR2605040004"/>
        <s v="EPR2603240042"/>
        <s v="EPR2603240043"/>
        <s v="EPR2604090002"/>
        <s v="EPR2605040005"/>
        <s v="EPR2605040006"/>
        <s v="x"/>
        <s v="EPR2603210047"/>
        <s v="EPR2603210015"/>
        <s v="EPR2603210048"/>
        <s v="EPR2603210049"/>
        <s v="EPR2603210016"/>
        <s v="EPR2603210050"/>
        <s v="EPR2603240007"/>
        <s v="EPR2603240008"/>
        <s v="EPR2603240009"/>
        <s v="  &#10;EPR2603240010"/>
        <s v="EPR2603280015"/>
        <s v="EPR2603280016 (CANCEL)  // EPR2605290001&#10;140"/>
        <s v="EPR2603280017"/>
        <s v="EPR2603280018"/>
        <s v="EPR2603280019"/>
        <s v="EPR2603300001"/>
        <s v="EPR2603300002 (CANCEL)  // EPR2605290001&#10;140"/>
        <s v="EPR2604140001"/>
        <s v="EPR2604140002"/>
        <s v="EPR2604140003"/>
        <s v="EPR2604140004"/>
        <s v="EPR2604140005 (CANCEL)  // EPR2605290001&#10;140"/>
        <s v="EPR2604140006"/>
        <s v="EPR2604140007"/>
        <s v="EPR2604140008"/>
        <s v="EPR2605040007"/>
        <s v="EPR2605040008"/>
        <s v="EPR2605040009"/>
        <s v="EPR2605040010"/>
        <s v="EPR2605040011"/>
        <s v="EPR2605040012"/>
        <s v="EPR2603240036"/>
        <s v="EPR2603240037"/>
        <s v="EPR2603210035"/>
        <s v="EPR2603240033"/>
        <s v="EPR2603240034"/>
        <s v="EPR2603210034"/>
        <s v="EPR2603240035"/>
        <s v="EPR2605090012"/>
        <s v="EPR2605090001 (4x - về sau) / EPR2603210039 (2x lấy từ spare part)"/>
        <s v="EPR2603210040"/>
        <s v="EPR2603210041"/>
        <s v="EPR2603280001: Done"/>
        <s v="EPR2603280002: Done"/>
        <m/>
        <s v="EPR2605040013"/>
        <s v="EPR2605040014"/>
        <s v="EPR2605040015"/>
        <s v="EPR2605040016"/>
        <s v="EPR2605040017"/>
        <s v="EPR2605110012"/>
        <s v="EPR2605110011"/>
        <s v="EPR2605110010"/>
        <s v="EPR2605110009"/>
        <s v="EPR2605110008"/>
        <s v="EPR2605110007"/>
        <s v="EPR2605110006"/>
        <s v="EPR2605110005"/>
        <s v="EPR2605110004"/>
        <s v="EPR2605110003"/>
        <s v="EPR2605110002"/>
        <s v="EPR2605110001"/>
        <s v="EPR2605260006"/>
        <s v="EPR2605260007"/>
        <s v="EPR2605260008"/>
        <s v="EPR2605260009"/>
        <s v="EPR2605260010"/>
        <s v="EPR2605260011"/>
        <s v="EPR2605260012"/>
        <s v="EPR2605260013"/>
        <s v="EPR2605260014"/>
        <s v="EPR2605260015"/>
        <s v="EPR2605260016"/>
        <s v="EPR2605260017"/>
        <s v="EPR2605260018"/>
        <s v="EPR2605260019"/>
        <s v="EPR2605260020"/>
        <s v="EPR2605260021"/>
        <s v="EPR2605260022"/>
        <s v="EPR2605260023"/>
        <s v="EPR2606120001"/>
        <s v="EPR2606120003"/>
        <s v="EPR2606120004"/>
        <s v="EPR2606220001"/>
        <s v="EPR2606120005"/>
        <s v="EPR2606240011"/>
        <s v="EPR2606240012"/>
        <s v="EPR2606240010"/>
        <s v="EPR2606240009"/>
        <s v="EPR2606240008"/>
      </sharedItems>
    </cacheField>
    <cacheField name="Pending reason (If have)" numFmtId="0">
      <sharedItems containsBlank="1">
        <m/>
        <s v="tạm dừng khớp giá"/>
        <s v="Lấy hàng kho từ chỗ 60x HDP OR out trước"/>
      </sharedItems>
    </cacheField>
    <cacheField name="Action for delivery&#10; later than time Setup line " numFmtId="0">
      <sharedItems containsBlank="1">
        <m/>
        <s v="Tháng 7 trả?"/>
        <s v="Lấy 16x 1FSHQ20007 =&gt; Trả hàng trước"/>
        <s v="120x mini PC (OR5) xuất urgent cho P26-CGY4"/>
        <s v="đã out 20may tại vp OM - chị Việt"/>
        <s v="Mới add"/>
        <s v="Lấy scanner ở PO: VNPO202604100231 &#10;trả đơn trước // anh Mạnh TE OR6 đồng ý"/>
        <s v="Lấy OM stock trước / Mua bù sau"/>
        <s v="Lấy OM stock trước / Mua bù sau / 1FSHQ30275x: Đã nhận hàng"/>
        <s v="Lấy OM stock trước / Mua bù sau / 1FSHQ30277x: Đã nhận 1x"/>
        <s v="Lấy OM stock trước / Mua bù sau / 1FSHQ30274x: Đã nhận được hàng"/>
        <s v="Lấy OM stock trước / Mua bù sau / 1FSHQ30276x: Đã nhận hàng"/>
        <s v="Lấy OM stock trước / Mua bù sau / 1FSHQ30278x: Đã nhận hàng"/>
        <s v="đã out"/>
        <s v="Bác L bảo bỏ qua tạm thời"/>
        <s v="( Lấy 2x màn ở 1FSHQ30275 &amp; 1FSHQ30277 + 2x spare trong kho OM) =&gt; Xuất trước &amp; hàng  1FSHQ40011 làm sapre "/>
        <s v="( Phát trước 9x từ : 1FSHQ30125 &amp; 1FSHQ30127) // ( Lấy tiếp 3x từ 3 PO: 1FSHQ30274,EPR2603210048,1FSHQ30278)"/>
        <s v="chưa out"/>
        <s v="chưa out - đã GI GR"/>
        <s v="Đã out nhưng nợ tem chính thức (PO này chưa đẩy được nên chưa có số MVA, các em in tạm tem theo SN trước nhé 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K200" firstHeaderRow="0" firstDataRow="7" firstDataCol="0"/>
  <pivotFields>
    <pivotField name="Date of Requ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epartment" axis="axisRow" compact="0" outline="0" multipleItemSelectionAllowed="1" showAll="0" sortType="ascending" defaultSubtotal="0">
      <items>
        <item x="14"/>
        <item x="8"/>
        <item x="10"/>
        <item x="3"/>
        <item x="13"/>
        <item x="9"/>
        <item x="7"/>
        <item x="18"/>
        <item x="17"/>
        <item x="12"/>
        <item x="0"/>
        <item x="16"/>
        <item x="1"/>
        <item x="15"/>
        <item x="11"/>
        <item x="19"/>
        <item x="4"/>
        <item x="2"/>
        <item x="5"/>
        <item x="6"/>
      </items>
    </pivotField>
    <pivotField name="Request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quester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tem" axis="axisRow" compact="0" outline="0" multipleItemSelectionAllowed="1" showAll="0" sortType="ascending" defaultSubtotal="0">
      <items>
        <item x="24"/>
        <item x="12"/>
        <item x="22"/>
        <item x="6"/>
        <item x="13"/>
        <item x="5"/>
        <item x="7"/>
        <item x="3"/>
        <item x="14"/>
        <item x="2"/>
        <item x="10"/>
        <item x="8"/>
        <item x="23"/>
        <item x="0"/>
        <item x="19"/>
        <item x="15"/>
        <item x="1"/>
        <item x="9"/>
        <item x="21"/>
        <item x="4"/>
        <item x="20"/>
        <item x="18"/>
        <item x="17"/>
        <item x="11"/>
        <item x="16"/>
      </items>
    </pivotField>
    <pivotField name="Request equipment sp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Purp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Year Project" axis="axisRow" compact="0" outline="0" multipleItemSelectionAllowed="1" showAll="0" sortType="ascending" defaultSubtotal="0">
      <items>
        <item x="6"/>
        <item x="5"/>
        <item x="4"/>
        <item x="1"/>
        <item x="0"/>
        <item x="2"/>
        <item x="3"/>
      </items>
    </pivotField>
    <pivotField name="Project" axis="axisRow" compact="0" outline="0" multipleItemSelectionAllowed="1" showAll="0" sortType="ascending" defaultSubtotal="0">
      <items>
        <item x="8"/>
        <item x="0"/>
        <item x="5"/>
        <item x="2"/>
        <item x="3"/>
        <item x="7"/>
        <item x="4"/>
        <item x="1"/>
        <item x="6"/>
      </items>
    </pivotField>
    <pivotField name="Process" compact="0" outline="0" multipleItemSelectionAllowed="1" showAll="0">
      <items>
        <item x="0"/>
        <item x="1"/>
        <item x="2"/>
        <item t="default"/>
      </items>
    </pivotField>
    <pivotField name="Stag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Required Delivery Date &#10;(update by DRI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iven LT  (days) &#10;(follow DRI updat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quired Delivery Date&#10; follow Stage date&#10;(line open date - 14 days)" axis="axisRow" compact="0" outline="0" multipleItemSelectionAllowed="1" showAll="0" sortType="ascending">
      <items>
        <item x="0"/>
        <item x="2"/>
        <item x="1"/>
        <item x="3"/>
        <item x="10"/>
        <item x="4"/>
        <item x="8"/>
        <item x="7"/>
        <item x="5"/>
        <item x="9"/>
        <item x="12"/>
        <item x="11"/>
        <item x="6"/>
        <item t="default"/>
      </items>
    </pivotField>
    <pivotField name="Given LT  (days)&#10;follow stag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 Leadt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quest 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T theo ngày request of D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te/ ontime" compact="0" outline="0" multipleItemSelectionAllowed="1" showAll="0">
      <items>
        <item x="0"/>
        <item x="1"/>
        <item x="2"/>
        <item x="3"/>
        <item t="default"/>
      </items>
    </pivotField>
    <pivotField name="Action" compact="0" outline="0" multipleItemSelectionAllowed="1" showAll="0">
      <items>
        <item x="0"/>
        <item x="1"/>
        <item x="2"/>
        <item x="3"/>
        <item t="default"/>
      </items>
    </pivotField>
    <pivotField name="Remark" compact="0" outline="0" multipleItemSelectionAllowed="1" showAll="0">
      <items>
        <item x="0"/>
        <item x="1"/>
        <item x="2"/>
        <item x="3"/>
        <item t="default"/>
      </items>
    </pivotField>
    <pivotField name="Budget Status" compact="0" outline="0" multipleItemSelectionAllowed="1" showAll="0">
      <items>
        <item x="0"/>
        <item x="1"/>
        <item x="2"/>
        <item t="default"/>
      </items>
    </pivotField>
    <pivotField name="Budget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PR Status" compact="0" outline="0" multipleItemSelectionAllowed="1" showAll="0">
      <items>
        <item x="0"/>
        <item x="1"/>
        <item x="2"/>
        <item x="3"/>
        <item t="default"/>
      </items>
    </pivotField>
    <pivotField name="PR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PO Status" compact="0" outline="0" multipleItemSelectionAllowed="1" showAll="0">
      <items>
        <item x="0"/>
        <item x="1"/>
        <item x="2"/>
        <item t="default"/>
      </items>
    </pivotField>
    <pivotField name="PO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 ETA (Pl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TA (Actu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#PUR request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 reason (If have)" compact="0" outline="0" multipleItemSelectionAllowed="1" showAll="0">
      <items>
        <item x="0"/>
        <item x="1"/>
        <item x="2"/>
        <item t="default"/>
      </items>
    </pivotField>
    <pivotField name="Action for delivery&#10; later than time Setup lin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ty Done Budge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ty Done P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ty Done P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ty Reciev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6"/>
    <field x="1"/>
    <field x="12"/>
    <field x="13"/>
    <field x="15"/>
    <field x="18"/>
  </rowFields>
  <colFields>
    <field x="-2"/>
  </colFields>
  <dataFields>
    <dataField name="SUM of Quantity" fld="9" baseField="0"/>
    <dataField name="SUM of Qty Done Budget" fld="37" baseField="0"/>
    <dataField name="SUM of Qty Done PR" fld="38" baseField="0"/>
    <dataField name="SUM of Qty Done PO" fld="39" baseField="0"/>
    <dataField name="SUM of Qty Recieved" fld="40" baseField="0"/>
  </dataFields>
</pivotTableDefinition>
</file>

<file path=xl/pivotTables/pivotTable2.xml><?xml version="1.0" encoding="utf-8"?>
<pivotTableDefinition xmlns="http://schemas.openxmlformats.org/spreadsheetml/2006/main" name="Pivot để check coi 2 worksheet " cacheId="1" dataCaption="" compact="0" compactData="0">
  <location ref="B2:B59" firstHeaderRow="0" firstDataRow="1" firstDataCol="0"/>
  <pivotFields>
    <pivotField name="Purpose" axis="axisRow" dataField="1" compact="0" outline="0" multipleItemSelectionAllowed="1" showAll="0" sortType="ascending">
      <items>
        <item x="49"/>
        <item x="4"/>
        <item x="8"/>
        <item x="13"/>
        <item x="9"/>
        <item x="10"/>
        <item x="51"/>
        <item x="41"/>
        <item x="5"/>
        <item x="6"/>
        <item x="53"/>
        <item x="14"/>
        <item x="7"/>
        <item x="11"/>
        <item x="55"/>
        <item x="52"/>
        <item x="42"/>
        <item x="44"/>
        <item x="43"/>
        <item x="46"/>
        <item x="45"/>
        <item x="36"/>
        <item x="35"/>
        <item x="34"/>
        <item x="16"/>
        <item x="47"/>
        <item x="48"/>
        <item x="32"/>
        <item x="33"/>
        <item x="2"/>
        <item x="0"/>
        <item x="22"/>
        <item x="24"/>
        <item x="23"/>
        <item x="25"/>
        <item x="26"/>
        <item x="30"/>
        <item x="31"/>
        <item x="20"/>
        <item x="21"/>
        <item x="29"/>
        <item x="28"/>
        <item x="27"/>
        <item x="54"/>
        <item x="1"/>
        <item x="3"/>
        <item x="15"/>
        <item x="12"/>
        <item x="38"/>
        <item x="37"/>
        <item x="39"/>
        <item x="17"/>
        <item x="18"/>
        <item x="19"/>
        <item x="50"/>
        <item x="40"/>
        <item t="default"/>
      </items>
    </pivotField>
  </pivotFields>
  <rowFields>
    <field x="0"/>
  </rowFields>
  <dataFields>
    <dataField name="COUNTA of Purpose" fld="0" subtotal="count" baseField="0"/>
  </dataFields>
</pivotTableDefinition>
</file>

<file path=xl/pivotTables/pivotTable3.xml><?xml version="1.0" encoding="utf-8"?>
<pivotTableDefinition xmlns="http://schemas.openxmlformats.org/spreadsheetml/2006/main" name="Pivot để check coi 2 worksheet  2" cacheId="2" dataCaption="" compact="0" compactData="0">
  <location ref="F2:G12" firstHeaderRow="0" firstDataRow="1" firstDataCol="0"/>
  <pivotFields>
    <pivotField name="Project" axis="axisRow" dataField="1" compact="0" outline="0" multipleItemSelectionAllowed="1" showAll="0" sortType="ascending">
      <items>
        <item x="8"/>
        <item x="0"/>
        <item x="5"/>
        <item x="2"/>
        <item x="3"/>
        <item x="7"/>
        <item x="4"/>
        <item x="1"/>
        <item x="6"/>
        <item t="default"/>
      </items>
    </pivotField>
  </pivotFields>
  <rowFields>
    <field x="0"/>
  </rowFields>
  <dataFields>
    <dataField name="COUNTA of Project" fld="0" subtotal="count" baseField="0"/>
  </dataFields>
</pivotTableDefinition>
</file>

<file path=xl/pivotTables/pivotTable4.xml><?xml version="1.0" encoding="utf-8"?>
<pivotTableDefinition xmlns="http://schemas.openxmlformats.org/spreadsheetml/2006/main" name="Pivot để check coi 2 worksheet  3" cacheId="3" dataCaption="" compact="0" compactData="0">
  <location ref="I2:J40" firstHeaderRow="0" firstDataRow="1" firstDataCol="0"/>
  <pivotFields>
    <pivotField name="Purpose" axis="axisRow" dataField="1" compact="0" outline="0" multipleItemSelectionAllowed="1" showAll="0" sortType="ascending">
      <items>
        <item x="25"/>
        <item x="19"/>
        <item x="22"/>
        <item x="8"/>
        <item x="7"/>
        <item x="9"/>
        <item x="30"/>
        <item x="36"/>
        <item x="18"/>
        <item x="16"/>
        <item x="4"/>
        <item x="29"/>
        <item x="6"/>
        <item x="5"/>
        <item x="13"/>
        <item x="12"/>
        <item x="14"/>
        <item x="1"/>
        <item x="33"/>
        <item x="10"/>
        <item x="32"/>
        <item x="0"/>
        <item x="34"/>
        <item x="20"/>
        <item x="21"/>
        <item x="24"/>
        <item x="23"/>
        <item x="2"/>
        <item x="3"/>
        <item x="26"/>
        <item x="17"/>
        <item x="15"/>
        <item x="35"/>
        <item x="11"/>
        <item x="31"/>
        <item x="27"/>
        <item x="28"/>
        <item t="default"/>
      </items>
    </pivotField>
  </pivotFields>
  <rowFields>
    <field x="0"/>
  </rowFields>
  <dataFields>
    <dataField name="COUNTA of Purpose" fld="0" subtotal="count" baseField="0"/>
  </dataFields>
</pivotTableDefinition>
</file>

<file path=xl/pivotTables/pivotTable5.xml><?xml version="1.0" encoding="utf-8"?>
<pivotTableDefinition xmlns="http://schemas.openxmlformats.org/spreadsheetml/2006/main" name="Pivot để check coi 2 worksheet  4" cacheId="4" dataCaption="" compact="0" compactData="0">
  <location ref="L2:M13" firstHeaderRow="0" firstDataRow="1" firstDataCol="0"/>
  <pivotFields>
    <pivotField name="Project" axis="axisRow" dataField="1" compact="0" outline="0" multipleItemSelectionAllowed="1" showAll="0" sortType="ascending">
      <items>
        <item x="8"/>
        <item x="5"/>
        <item x="4"/>
        <item x="2"/>
        <item x="9"/>
        <item x="3"/>
        <item x="7"/>
        <item x="1"/>
        <item x="0"/>
        <item x="6"/>
        <item t="default"/>
      </items>
    </pivotField>
  </pivotFields>
  <rowFields>
    <field x="0"/>
  </rowFields>
  <dataFields>
    <dataField name="COUNTA of Project" fld="0" subtotal="count" baseField="0"/>
  </dataFields>
</pivotTableDefinition>
</file>

<file path=xl/pivotTables/pivotTable6.xml><?xml version="1.0" encoding="utf-8"?>
<pivotTableDefinition xmlns="http://schemas.openxmlformats.org/spreadsheetml/2006/main" name="Pivot Table 1" cacheId="5" dataCaption="" compact="0" compactData="0">
  <location ref="A1:F212" firstHeaderRow="0" firstDataRow="5" firstDataCol="0"/>
  <pivotFields>
    <pivotField name="Date of Reque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epartment" axis="axisRow" compact="0" outline="0" multipleItemSelectionAllowed="1" showAll="0" sortType="ascending" defaultSubtotal="0">
      <items>
        <item x="14"/>
        <item x="8"/>
        <item x="10"/>
        <item x="3"/>
        <item x="13"/>
        <item x="9"/>
        <item x="7"/>
        <item x="18"/>
        <item x="17"/>
        <item x="12"/>
        <item x="0"/>
        <item x="16"/>
        <item x="1"/>
        <item x="15"/>
        <item x="11"/>
        <item x="19"/>
        <item x="4"/>
        <item x="2"/>
        <item x="5"/>
        <item x="6"/>
      </items>
    </pivotField>
    <pivotField name="Request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quester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tem" axis="axisRow" compact="0" outline="0" multipleItemSelectionAllowed="1" showAll="0" sortType="ascending" defaultSubtotal="0">
      <items>
        <item x="24"/>
        <item x="12"/>
        <item x="22"/>
        <item x="6"/>
        <item x="13"/>
        <item x="5"/>
        <item x="7"/>
        <item x="3"/>
        <item x="14"/>
        <item x="2"/>
        <item x="10"/>
        <item x="8"/>
        <item x="23"/>
        <item x="0"/>
        <item x="19"/>
        <item x="15"/>
        <item x="1"/>
        <item x="9"/>
        <item x="21"/>
        <item x="4"/>
        <item x="20"/>
        <item x="18"/>
        <item x="17"/>
        <item x="11"/>
        <item x="16"/>
      </items>
    </pivotField>
    <pivotField name="Request equipment sp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Quantity" axis="axisRow" compact="0" outline="0" multipleItemSelectionAllowed="1" showAll="0" sortType="ascending">
      <items>
        <item x="48"/>
        <item x="21"/>
        <item x="4"/>
        <item x="20"/>
        <item x="34"/>
        <item x="3"/>
        <item x="2"/>
        <item x="5"/>
        <item x="24"/>
        <item x="33"/>
        <item x="46"/>
        <item x="35"/>
        <item x="25"/>
        <item x="29"/>
        <item x="39"/>
        <item x="30"/>
        <item x="11"/>
        <item x="7"/>
        <item x="32"/>
        <item x="1"/>
        <item x="31"/>
        <item x="6"/>
        <item x="22"/>
        <item x="13"/>
        <item x="17"/>
        <item x="19"/>
        <item x="26"/>
        <item x="27"/>
        <item x="28"/>
        <item x="0"/>
        <item x="47"/>
        <item x="23"/>
        <item x="45"/>
        <item x="43"/>
        <item x="44"/>
        <item x="18"/>
        <item x="42"/>
        <item x="37"/>
        <item x="41"/>
        <item x="38"/>
        <item x="16"/>
        <item x="40"/>
        <item x="36"/>
        <item x="8"/>
        <item x="15"/>
        <item x="10"/>
        <item x="9"/>
        <item x="14"/>
        <item x="12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Purpo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Year Project" axis="axisRow" compact="0" outline="0" multipleItemSelectionAllowed="1" showAll="0" sortType="ascending">
      <items>
        <item x="6"/>
        <item x="5"/>
        <item x="4"/>
        <item x="1"/>
        <item x="0"/>
        <item x="2"/>
        <item x="3"/>
        <item t="default"/>
      </items>
    </pivotField>
    <pivotField name="Project" axis="axisRow" compact="0" outline="0" multipleItemSelectionAllowed="1" showAll="0" sortType="ascending" defaultSubtotal="0">
      <items>
        <item x="8"/>
        <item x="0"/>
        <item x="5"/>
        <item x="2"/>
        <item x="3"/>
        <item x="7"/>
        <item x="4"/>
        <item x="1"/>
        <item x="6"/>
      </items>
    </pivotField>
    <pivotField name="Process" compact="0" outline="0" multipleItemSelectionAllowed="1" showAll="0">
      <items>
        <item x="0"/>
        <item x="1"/>
        <item x="2"/>
        <item t="default"/>
      </items>
    </pivotField>
    <pivotField name="St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quired Delivery Date &#10;(update by DRI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iven LT  (days) &#10;(follow DRI updat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quired Delivery Date&#10; follow Stage date&#10;(line open date - 14 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iven LT  (days)&#10;follow stag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 Leadti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quest 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T theo ngày request of D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te/ ontime" compact="0" outline="0" multipleItemSelectionAllowed="1" showAll="0">
      <items>
        <item x="0"/>
        <item x="1"/>
        <item x="2"/>
        <item x="3"/>
        <item t="default"/>
      </items>
    </pivotField>
    <pivotField name="Action" compact="0" outline="0" multipleItemSelectionAllowed="1" showAll="0">
      <items>
        <item x="0"/>
        <item x="1"/>
        <item x="2"/>
        <item x="3"/>
        <item t="default"/>
      </items>
    </pivotField>
    <pivotField name="Remark" compact="0" outline="0" multipleItemSelectionAllowed="1" showAll="0">
      <items>
        <item x="0"/>
        <item x="1"/>
        <item x="2"/>
        <item x="3"/>
        <item t="default"/>
      </items>
    </pivotField>
    <pivotField name="Budget Status" compact="0" outline="0" multipleItemSelectionAllowed="1" showAll="0">
      <items>
        <item x="0"/>
        <item x="1"/>
        <item x="2"/>
        <item t="default"/>
      </items>
    </pivotField>
    <pivotField name="Budget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PR Status" compact="0" outline="0" multipleItemSelectionAllowed="1" showAll="0">
      <items>
        <item x="0"/>
        <item x="1"/>
        <item x="2"/>
        <item x="3"/>
        <item t="default"/>
      </items>
    </pivotField>
    <pivotField name="PR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PO Status" compact="0" outline="0" multipleItemSelectionAllowed="1" showAll="0">
      <items>
        <item x="0"/>
        <item x="1"/>
        <item x="2"/>
        <item t="default"/>
      </items>
    </pivotField>
    <pivotField name="PO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 ETA (Pl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TA (Actu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#PUR request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 reason (If have)" compact="0" outline="0" multipleItemSelectionAllowed="1" showAll="0">
      <items>
        <item x="0"/>
        <item x="1"/>
        <item x="2"/>
        <item t="default"/>
      </items>
    </pivotField>
    <pivotField name="Action for delivery&#10; later than time Setup lin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2"/>
    <field x="13"/>
    <field x="6"/>
    <field x="1"/>
    <field x="9"/>
  </rowFields>
</pivotTableDefinition>
</file>

<file path=xl/tables/table1.xml><?xml version="1.0" encoding="utf-8"?>
<table xmlns="http://schemas.openxmlformats.org/spreadsheetml/2006/main" totalsRowCount="1" ref="B59:D135" displayName="Table1" name="Table1" id="1">
  <tableColumns count="3">
    <tableColumn totalsRowLabel="Sum (Total)" name="All Purpose" id="1"/>
    <tableColumn totalsRowFunction="custom" name="counta" id="2"/>
    <tableColumn name="Column 1" id="3"/>
  </tableColumns>
  <tableStyleInfo name="Pivot để check coi 2 worksheet -style" showColumnStripes="0" showFirstColumn="1" showLastColumn="1" showRowStripes="1"/>
</table>
</file>

<file path=xl/tables/table2.xml><?xml version="1.0" encoding="utf-8"?>
<table xmlns="http://schemas.openxmlformats.org/spreadsheetml/2006/main" totalsRowCount="1" ref="F59:H81" displayName="Table2" name="Table2" id="2">
  <tableColumns count="3">
    <tableColumn name="Column 3" id="1"/>
    <tableColumn totalsRowLabel="Sum (Total)" name="All Project" id="2"/>
    <tableColumn totalsRowFunction="custom" name="counta" id="3"/>
  </tableColumns>
  <tableStyleInfo name="Pivot để check coi 2 worksheet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D5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Sheet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5T03:19:46.00" personId="{461bb646-26f0-4f11-a128-0fcd44886edc}" id="{d7abfac5-4070-456b-84bd-e802786b8000}" done="0">
    <x18tc:text xml:space="preserve">@hiennt78@fih-foxconn.com confirm model &amp; price &amp; budget
Assigned to hiennt78@fih-foxconn.com</x18tc:text>
    <x18tc:mentions>
      <x18tc:mention mentionpersonId="{96bb1286-550f-444a-a542-3fbb8f6799fe}" mentionId="{23175a57-cd9e-4025-8f57-9bbdd9fa0191}" startIndex="0" length="25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5" dT="2026-04-24T08:00:11.00" personId="{cbe5a608-d5a9-4dfc-a14f-1e65fa88d207}" id="{7efe2d14-bd8a-45a6-893d-e82a3d563247}" done="0">
    <x18tc:text xml:space="preserve">@nhungntt@fih-foxconn.com
Assigned to nhungntt@fih-foxconn.com</x18tc:text>
    <x18tc:mentions>
      <x18tc:mention mentionpersonId="{83aa8f08-0201-43e7-a4bd-86f16ca0d84c}" mentionId="{fb126db1-aa1d-4c6f-9792-62a27b39fa3d}" startIndex="0" length="25"/>
    </x18tc:mentions>
  </x18tc:threadedComment>
  <x18tc:threadedComment ref="M14" dT="2026-04-24T07:08:06.00" personId="{cbe5a608-d5a9-4dfc-a14f-1e65fa88d207}" id="{b5763ad1-9aa2-4b7b-b8e0-4aec8292aca7}" done="0">
    <x18tc:text xml:space="preserve">@quytt@fih-foxconn.com
Assigned to quytt@fih-foxconn.com</x18tc:text>
    <x18tc:mentions>
      <x18tc:mention mentionpersonId="{c43cee98-4a05-4ef3-95b5-4f12851464f4}" mentionId="{e2e818bd-2cac-409d-af0c-2ed642b17143}" startIndex="0" length="22"/>
    </x18tc:mentions>
  </x18tc:threadedComment>
  <x18tc:threadedComment ref="M17" dT="2026-04-24T08:00:21.00" personId="{cbe5a608-d5a9-4dfc-a14f-1e65fa88d207}" id="{602805c4-0651-4403-80b9-f483604efbb2}" done="0">
    <x18tc:text xml:space="preserve">@huongnt8@fih-foxconn.com
Assigned to nhungntt@fih-foxconn.com</x18tc:text>
    <x18tc:mentions>
      <x18tc:mention mentionpersonId="{e9387dd9-20bc-437e-a5ce-bb79717ff0dc}" mentionId="{d2c7fc50-df00-4adf-85ee-877e0465f085}" startIndex="0" length="25"/>
    </x18tc:mentions>
  </x18tc:threadedComment>
  <x18tc:threadedComment ref="M13" dT="2026-04-24T07:59:35.00" personId="{cbe5a608-d5a9-4dfc-a14f-1e65fa88d207}" id="{fd54304d-828a-4fc8-bcfe-345879856614}" done="0">
    <x18tc:text xml:space="preserve">@nhungntt@fih-foxconn.com
Assigned to nhungntt@fih-foxconn.com</x18tc:text>
    <x18tc:mentions>
      <x18tc:mention mentionpersonId="{83aa8f08-0201-43e7-a4bd-86f16ca0d84c}" mentionId="{9026e3d1-5c13-4f62-ada1-b2dd5fae351f}" startIndex="0" length="25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9" dT="2026-05-04T01:56:37.00" personId="{461bb646-26f0-4f11-a128-0fcd44886edc}" id="{170ddb78-928c-47e1-9eef-b83de87babd0}" done="0">
    <x18tc:text xml:space="preserve">@linhnp@fih-foxconn.com Request trên WMS con này c để lại nhé. Kho chưa có stock để tạo wms
Assigned to linhnp@fih-foxconn.com</x18tc:text>
    <x18tc:mentions>
      <x18tc:mention mentionpersonId="{cea1e472-3e89-40d2-a9c1-9c2236265a36}" mentionId="{7fac77c4-7ef2-451f-8e42-f9310d2a03c1}" startIndex="0" length="23"/>
    </x18tc:mentions>
  </x18tc:threadedComment>
  <x18tc:threadedComment ref="AK128" dT="2026-05-26T08:47:55.00" personId="{461bb646-26f0-4f11-a128-0fcd44886edc}" id="{dced67f3-b0d1-4764-a2ac-09c6175f8ed2}" done="0">
    <x18tc:text xml:space="preserve">@linhnp@fih-foxconn.com check status
Assigned to linhnp@fih-foxconn.com</x18tc:text>
    <x18tc:mentions>
      <x18tc:mention mentionpersonId="{cea1e472-3e89-40d2-a9c1-9c2236265a36}" mentionId="{fd74ab7d-df0d-4d11-895b-32fef946bd8c}" startIndex="0" length="23"/>
    </x18tc:mentions>
  </x18tc:threadedComment>
  <x18tc:threadedComment ref="A155" dT="2026-04-23T04:43:23.00" personId="{3adfa871-a260-43a4-b1a1-6a2f32adc02e}" id="{eccc1385-5fe8-4fe6-948e-f05a5a905609}" done="0">
    <x18tc:text xml:space="preserve">Dear chị @maint5@fih-foxconn.com @giangth1@fih-foxconn.com em mới thêm demand cho IPC cho TE cho P27 FATP P1.0, các chị check giúp em nhé ạ
Assigned to maint5@fih-foxconn.com</x18tc:text>
    <x18tc:mentions>
      <x18tc:mention mentionpersonId="{36dd9517-408d-4f77-8c0d-7b24d3d462ce}" mentionId="{6c90c590-704c-48c0-a6d0-7308e5d3de83}" startIndex="9" length="23"/>
      <x18tc:mention mentionpersonId="{c50609d5-5e6e-49f6-8acd-4b08403b7999}" mentionId="{aebe89c7-e4b0-47fe-9e00-ed5005e8bad1}" startIndex="33" length="25"/>
    </x18tc:mentions>
  </x18tc:threadedComment>
  <x18tc:threadedComment ref="A155" dT="2026-04-23T04:55:51.00" personId="{461bb646-26f0-4f11-a128-0fcd44886edc}" id="{7a70a511-e65c-4677-af31-07ac60c53a61}" parentId="{eccc1385-5fe8-4fe6-948e-f05a5a905609}">
    <x18tc:text xml:space="preserve">Gửi chị mail duyệt</x18tc:text>
  </x18tc:threadedComment>
  <x18tc:threadedComment ref="A155" dT="2026-04-23T04:57:00.00" personId="{461bb646-26f0-4f11-a128-0fcd44886edc}" id="{a5eb02d4-c2b4-4896-9c87-3c2efa795b6e}" parentId="{eccc1385-5fe8-4fe6-948e-f05a5a905609}">
    <x18tc:text xml:space="preserve">P27 P1.0 FATP MVA demand approval from Mr. Laughing and demand for OM Team</x18tc:text>
  </x18tc:threadedComment>
  <x18tc:threadedComment ref="A155" dT="2026-04-23T04:57:54.00" personId="{461bb646-26f0-4f11-a128-0fcd44886edc}" id="{35ef35b6-03bb-40f3-88dc-62f089994b2c}" parentId="{eccc1385-5fe8-4fe6-948e-f05a5a905609}">
    <x18tc:text xml:space="preserve">On budget now @huyennn1@fih-foxconn.com @maint5@fih-foxconn.com
Reassigned to huyennn1@fih-foxconn.com</x18tc:text>
    <x18tc:mentions>
      <x18tc:mention mentionpersonId="{a3c82cf4-bf3b-423d-83d4-d9063b5c9d7d}" mentionId="{2167a6f3-41e9-4d3d-8444-0f4ae54523cd}" startIndex="14" length="25"/>
      <x18tc:mention mentionpersonId="{36dd9517-408d-4f77-8c0d-7b24d3d462ce}" mentionId="{22da1870-1764-4ab0-b6bb-12615042b5bb}" startIndex="40" length="23"/>
    </x18tc:mentions>
  </x18tc:threadedComment>
  <x18tc:threadedComment ref="J152" dT="2026-06-08T08:00:47.00" personId="{461bb646-26f0-4f11-a128-0fcd44886edc}" id="{d1226d9e-c5cc-4a52-9cc3-fa227ab43514}" done="0">
    <x18tc:text xml:space="preserve">@anhnt40@fih-foxconn.com dòng request này a
Assigned to anhnt40@fih-foxconn.com</x18tc:text>
    <x18tc:mentions>
      <x18tc:mention mentionpersonId="{421c9698-539d-47c5-9473-ae89facc2635}" mentionId="{de55dd44-7622-4491-b031-646f5b3a93cb}" startIndex="0" length="24"/>
    </x18tc:mentions>
  </x18tc:threadedComment>
  <x18tc:threadedComment ref="J196" dT="2026-06-08T13:12:10.00" personId="{461bb646-26f0-4f11-a128-0fcd44886edc}" id="{c7296a59-397e-4793-97a1-3555547a45dd}" done="0">
    <x18tc:text xml:space="preserve">Dear anh @tientn@fih-foxconn.com Leadtime PC nay 60 days ; nếu FAE cần gấp + kho OM WH có stock PC tương đương, OM-WH sẽ cho mượn trong thời gian đó trước anh. cc @linhnp@fih-foxconn.com
Assigned to tientn@fih-foxconn.com</x18tc:text>
    <x18tc:mentions>
      <x18tc:mention mentionpersonId="{27bd9e90-4737-4a4a-8159-22fd073fee7b}" mentionId="{38f4ee18-7907-48ab-8f88-9bbd1617f259}" startIndex="9" length="23"/>
      <x18tc:mention mentionpersonId="{cea1e472-3e89-40d2-a9c1-9c2236265a36}" mentionId="{fbf97ffd-0b0a-420c-a414-e4d25381279c}" startIndex="163" length="23"/>
    </x18tc:mentions>
  </x18tc:threadedComment>
  <x18tc:threadedComment ref="J196" dT="2026-06-09T01:08:28.00" personId="{fbd180fc-be2b-4b2a-a3c1-78434fb64d27}" id="{7b4e0f54-75ca-42a9-8bd5-f5d03f94b54e}" parentId="{c7296a59-397e-4793-97a1-3555547a45dd}">
    <x18tc:text xml:space="preserve">Yes, vậy cho bên a mượn trước với, bên a cũng đang cần gấp</x18tc:text>
  </x18tc:threadedComment>
  <x18tc:threadedComment ref="J18" dT="2026-04-24T04:26:38.00" personId="{cbe5a608-d5a9-4dfc-a14f-1e65fa88d207}" id="{076dfd33-aa2b-4c48-b89b-1d087156579a}" done="0">
    <x18tc:text xml:space="preserve">Tổng need: 42x
Xuất 40x PC Assy</x18tc:text>
  </x18tc:threadedComment>
  <x18tc:threadedComment ref="I162" dT="2026-05-06T07:38:49.00" personId="{461bb646-26f0-4f11-a128-0fcd44886edc}" id="{1b2d6688-1d85-4518-a50b-d58d59e22ce5}" done="0">
    <x18tc:text xml:space="preserve">FW: P27 Assy Budget Request &amp; P26 Packing Budget Request</x18tc:text>
  </x18tc:threadedComment>
  <x18tc:threadedComment ref="J24" dT="2026-04-24T04:37:33.00" personId="{cbe5a608-d5a9-4dfc-a14f-1e65fa88d207}" id="{2aff8a88-413d-472a-9db2-a9fea1d0664f}" done="0">
    <x18tc:text xml:space="preserve">128X need</x18tc:text>
  </x18tc:threadedComment>
  <x18tc:threadedComment ref="I164" dT="2026-05-06T07:38:53.00" personId="{461bb646-26f0-4f11-a128-0fcd44886edc}" id="{d8929113-07f7-4d29-9566-fc24125a954c}" done="0">
    <x18tc:text xml:space="preserve">FW: P27 Assy Budget Request &amp; P26 Packing Budget Request</x18tc:text>
  </x18tc:threadedComment>
  <x18tc:threadedComment ref="J19" dT="2026-04-24T04:37:45.00" personId="{cbe5a608-d5a9-4dfc-a14f-1e65fa88d207}" id="{6019037d-e494-47d9-96e4-8fa98efccb6d}" done="0">
    <x18tc:text xml:space="preserve">need 42x</x18tc:text>
  </x18tc:threadedComment>
  <x18tc:threadedComment ref="I161" dT="2026-05-02T05:56:00.00" personId="{461bb646-26f0-4f11-a128-0fcd44886edc}" id="{cf7861d5-e107-498d-9295-803f3993cfff}" done="0">
    <x18tc:text xml:space="preserve">@toandv1@fih-foxconn.com  No approval mail
Assigned to toandv1@fih-foxconn.com</x18tc:text>
    <x18tc:mentions>
      <x18tc:mention mentionpersonId="{207599f4-384c-4fb4-9ac1-e4124b060e0a}" mentionId="{667e63d2-57e7-46f8-9b26-dd91160e7bd7}" startIndex="0" length="24"/>
    </x18tc:mentions>
  </x18tc:threadedComment>
  <x18tc:threadedComment ref="J22" dT="2026-04-24T04:28:37.00" personId="{cbe5a608-d5a9-4dfc-a14f-1e65fa88d207}" id="{2c8ed0a4-e6b7-4090-ac5c-fef87ce8c107}" done="0">
    <x18tc:text xml:space="preserve">Total need 115x,
Have: 16x mini PC,</x18tc:text>
  </x18tc:threadedComment>
  <x18tc:threadedComment ref="L162" dT="2026-05-06T04:26:03.00" personId="{461bb646-26f0-4f11-a128-0fcd44886edc}" id="{9741e563-58b7-4638-829e-d97e063844e1}" done="0">
    <x18tc:text xml:space="preserve">https://docs.google.com/spreadsheets/d/1EwLEdVaqzb7HAulDP64LKzfFic7R6pFG-bveewCIv8w/edit?gid=1402757199#gid=1402757199</x18tc:text>
    <x18tc:extLst>
      <ext uri="{F7C98A9C-CBB3-438F-8F68-D28B6AF4A901}">
        <xltc2:checksum/>
        <xltc2:hyperlink startIndex="0" length="118" url="https://docs.google.com/spreadsheets/d/1EwLEdVaqzb7HAulDP64LKzfFic7R6pFG-bveewCIv8w/edit?gid=1402757199#gid=1402757199"/>
      </ext>
    </x18tc:extLst>
  </x18tc:threadedComment>
  <x18tc:threadedComment ref="J6" dT="2026-04-30T08:21:14.00" personId="{cbe5a608-d5a9-4dfc-a14f-1e65fa88d207}" id="{541b7d81-bc4e-499e-8d2f-346086941e57}" done="0">
    <x18tc:text xml:space="preserve">Dữ liệu cũ là 29x</x18tc:text>
  </x18tc:threadedComment>
  <x18tc:threadedComment ref="H160" dT="2026-04-29T01:27:44.00" personId="{33adbe66-aee2-482d-9fb3-0d0f4aa01bed}" id="{acc77799-5b96-4f83-9304-182cffbb2eb6}" done="0">
    <x18tc:text xml:space="preserve">@giangth1@fih-foxconn.com  pls support to check
Assigned to giangth1@fih-foxconn.com</x18tc:text>
    <x18tc:mentions>
      <x18tc:mention mentionpersonId="{c50609d5-5e6e-49f6-8acd-4b08403b7999}" mentionId="{df6d678d-46e1-4176-8eee-3efef31eb11e}" startIndex="0" length="25"/>
    </x18tc:mentions>
  </x18tc:threadedComment>
  <x18tc:threadedComment ref="H160" dT="2026-04-29T02:02:50.00" personId="{461bb646-26f0-4f11-a128-0fcd44886edc}" id="{5e9ab422-2728-436a-ba76-f5c146a34121}" parentId="{acc77799-5b96-4f83-9304-182cffbb2eb6}">
    <x18tc:text xml:space="preserve">Waiting for PAS mini PC quotation</x18tc:text>
  </x18tc:threadedComment>
  <x18tc:threadedComment ref="H160" dT="2026-05-14T10:49:19.00" personId="{461bb646-26f0-4f11-a128-0fcd44886edc}" id="{71e4f5b3-2efd-4c16-abba-231661706d5b}" parentId="{acc77799-5b96-4f83-9304-182cffbb2eb6}">
    <x18tc:text xml:space="preserve">NUC 14 Essential NUC14MNK150 Intel N150, Ram 16GB DDR5, SSD 256GB, Wi-Fi and Bluetooth, NoOS, 3Yrs Wty @linhdd@fih-foxconn.com lấy con này anh nhé
Reassigned to linhdd@fih-foxconn.com</x18tc:text>
    <x18tc:mentions>
      <x18tc:mention mentionpersonId="{a0c185a0-2b94-4546-b7dd-b4b8b4f69979}" mentionId="{a79b49dd-d8a1-4829-9577-ffee52336ed9}" startIndex="103" length="23"/>
    </x18tc:mentions>
  </x18tc:threadedComment>
  <x18tc:threadedComment ref="H160" dT="2026-05-14T12:20:47.00" personId="{7e98680c-1b85-4939-b31e-d7bd29234e55}" id="{fce13ca2-0329-4435-a9e6-76e09f051472}" parentId="{acc77799-5b96-4f83-9304-182cffbb2eb6}">
    <x18tc:text xml:space="preserve">@quydt@fih-foxconn.com  
@hoannv1@fih-foxconn.com  check hộ em có lấy đc hàng OM báo không nhé, có vẻ đúng cầu hình rồi.
Reassigned to quydt@fih-foxconn.com</x18tc:text>
    <x18tc:mentions>
      <x18tc:mention mentionpersonId="{35f9fdd3-5433-4dfb-bb2a-b2d96fab1b70}" mentionId="{67c26589-a5cd-471d-abe2-75d7ae395e76}" startIndex="0" length="22"/>
      <x18tc:mention mentionpersonId="{d691f968-ab0c-470e-b36a-954ede431b86}" mentionId="{86cc0199-d83e-4047-9486-42a58611209e}" startIndex="25" length="24"/>
    </x18tc:mentions>
  </x18tc:threadedComment>
  <x18tc:threadedComment ref="H160" dT="2026-05-15T01:24:07.00" personId="{2e5d2cbc-c0cc-4f81-882a-db403fb85757}" id="{35c8403a-6d89-43f0-bf08-9a41f8cdce42}" parentId="{acc77799-5b96-4f83-9304-182cffbb2eb6}">
    <x18tc:text xml:space="preserve">Cấu hình thì OK, cơ mà màu mè thì a không biết nhá, thấy bảo phải trắng đen gì đấy, màu mè thì chú tự check nhé @linhdd@fih-foxconn.com
Reassigned to linhdd@fih-foxconn.com</x18tc:text>
    <x18tc:mentions>
      <x18tc:mention mentionpersonId="{a0c185a0-2b94-4546-b7dd-b4b8b4f69979}" mentionId="{2bc94c2b-0f07-4519-8103-1e3d0a96afca}" startIndex="112" length="23"/>
    </x18tc:mentions>
  </x18tc:threadedComment>
  <x18tc:threadedComment ref="H160" dT="2026-05-15T01:44:08.00" personId="{461bb646-26f0-4f11-a128-0fcd44886edc}" id="{f38481ed-f261-4570-86eb-516e37b2eefa}" parentId="{acc77799-5b96-4f83-9304-182cffbb2eb6}">
    <x18tc:text xml:space="preserve">Có 1 loại thôi anh</x18tc:text>
  </x18tc:threadedComment>
  <x18tc:threadedComment ref="H160" dT="2026-05-15T01:44:20.00" personId="{461bb646-26f0-4f11-a128-0fcd44886edc}" id="{646b21ff-3391-49e7-acdc-89516a0a2532}" parentId="{acc77799-5b96-4f83-9304-182cffbb2eb6}">
    <x18tc:text xml:space="preserve">Con này TE đang dùng 50 con</x18tc:text>
  </x18tc:threadedComment>
  <x18tc:threadedComment ref="H160" dT="2026-05-15T06:21:42.00" personId="{7e98680c-1b85-4939-b31e-d7bd29234e55}" id="{02c79096-473b-42d9-b9c1-e5812a662048}" parentId="{acc77799-5b96-4f83-9304-182cffbb2eb6}">
    <x18tc:text xml:space="preserve">OK. Bên a nhận nhé. Màu đen nhỉ?</x18tc:text>
  </x18tc:threadedComment>
  <x18tc:threadedComment ref="H160" dT="2026-05-15T07:58:49.00" personId="{461bb646-26f0-4f11-a128-0fcd44886edc}" id="{180c8fb7-5211-46e3-af5e-41abf0e2cc63}" parentId="{acc77799-5b96-4f83-9304-182cffbb2eb6}">
    <x18tc:text xml:space="preserve">từ từ tẹo anh nhé. qua Thứ 2 em hỏi lại model này đã ạ</x18tc:text>
  </x18tc:threadedComment>
  <x18tc:threadedComment ref="H160" dT="2026-05-15T07:59:10.00" personId="{461bb646-26f0-4f11-a128-0fcd44886edc}" id="{fee393db-efc0-47e7-af35-133771a58afc}" parentId="{acc77799-5b96-4f83-9304-182cffbb2eb6}">
    <x18tc:text xml:space="preserve">Chi phí Demo line theo em hiểu bác đang duyệt giá cũ</x18tc:text>
  </x18tc:threadedComment>
  <x18tc:threadedComment ref="H174" dT="2026-05-13T03:39:32.00" personId="{461bb646-26f0-4f11-a128-0fcd44886edc}" id="{51db43e2-a08a-4f7b-b686-c98c69134f40}" done="0">
    <x18tc:text xml:space="preserve">FW: P27 NPI getting approval for MVA (SMT QC)</x18tc:text>
  </x18tc:threadedComment>
  <x18tc:threadedComment ref="AF162" dT="2026-06-03T07:56:57.00" personId="{461bb646-26f0-4f11-a128-0fcd44886edc}" id="{60dc28ad-6f9e-4a41-81ba-60e9af10948c}" done="0">
    <x18tc:text xml:space="preserve">1FSHQ50177 8DT9VH4
1FSHQ50177 HDT9VH4
1FSHQ50177 G9T9VH4
1FSHQ50177 5TT9VH4
1FSHQ50177 HCT9VH4</x18tc:text>
  </x18tc:threadedComment>
  <x18tc:threadedComment ref="G193" dT="2026-06-11T04:47:59.00" personId="{33adbe66-aee2-482d-9fb3-0d0f4aa01bed}" id="{43af2286-038d-4ee7-8301-6ec7a19c76ef}" done="0">
    <x18tc:text xml:space="preserve">@trangnt9@fih-foxconn.com  pls check specs
Assigned to trangnt9@fih-foxconn.com</x18tc:text>
    <x18tc:mentions>
      <x18tc:mention mentionpersonId="{e2b39bb9-cd41-49a8-9811-328f808cdcda}" mentionId="{2f90fa6c-ea5c-4b29-ab6c-396873fa292a}" startIndex="0" length="25"/>
    </x18tc:mentions>
  </x18tc:threadedComment>
  <x18tc:threadedComment ref="L164" dT="2026-05-06T04:26:16.00" personId="{461bb646-26f0-4f11-a128-0fcd44886edc}" id="{8bfd58b9-69d7-4fb9-98bd-fdc743b7e621}" done="0">
    <x18tc:text xml:space="preserve">https://docs.google.com/spreadsheets/d/1EwLEdVaqzb7HAulDP64LKzfFic7R6pFG-bveewCIv8w/edit?gid=1402757199#gid=1402757199</x18tc:text>
    <x18tc:extLst>
      <ext uri="{F7C98A9C-CBB3-438F-8F68-D28B6AF4A901}">
        <xltc2:checksum/>
        <xltc2:hyperlink startIndex="0" length="118" url="https://docs.google.com/spreadsheets/d/1EwLEdVaqzb7HAulDP64LKzfFic7R6pFG-bveewCIv8w/edit?gid=1402757199#gid=1402757199"/>
      </ext>
    </x18tc:extLst>
  </x18tc:threadedComment>
  <x18tc:threadedComment ref="AF149" dT="2026-06-16T12:23:01.00" personId="{461bb646-26f0-4f11-a128-0fcd44886edc}" id="{089d6613-e3f2-4ec4-9b01-91f57e75a8d1}" done="0">
    <x18tc:text xml:space="preserve">Double check PO No @linhnp@fih-foxconn.com
Assigned to linhnp@fih-foxconn.com</x18tc:text>
    <x18tc:mentions>
      <x18tc:mention mentionpersonId="{cea1e472-3e89-40d2-a9c1-9c2236265a36}" mentionId="{d763e01f-47fc-4a81-82f4-82809a90fb1e}" startIndex="19" length="23"/>
    </x18tc:mentions>
  </x18tc:threadedComment>
  <x18tc:threadedComment ref="G197" dT="2026-06-11T04:48:21.00" personId="{33adbe66-aee2-482d-9fb3-0d0f4aa01bed}" id="{b7bcb132-18bc-408a-a804-f15a24c8412c}" done="0">
    <x18tc:text xml:space="preserve">@thaina@fih-foxconn.com  ls check specs
Assigned to thaina@fih-foxconn.com</x18tc:text>
    <x18tc:mentions>
      <x18tc:mention mentionpersonId="{73ddc2b0-318f-4906-afd1-4a8a2bd97dee}" mentionId="{51ca9071-30bf-4cf7-9616-022f9ca0cb2a}" startIndex="0" length="23"/>
    </x18tc:mentions>
  </x18tc:threadedComment>
  <x18tc:threadedComment ref="H175" dT="2026-05-13T03:39:38.00" personId="{461bb646-26f0-4f11-a128-0fcd44886edc}" id="{87c2255c-c2be-43a5-94a7-fc88410dbd61}" done="0">
    <x18tc:text xml:space="preserve">FW: P27 NPI getting approval for MVA (SMT QC)</x18tc:text>
  </x18tc:threadedComment>
  <x18tc:threadedComment ref="G199" dT="2026-06-11T04:48:36.00" personId="{33adbe66-aee2-482d-9fb3-0d0f4aa01bed}" id="{5ca1537c-6f50-4fbe-bcc1-cbc97876561f}" done="0">
    <x18tc:text xml:space="preserve">@thaina@fih-foxconn.com  ls check specs
Assigned to thaina@fih-foxconn.com</x18tc:text>
    <x18tc:mentions>
      <x18tc:mention mentionpersonId="{73ddc2b0-318f-4906-afd1-4a8a2bd97dee}" mentionId="{94bb46c2-48ea-4648-9e45-ce0803dae1be}" startIndex="0" length="23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25" dT="2026-05-08T07:31:01.00" personId="{461bb646-26f0-4f11-a128-0fcd44886edc}" id="{e32e66df-c532-43df-92ce-2981a2a59c06}" done="0">
    <x18tc:text xml:space="preserve">FW: MVA COST need to get approval for 25 mini PC - Cooper OR5 Project</x18tc:text>
  </x18tc:threadedComment>
  <x18tc:threadedComment ref="J125" dT="2026-05-09T00:57:53.00" personId="{461bb646-26f0-4f11-a128-0fcd44886edc}" id="{ce9a82bd-6812-4b5c-a6a1-2a0cf42fcc92}" parentId="{e32e66df-c532-43df-92ce-2981a2a59c06}">
    <x18tc:text xml:space="preserve">@hungnq4@fih-foxconn.com @thuna@fih-foxconn.com QTY update</x18tc:text>
    <x18tc:mentions>
      <x18tc:mention mentionpersonId="{f3da7a2d-f39f-4125-bd19-5ac4507ebf34}" mentionId="{44469b96-331c-42d8-9971-c548ea782046}" startIndex="0" length="24"/>
      <x18tc:mention mentionpersonId="{98976888-1fb5-4095-8728-65e1f36ac12f}" mentionId="{8f3cd08b-f6b9-4654-9bbd-e8f1ff492c7f}" startIndex="25" length="22"/>
    </x18tc:mentions>
  </x18tc:threadedComment>
  <x18tc:threadedComment ref="J125" dT="2026-05-09T00:58:05.00" personId="{461bb646-26f0-4f11-a128-0fcd44886edc}" id="{4db3a6d8-6ef6-44f5-9838-153742d376a0}" parentId="{e32e66df-c532-43df-92ce-2981a2a59c06}">
    <x18tc:text xml:space="preserve">RE: MVA COST need to get approval for 30 mini PC - Cooper OR5 Project</x18tc:text>
  </x18tc:threadedComment>
  <x18tc:threadedComment ref="I123" dT="2026-04-18T07:32:13.00" personId="{33adbe66-aee2-482d-9fb3-0d0f4aa01bed}" id="{52a1d592-b0d4-4b15-b55b-20acc468009f}" done="0">
    <x18tc:text xml:space="preserve">@giangth1@fih-foxconn.com  update giá mới</x18tc:text>
    <x18tc:mentions>
      <x18tc:mention mentionpersonId="{c50609d5-5e6e-49f6-8acd-4b08403b7999}" mentionId="{8ebb46ae-e079-4e22-ba0c-75c4fab26901}" startIndex="0" length="25"/>
    </x18tc:mentions>
  </x18tc:threadedComment>
  <x18tc:threadedComment ref="I123" dT="2026-05-07T01:18:12.00" personId="{461bb646-26f0-4f11-a128-0fcd44886edc}" id="{b2f0f30f-03e6-44d6-9309-58005aba73be}" parentId="{52a1d592-b0d4-4b15-b55b-20acc468009f}">
    <x18tc:text xml:space="preserve">ok</x18tc:text>
  </x18tc:threadedComment>
  <x18tc:threadedComment ref="H105" dT="2026-04-20T11:23:14.00" personId="{461bb646-26f0-4f11-a128-0fcd44886edc}" id="{8fb481b2-b807-46e5-a437-96f5a0119818}" done="1">
    <x18tc:text xml:space="preserve">@manhnd6@fih-foxconn.com @kha.vu-manh@fih-foxconn.com change specs and price
Assigned to manhnd6@fih-foxconn.com</x18tc:text>
    <x18tc:mentions>
      <x18tc:mention mentionpersonId="{9f676c7b-282e-4fd1-8d3f-005b1ae21b24}" mentionId="{fa32ab4b-750b-4a15-8118-db6ac7482cc8}" startIndex="0" length="24"/>
      <x18tc:mention mentionpersonId="{bfaabdfe-f358-43a0-bb7b-637a4a9d5d77}" mentionId="{03c7175a-830e-4b52-a388-fd069029db1d}" startIndex="25" length="28"/>
    </x18tc:mentions>
  </x18tc:threadedComment>
  <x18tc:threadedComment ref="AI110" dT="2026-05-23T06:25:30.00" personId="{461bb646-26f0-4f11-a128-0fcd44886edc}" id="{f55ae063-3a55-4df0-86ad-c12647adbb6d}" done="1">
    <x18tc:text xml:space="preserve">WMS Request OR6ME : tạm thời chưa làm / budget done : Làm tiếp. @linhnp@fih-foxconn.com
Assigned to linhnp@fih-foxconn.com</x18tc:text>
    <x18tc:mentions>
      <x18tc:mention mentionpersonId="{cea1e472-3e89-40d2-a9c1-9c2236265a36}" mentionId="{df684473-6024-4ffc-b219-5b5ec84e2ea9}" startIndex="64" length="23"/>
    </x18tc:mentions>
  </x18tc:threadedComment>
  <x18tc:threadedComment ref="AI99" dT="2026-05-23T06:25:09.00" personId="{461bb646-26f0-4f11-a128-0fcd44886edc}" id="{90ab7d14-decf-457b-979d-f0c6a7ac8edb}" done="0">
    <x18tc:text xml:space="preserve">@linhnp@fih-foxconn.com WMS Request OR6TE : tạm thời chưa làm / budget done : Làm tiếp
Assigned to linhnp@fih-foxconn.com</x18tc:text>
    <x18tc:mentions>
      <x18tc:mention mentionpersonId="{cea1e472-3e89-40d2-a9c1-9c2236265a36}" mentionId="{7c56ebe7-ad9d-401a-b6d2-003cd2821ece}" startIndex="0" length="23"/>
    </x18tc:mentions>
  </x18tc:threadedComment>
  <x18tc:threadedComment ref="G143" dT="2026-05-06T09:14:20.00" personId="{461bb646-26f0-4f11-a128-0fcd44886edc}" id="{e043098d-fccc-4a0d-8f92-eb04716c4c09}" done="0">
    <x18tc:text xml:space="preserve">RE: MVA COST need to get approval for mini PC and monitor - Cooper OR5 Project</x18tc:text>
  </x18tc:threadedComment>
  <x18tc:threadedComment ref="O48" dT="2026-04-22T01:59:30.00" personId="{33adbe66-aee2-482d-9fb3-0d0f4aa01bed}" id="{8af0480d-46c2-4e82-8279-3dbe423c4aa4}" done="1">
    <x18tc:text xml:space="preserve">@manhnd6@fih-foxconn.com  pls fill
Assigned to manhnd6@fih-foxconn.com</x18tc:text>
    <x18tc:mentions>
      <x18tc:mention mentionpersonId="{9f676c7b-282e-4fd1-8d3f-005b1ae21b24}" mentionId="{2556a988-a1cb-4e46-a68d-a1d0913053d6}" startIndex="0" length="24"/>
    </x18tc:mentions>
  </x18tc:threadedComment>
  <x18tc:threadedComment ref="G155" dT="2026-05-25T04:03:35.00" personId="{461bb646-26f0-4f11-a128-0fcd44886edc}" id="{2b986140-40b6-4550-866b-ad3b48dd3968}" done="0">
    <x18tc:text xml:space="preserve">OR6 List EQ Consumable IQC NonG model OR6 DVT</x18tc:text>
  </x18tc:threadedComment>
  <x18tc:threadedComment ref="C143" dT="2026-05-06T09:27:21.00" personId="{461bb646-26f0-4f11-a128-0fcd44886edc}" id="{8094fb07-b2bd-4cd5-b41f-3b92c1ac5b0d}" done="0">
    <x18tc:text xml:space="preserve">EPR2605060006 - Request mua mới</x18tc:text>
  </x18tc:threadedComment>
  <x18tc:threadedComment ref="O70" dT="2026-04-22T03:34:37.00" personId="{33adbe66-aee2-482d-9fb3-0d0f4aa01bed}" id="{b9519859-2f25-4b1d-a879-399578e33fda}" done="0">
    <x18tc:text xml:space="preserve">@haint2@fih-foxconn.com pls fill
Assigned to haint2@fih-foxconn.com</x18tc:text>
    <x18tc:mentions>
      <x18tc:mention mentionpersonId="{fcee1680-1182-40bc-a602-b88c3d977778}" mentionId="{0307747f-6d87-4195-ade9-10d893420bbc}" startIndex="0" length="23"/>
    </x18tc:mentions>
  </x18tc:threadedComment>
  <x18tc:threadedComment ref="J93" dT="2026-05-26T02:00:05.00" personId="{33adbe66-aee2-482d-9fb3-0d0f4aa01bed}" id="{871424ca-4269-4eaf-a312-010ee127769e}" done="0">
    <x18tc:text xml:space="preserve">2=&gt; 1x chị Lịch edit qty ở link OM Buy cũ</x18tc:text>
  </x18tc:threadedComment>
  <x18tc:threadedComment ref="J114" dT="2026-05-05T02:53:26.00" personId="{461bb646-26f0-4f11-a128-0fcd44886edc}" id="{199a312d-0ab8-48d0-bd07-4e1fc24ff07c}" done="0">
    <x18tc:text xml:space="preserve">@luan_nguyen_thanh1@fih-foxconn.com specs + qty chek?
Assigned to luan_nguyen_thanh1@fih-foxconn.com</x18tc:text>
    <x18tc:mentions>
      <x18tc:mention mentionpersonId="{c0a54970-c7cc-41b2-be99-483341b775fe}" mentionId="{89216d35-48b9-4eac-af27-e2dbedfb7eef}" startIndex="0" length="35"/>
    </x18tc:mentions>
  </x18tc:threadedComment>
  <x18tc:threadedComment ref="J114" dT="2026-05-05T08:40:16.00" personId="{d8ed8d3f-b8b2-4357-844f-b7aa1fed250b}" id="{828e3a88-951e-40b5-999d-f153f50bb65e}" parentId="{199a312d-0ab8-48d0-bd07-4e1fc24ff07c}">
    <x18tc:text xml:space="preserve">@giangth1@fih-foxconn.com can change from Newland to SEUI HDP-2530</x18tc:text>
    <x18tc:mentions>
      <x18tc:mention mentionpersonId="{c50609d5-5e6e-49f6-8acd-4b08403b7999}" mentionId="{f985eaa6-5b32-48be-a715-688730a8542d}" startIndex="0" length="25"/>
    </x18tc:mentions>
  </x18tc:threadedComment>
  <x18tc:threadedComment ref="H145" dT="2026-05-06T10:49:12.00" personId="{461bb646-26f0-4f11-a128-0fcd44886edc}" id="{b4031677-004e-4703-8c7a-61a5238e026c}" done="0">
    <x18tc:text xml:space="preserve">@hiennt78@fih-foxconn.com súng scran k dây giống bên kho để nhà e bắn hàng
Assigned to hiennt78@fih-foxconn.com</x18tc:text>
    <x18tc:mentions>
      <x18tc:mention mentionpersonId="{96bb1286-550f-444a-a542-3fbb8f6799fe}" mentionId="{8a0aa007-f4ec-4a21-b158-620fe74b8220}" startIndex="0" length="25"/>
    </x18tc:mentions>
  </x18tc:threadedComment>
  <x18tc:threadedComment ref="O89" dT="2026-04-22T07:00:44.00" personId="{33adbe66-aee2-482d-9fb3-0d0f4aa01bed}" id="{f34f0917-4578-4fda-8825-891748fa8b9e}" done="0">
    <x18tc:text xml:space="preserve">@bandt1@fih-foxconn.com  fill giúp t all những dòng của MFG nhé
Assigned to bandt1@fih-foxconn.com</x18tc:text>
    <x18tc:mentions>
      <x18tc:mention mentionpersonId="{8e7909f8-da9f-49ef-acff-9c37c54407c5}" mentionId="{1be3aa69-0674-430f-b20d-bb5bf27323de}" startIndex="0" length="23"/>
    </x18tc:mentions>
  </x18tc:threadedComment>
  <x18tc:threadedComment ref="J173" dT="2026-06-26T08:44:52.00" personId="{461bb646-26f0-4f11-a128-0fcd44886edc}" id="{cdd3536f-3bf0-404f-bffc-d634d1c7a97a}" done="0">
    <x18tc:text xml:space="preserve">@nhunglth2@fih-foxconn.com Pls check &amp; updated QTY
Assigned to nhunglth2@fih-foxconn.com</x18tc:text>
    <x18tc:mentions>
      <x18tc:mention mentionpersonId="{80dc1ead-ff00-444b-9952-f6e90afb1112}" mentionId="{98b75686-4c46-471d-b729-d27f13661d1e}" startIndex="0" length="26"/>
    </x18tc:mentions>
  </x18tc:threadedComment>
  <x18tc:threadedComment ref="AH139" dT="2026-05-23T07:43:31.00" personId="{461bb646-26f0-4f11-a128-0fcd44886edc}" id="{1171d038-bba9-40e5-be29-ee8b1c74b66e}" done="1">
    <x18tc:text xml:space="preserve">@linhnp@fih-foxconn.com re-check WMS
Assigned to linhnp@fih-foxconn.com</x18tc:text>
    <x18tc:mentions>
      <x18tc:mention mentionpersonId="{cea1e472-3e89-40d2-a9c1-9c2236265a36}" mentionId="{25ad98e7-6d78-4785-8116-cb4dc657e3f1}" startIndex="0" length="23"/>
    </x18tc:mentions>
  </x18tc:threadedComment>
  <x18tc:threadedComment ref="H164" dT="2026-05-26T02:38:51.00" personId="{461bb646-26f0-4f11-a128-0fcd44886edc}" id="{6d72fdf0-c6ee-4666-85aa-c5d2eedbebf7}" done="0">
    <x18tc:text xml:space="preserve">回覆: 【Int】BENTLEY CAPEX- MP UPH270 - MVA COST need to get approval - 2 lines OR6</x18tc:text>
  </x18tc:threadedComment>
  <x18tc:threadedComment ref="L103" dT="2026-05-12T02:51:16.00" personId="{461bb646-26f0-4f11-a128-0fcd44886edc}" id="{4dae69e0-dc29-42ca-a26a-af68e3b1e0c8}" done="0">
    <x18tc:text xml:space="preserve">@manhnd6@fih-foxconn.com directly confirm
Assigned to manhnd6@fih-foxconn.com</x18tc:text>
    <x18tc:mentions>
      <x18tc:mention mentionpersonId="{9f676c7b-282e-4fd1-8d3f-005b1ae21b24}" mentionId="{e3dcde22-3858-4eab-9b42-73147621cd2c}" startIndex="0" length="24"/>
    </x18tc:mentions>
  </x18tc:threadedComment>
  <x18tc:threadedComment ref="H84" dT="2026-04-23T02:12:52.00" personId="{33adbe66-aee2-482d-9fb3-0d0f4aa01bed}" id="{fa5afa5e-0630-417c-9585-4e3cf27ff647}" done="0">
    <x18tc:text xml:space="preserve">TE cfm đổi specs</x18tc:text>
  </x18tc:threadedComment>
  <x18tc:threadedComment ref="L104" dT="2026-05-12T02:49:46.00" personId="{461bb646-26f0-4f11-a128-0fcd44886edc}" id="{1d661d2f-ce0b-40c7-9799-c2ac5e678c2a}" done="1">
    <x18tc:text xml:space="preserve">Pending approval</x18tc:text>
  </x18tc:threadedComment>
  <x18tc:threadedComment ref="L105" dT="2026-05-12T02:49:08.00" personId="{461bb646-26f0-4f11-a128-0fcd44886edc}" id="{d26dd2e9-f238-4fb4-be7c-d5dd75b451df}" done="0">
    <x18tc:text xml:space="preserve">@manhnd6@fih-foxconn.com Confirmed directly
Assigned to manhnd6@fih-foxconn.com</x18tc:text>
    <x18tc:mentions>
      <x18tc:mention mentionpersonId="{9f676c7b-282e-4fd1-8d3f-005b1ae21b24}" mentionId="{70a28aac-1815-4fd1-be23-738d1e58a047}" startIndex="0" length="24"/>
    </x18tc:mentions>
  </x18tc:threadedComment>
  <x18tc:threadedComment ref="H96" dT="2026-05-06T02:43:44.00" personId="{33adbe66-aee2-482d-9fb3-0d0f4aa01bed}" id="{f04c26e3-413e-4ad9-bf50-4f160db317dd}" done="0">
    <x18tc:text xml:space="preserve">Mua U5</x18tc:text>
  </x18tc:threadedComment>
  <x18tc:threadedComment ref="L154" dT="2026-05-13T06:58:31.00" personId="{461bb646-26f0-4f11-a128-0fcd44886edc}" id="{cf88abaa-5c23-4f22-80d1-5677bc61f1fe}" done="0">
    <x18tc:text xml:space="preserve">FW: [APPROVAL NEEDED]- MVA for SSF EVT1.1 relocation in Intech</x18tc:text>
  </x18tc:threadedComment>
  <x18tc:threadedComment ref="H101" dT="2026-05-05T08:30:55.00" personId="{461bb646-26f0-4f11-a128-0fcd44886edc}" id="{c983ae10-d190-436a-b099-dae8f4021357}" done="1">
    <x18tc:text xml:space="preserve">@manhnd6@fih-foxconn.com Full màn dell à anh ơi?
Assigned to manhnd6@fih-foxconn.com</x18tc:text>
    <x18tc:mentions>
      <x18tc:mention mentionpersonId="{9f676c7b-282e-4fd1-8d3f-005b1ae21b24}" mentionId="{c1f31cf5-ba1f-4b8b-bbde-11c53540aef7}" startIndex="0" length="24"/>
    </x18tc:mentions>
  </x18tc:threadedComment>
  <x18tc:threadedComment ref="H101" dT="2026-05-05T08:44:03.00" personId="{69f22802-cb12-4d60-baf4-ef8c1aa4969b}" id="{9cdcb03e-c93e-48a7-89e4-980018f0ead4}" parentId="{c983ae10-d190-436a-b099-dae8f4021357}">
    <x18tc:text xml:space="preserve">đúng rồi em, bởi vì hiện tại máy test đang test với mutilpel slot nên cần màn to mới nhìn được</x18tc:text>
  </x18tc:threadedComment>
  <x18tc:threadedComment ref="H106" dT="2026-05-06T01:56:43.00" personId="{461bb646-26f0-4f11-a128-0fcd44886edc}" id="{9a81b862-7fe4-4473-9c84-1e82310b6491}" done="0">
    <x18tc:text xml:space="preserve">@lichlt@fih-foxconn.com check specs + QTY for OR6 MP
Assigned to lichlt@fih-foxconn.com</x18tc:text>
    <x18tc:mentions>
      <x18tc:mention mentionpersonId="{344f3d6d-fed7-433b-ada0-c3d422bf4aee}" mentionId="{8496ce73-00ad-4d3d-a7de-61224efa66c3}" startIndex="0" length="23"/>
    </x18tc:mentions>
  </x18tc:threadedComment>
  <x18tc:threadedComment ref="L152" dT="2026-05-13T06:58:11.00" personId="{461bb646-26f0-4f11-a128-0fcd44886edc}" id="{f7699628-22e2-406a-beb4-e05503eb8742}" done="0">
    <x18tc:text xml:space="preserve">FW: [APPROVAL NEEDED]- MVA for SSF EVT1.1 relocation in Intech</x18tc:text>
  </x18tc:threadedComment>
  <x18tc:threadedComment ref="H99" dT="2026-05-25T06:47:21.00" personId="{461bb646-26f0-4f11-a128-0fcd44886edc}" id="{e81db1b6-a804-4f01-bcb8-8a9319c4add6}" done="0">
    <x18tc:text xml:space="preserve">@manhnd6@fih-foxconn.com
Assigned to manhnd6@fih-foxconn.com</x18tc:text>
    <x18tc:mentions>
      <x18tc:mention mentionpersonId="{9f676c7b-282e-4fd1-8d3f-005b1ae21b24}" mentionId="{62ad4dee-3597-4a56-b331-c2e5a4fdf40a}" startIndex="0" length="24"/>
    </x18tc:mentions>
  </x18tc:threadedComment>
  <x18tc:threadedComment ref="G156" dT="2026-05-25T03:19:26.00" personId="{461bb646-26f0-4f11-a128-0fcd44886edc}" id="{4a7881c9-00b1-4247-89d4-d26084dd19e5}" done="0">
    <x18tc:text xml:space="preserve">@hiennt78@fih-foxconn.com reconfirm model ? price?
Assigned to hiennt78@fih-foxconn.com</x18tc:text>
    <x18tc:mentions>
      <x18tc:mention mentionpersonId="{96bb1286-550f-444a-a542-3fbb8f6799fe}" mentionId="{0b59cf04-7729-4c7f-bb47-c3c417c893c2}" startIndex="0" length="25"/>
    </x18tc:mentions>
  </x18tc:threadedComment>
  <x18tc:threadedComment ref="L158" dT="2026-05-18T06:13:41.00" personId="{461bb646-26f0-4f11-a128-0fcd44886edc}" id="{6979ede2-c2ab-43db-a3a6-d81eb0158e7b}" done="0">
    <x18tc:text xml:space="preserve">RE: Cooper_Approval to set up Costo Packing line 4</x18tc:text>
  </x18tc:threadedComment>
  <x18tc:threadedComment ref="L161" dT="2026-05-18T06:13:45.00" personId="{461bb646-26f0-4f11-a128-0fcd44886edc}" id="{a493676a-ffad-4a73-8dc0-04dac4a35e53}" done="0">
    <x18tc:text xml:space="preserve">RE: Cooper_Approval to set up Costo Packing line 4</x18tc:text>
  </x18tc:threadedComment>
  <x18tc:threadedComment ref="H163" dT="2026-06-02T04:01:07.00" personId="{461bb646-26f0-4f11-a128-0fcd44886edc}" id="{979070a2-75e1-49f3-814e-6e19ca2d1c25}" done="0">
    <x18tc:text xml:space="preserve">@hieppv@fih-foxconn.com View monitor is oki to you?
Assigned to hieppv@fih-foxconn.com</x18tc:text>
    <x18tc:mentions>
      <x18tc:mention mentionpersonId="{180a4fa2-c7f5-4b01-bb6a-95c362c2d84e}" mentionId="{10ca8dea-c253-4e54-afe0-3bc92e22099a}" startIndex="0" length="23"/>
    </x18tc:mentions>
  </x18tc:threadedComment>
  <x18tc:threadedComment ref="H163" dT="2026-06-02T04:12:53.00" personId="{e6253038-c4be-477f-9351-ccb24fa1a244}" id="{2bef3793-5e2d-43de-ac48-3978f6c4991f}" parentId="{979070a2-75e1-49f3-814e-6e19ca2d1c25}">
    <x18tc:text xml:space="preserve">Marked as done</x18tc:text>
  </x18tc:threadedComment>
  <x18tc:threadedComment ref="H163" dT="2026-06-02T04:25:04.00" personId="{461bb646-26f0-4f11-a128-0fcd44886edc}" id="{79e80731-95e7-4b95-9af3-67be20decb91}" parentId="{979070a2-75e1-49f3-814e-6e19ca2d1c25}">
    <x18tc:text xml:space="preserve">Thank team
Re-opened</x18tc:text>
  </x18tc:threadedComment>
  <x18tc:threadedComment ref="L159" dT="2026-05-18T06:19:39.00" personId="{461bb646-26f0-4f11-a128-0fcd44886edc}" id="{1206c3c6-cf2e-44ba-a8ce-9db9f1a93627}" done="0">
    <x18tc:text xml:space="preserve">@ducth@fih-foxconn.com explain pls
Assigned to ducth@fih-foxconn.com</x18tc:text>
    <x18tc:mentions>
      <x18tc:mention mentionpersonId="{c13334ab-638e-4c4c-8d5a-78e12ac8d850}" mentionId="{57297261-4fca-46a2-ae2c-d91c60c97122}" startIndex="0" length="22"/>
    </x18tc:mentions>
  </x18tc:threadedComment>
  <x18tc:threadedComment ref="L159" dT="2026-05-18T06:26:39.00" personId="{4a15f8b0-39f8-4bd1-85d6-ae7185057dfc}" id="{85acf261-6797-4533-9e6d-83324c676b52}" parentId="{1206c3c6-cf2e-44ba-a8ce-9db9f1a93627}">
    <x18tc:text xml:space="preserve">base on layout IE send out for improve line Packout 3&amp;4 (SKU Costco) UPH from 160 to 300, need to setup more 6 stations print label. 6x printer per line -&gt; 2 lines need 12x printer</x18tc:text>
  </x18tc:threadedComment>
  <x18tc:threadedComment ref="J174" dT="2026-06-26T09:18:27.00" personId="{9df89c93-b08a-4cae-90ee-28cd6a82e377}" id="{c9d1b7ae-c3b9-41c3-a30a-0b52f603d7a9}" done="0">
    <x18tc:text xml:space="preserve">@giangth1@fih-foxconn.com Mình đã update số lượng nhé ạ</x18tc:text>
    <x18tc:mentions>
      <x18tc:mention mentionpersonId="{c50609d5-5e6e-49f6-8acd-4b08403b7999}" mentionId="{daf0a94a-b7b8-4da2-b99b-3a406953611b}" startIndex="0" length="25"/>
    </x18tc:mentions>
  </x18tc:threadedComment>
  <x18tc:threadedComment ref="J172" dT="2026-06-20T09:10:47.00" personId="{461bb646-26f0-4f11-a128-0fcd44886edc}" id="{c0a42a1a-810d-4378-a236-bf6ac8794747}" done="0">
    <x18tc:text xml:space="preserve">@doanh.nguyen-van@fih-foxconn.com Fill pls</x18tc:text>
    <x18tc:mentions>
      <x18tc:mention mentionpersonId="{e62070b6-8301-4e15-aa97-fc1e8a81c2d5}" mentionId="{69d0969a-0187-4f5c-95e3-a0d7350e4805}" startIndex="0" length="33"/>
    </x18tc:mentions>
  </x18tc:threadedComment>
  <x18tc:threadedComment ref="J172" dT="2026-06-20T09:11:45.00" personId="{461bb646-26f0-4f11-a128-0fcd44886edc}" id="{57e7310d-be9c-45c9-85e1-be822ec75c19}" parentId="{c0a42a1a-810d-4378-a236-bf6ac8794747}">
    <x18tc:text xml:space="preserve">RE: MVA COST need to get approved for mini PC and monitor - Cooper OR5 Project</x18tc:text>
  </x18tc:threadedComment>
  <x18tc:threadedComment ref="G111" dT="2026-05-06T04:10:02.00" personId="{461bb646-26f0-4f11-a128-0fcd44886edc}" id="{2666f6f2-d0a8-47e2-b55b-456bf79074be}" done="0">
    <x18tc:text xml:space="preserve">@linhnp@fih-foxconn.com @luan_nguyen_thanh1@fih-foxconn.com @haint2@fih-foxconn.com MINI PC đi theo specs IT Sourcing báo giá
Assigned to linhnp@fih-foxconn.com</x18tc:text>
    <x18tc:mentions>
      <x18tc:mention mentionpersonId="{cea1e472-3e89-40d2-a9c1-9c2236265a36}" mentionId="{a0a09dfa-2c8b-40d6-b48e-40506ca5dcde}" startIndex="0" length="23"/>
      <x18tc:mention mentionpersonId="{c0a54970-c7cc-41b2-be99-483341b775fe}" mentionId="{960a9e97-d9a0-4c40-bcd2-38985d9c19c0}" startIndex="24" length="35"/>
      <x18tc:mention mentionpersonId="{fcee1680-1182-40bc-a602-b88c3d977778}" mentionId="{98e3722c-1370-4ffd-bfe1-4586bb26770d}" startIndex="60" length="23"/>
    </x18tc:mentions>
  </x18tc:threadedComment>
  <x18tc:threadedComment ref="G111" dT="2026-05-06T04:10:15.00" personId="{461bb646-26f0-4f11-a128-0fcd44886edc}" id="{d1c45e6e-e471-42f3-954f-1f8adcc219d0}" parentId="{2666f6f2-d0a8-47e2-b55b-456bf79074be}">
    <x18tc:text xml:space="preserve">Tham khảo : NUC 14 Essential NUC14MNK150 Intel N150, Ram 16 GB DDR5,SSD 256GB, Wi-Fi and Bluetooth, NoOS, 3Yrs Wty</x18tc:text>
  </x18tc:threadedComment>
  <x18tc:threadedComment ref="G111" dT="2026-05-07T02:40:09.00" personId="{461bb646-26f0-4f11-a128-0fcd44886edc}" id="{8f0f914c-b2bf-44a6-b261-4c59d2f06967}" parentId="{2666f6f2-d0a8-47e2-b55b-456bf79074be}">
    <x18tc:text xml:space="preserve">AIDB-I26050740232 @linhnp@fih-foxconn.com</x18tc:text>
    <x18tc:mentions>
      <x18tc:mention mentionpersonId="{cea1e472-3e89-40d2-a9c1-9c2236265a36}" mentionId="{e2a01656-0559-4245-b836-a2e729234456}" startIndex="18" length="23"/>
    </x18tc:mentions>
  </x18tc:threadedComment>
  <x18tc:threadedComment ref="O41" dT="2026-04-22T03:33:47.00" personId="{33adbe66-aee2-482d-9fb3-0d0f4aa01bed}" id="{8f2bb98a-381e-4e69-bfe7-0440a0128980}" done="0">
    <x18tc:text xml:space="preserve">@bandt1@fih-foxconn.com  pls fill in N O P colums
Assigned to bandt1@fih-foxconn.com</x18tc:text>
    <x18tc:mentions>
      <x18tc:mention mentionpersonId="{8e7909f8-da9f-49ef-acff-9c37c54407c5}" mentionId="{2ce4dd39-0cb8-49a6-a2bb-a10929d15152}" startIndex="0" length="23"/>
    </x18tc:mentions>
  </x18tc:threadedComment>
  <x18tc:threadedComment ref="J113" dT="2026-05-05T02:52:42.00" personId="{461bb646-26f0-4f11-a128-0fcd44886edc}" id="{0597308e-d4d7-4ac0-b995-40b0911516ae}" done="0">
    <x18tc:text xml:space="preserve">@luan_nguyen_thanh1@fih-foxconn.com reasons?
Assigned to luan_nguyen_thanh1@fih-foxconn.com</x18tc:text>
    <x18tc:mentions>
      <x18tc:mention mentionpersonId="{c0a54970-c7cc-41b2-be99-483341b775fe}" mentionId="{1bdbead3-0257-4bc1-af2f-276cd984ec4f}" startIndex="0" length="35"/>
    </x18tc:mentions>
  </x18tc:threadedComment>
  <x18tc:threadedComment ref="J113" dT="2026-05-05T08:39:29.00" personId="{d8ed8d3f-b8b2-4357-844f-b7aa1fed250b}" id="{a5e78379-3308-4c42-87d0-be48947137a1}" parentId="{0597308e-d4d7-4ac0-b995-40b0911516ae}">
    <x18tc:text xml:space="preserve">@giangth1@fih-foxconn.com for VQ station by camera need detail error on ring</x18tc:text>
    <x18tc:mentions>
      <x18tc:mention mentionpersonId="{c50609d5-5e6e-49f6-8acd-4b08403b7999}" mentionId="{6e576e1f-94c8-4b1b-9665-8caac3c9da52}" startIndex="0" length="25"/>
    </x18tc:mentions>
  </x18tc:threadedComment>
  <x18tc:threadedComment ref="H162" dT="2026-05-26T02:38:46.00" personId="{461bb646-26f0-4f11-a128-0fcd44886edc}" id="{3b23e74e-7d63-4107-a836-1fc40bd26e3c}" done="0">
    <x18tc:text xml:space="preserve">回覆: 【Int】BENTLEY CAPEX- MP UPH270 - MVA COST need to get approval - 2 lines OR6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" dT="2026-04-17T08:17:09.00" personId="{cbe5a608-d5a9-4dfc-a14f-1e65fa88d207}" id="{4f126995-b299-48a4-8a70-aea51358056d}" done="0">
    <x18tc:text xml:space="preserve">Should be Line open date (FBU)</x18tc:text>
  </x18tc:threadedComment>
  <x18tc:threadedComment ref="J18" dT="2026-05-05T04:17:05.00" personId="{cbe5a608-d5a9-4dfc-a14f-1e65fa88d207}" id="{9aa0fb8f-b85b-487f-beee-f31276b24641}" done="0">
    <x18tc:text xml:space="preserve">@thuptq@fih-foxconn.com
Assigned to thuptq@fih-foxconn.com</x18tc:text>
    <x18tc:mentions>
      <x18tc:mention mentionpersonId="{cfdf92d2-4748-4136-b820-11d163c6fc6e}" mentionId="{3b63870e-b91d-4f2a-84ef-6635a52d25e1}" startIndex="0" length="23"/>
    </x18tc:mentions>
  </x18tc:threadedComment>
  <x18tc:threadedComment ref="J29" dT="2026-05-05T01:07:30.00" personId="{cbe5a608-d5a9-4dfc-a14f-1e65fa88d207}" id="{ffe98359-35d3-4a27-a9df-96a69886f4c3}" done="0">
    <x18tc:text xml:space="preserve">@thuylt3@fih-foxconn.com
Assigned to thuylt3@fih-foxconn.com</x18tc:text>
    <x18tc:mentions>
      <x18tc:mention mentionpersonId="{341ca938-6e0a-42c2-92e9-f07f73c26968}" mentionId="{7a29638a-f630-4d0b-b574-59f0bd86b37f}" startIndex="0" length="24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6" dT="2026-04-20T11:31:01.00" personId="{461bb646-26f0-4f11-a128-0fcd44886edc}" id="{67e72f1e-005f-4d95-a209-e92bbc86a792}" done="0">
    <x18tc:text xml:space="preserve">【通知】需求單號：【AIDB-I26040924948】 已詢價完成.( Notice) Demand number: 【AIDB-I26040924948】Has been completed</x18tc:text>
  </x18tc:threadedComment>
  <x18tc:threadedComment ref="B11" dT="2026-06-01T09:04:49.00" personId="{33adbe66-aee2-482d-9fb3-0d0f4aa01bed}" id="{4554a404-76bd-4686-b23f-2b2423eb1496}" done="0">
    <x18tc:text xml:space="preserve">valid to AUG 2026</x18tc:text>
  </x18tc:threadedComment>
  <x18tc:threadedComment ref="K11" dT="2026-06-20T09:09:45.00" personId="{461bb646-26f0-4f11-a128-0fcd44886edc}" id="{aab9b497-b79a-40a7-b1fc-69d7722b314c}" done="0">
    <x18tc:text xml:space="preserve">@maint5@fih-foxconn.com c ơi, có em này rõ nhất ngày hết hạn theo báo giá ạ
Assigned to maint5@fih-foxconn.com</x18tc:text>
    <x18tc:mentions>
      <x18tc:mention mentionpersonId="{36dd9517-408d-4f77-8c0d-7b24d3d462ce}" mentionId="{1b954a21-4e69-4b32-9911-52c80d0ed87d}" startIndex="0" length="23"/>
    </x18tc:mentions>
  </x18tc:threadedComment>
  <x18tc:threadedComment ref="B16" dT="2026-04-22T09:39:13.00" personId="{461bb646-26f0-4f11-a128-0fcd44886edc}" id="{deb23a23-9556-4afa-8583-cd4d94463a6e}" done="0">
    <x18tc:text xml:space="preserve">RE: Out of Stock &amp; Quotation Expiry Notice – Dell i3 PC (HIDP-I26020929492) Cập nhật tồn kho của máy tính mua thường xuyên PC DELL i3 ( HIDP-I26020929492)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6-06-22T04:04:31.00" personId="{cbe5a608-d5a9-4dfc-a14f-1e65fa88d207}" id="{6340b4b6-45af-4915-a535-1729a9bc896c}" done="0">
    <x18tc:text xml:space="preserve">@linhnp@fih-foxconn.com check lại một lần tất cả các cột item, spec, ....bidding expiry date, update theo dữ liệu mới nhất. finish target: 6/22
Assigned to linhnp@fih-foxconn.com</x18tc:text>
    <x18tc:mentions>
      <x18tc:mention mentionpersonId="{cea1e472-3e89-40d2-a9c1-9c2236265a36}" mentionId="{5454fb03-dadb-4932-a2ac-8b7eed7d01a1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thanhpd@fih-foxconn.com" TargetMode="External"/><Relationship Id="rId22" Type="http://schemas.openxmlformats.org/officeDocument/2006/relationships/hyperlink" Target="mailto:thanhpd@fih-foxconn.com" TargetMode="External"/><Relationship Id="rId21" Type="http://schemas.openxmlformats.org/officeDocument/2006/relationships/hyperlink" Target="mailto:tiennt7@fih-foxconn.com" TargetMode="External"/><Relationship Id="rId24" Type="http://schemas.openxmlformats.org/officeDocument/2006/relationships/hyperlink" Target="mailto:thanhpd@fih-foxconn.com" TargetMode="External"/><Relationship Id="rId23" Type="http://schemas.openxmlformats.org/officeDocument/2006/relationships/hyperlink" Target="mailto:tiennt7@fih-foxconn.com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nhungntt@fih-foxconn.com" TargetMode="External"/><Relationship Id="rId9" Type="http://schemas.openxmlformats.org/officeDocument/2006/relationships/hyperlink" Target="mailto:luyennd@fih-foxconn.com" TargetMode="External"/><Relationship Id="rId26" Type="http://schemas.openxmlformats.org/officeDocument/2006/relationships/hyperlink" Target="mailto:duongnt12@fih-foxconn.com" TargetMode="External"/><Relationship Id="rId25" Type="http://schemas.openxmlformats.org/officeDocument/2006/relationships/hyperlink" Target="mailto:nhanntt@fih-foxconn.com" TargetMode="External"/><Relationship Id="rId28" Type="http://schemas.openxmlformats.org/officeDocument/2006/relationships/hyperlink" Target="mailto:linhnt12@fih-foxconn.com" TargetMode="External"/><Relationship Id="rId27" Type="http://schemas.openxmlformats.org/officeDocument/2006/relationships/hyperlink" Target="mailto:nhanntt@fih-foxconn.com" TargetMode="External"/><Relationship Id="rId5" Type="http://schemas.openxmlformats.org/officeDocument/2006/relationships/hyperlink" Target="mailto:ductv3@fih-foxconn.com" TargetMode="External"/><Relationship Id="rId6" Type="http://schemas.openxmlformats.org/officeDocument/2006/relationships/hyperlink" Target="mailto:thamtt2@fih-foxconn.com" TargetMode="External"/><Relationship Id="rId29" Type="http://schemas.openxmlformats.org/officeDocument/2006/relationships/hyperlink" Target="mailto:nhanntt@fih-foxconn.com" TargetMode="External"/><Relationship Id="rId7" Type="http://schemas.openxmlformats.org/officeDocument/2006/relationships/hyperlink" Target="mailto:thuyht1@fih-foxconn.com" TargetMode="External"/><Relationship Id="rId8" Type="http://schemas.openxmlformats.org/officeDocument/2006/relationships/hyperlink" Target="mailto:huongnt8@fih-foxconn.com" TargetMode="External"/><Relationship Id="rId31" Type="http://schemas.openxmlformats.org/officeDocument/2006/relationships/hyperlink" Target="mailto:hienntm@fih-foxconn.com" TargetMode="External"/><Relationship Id="rId30" Type="http://schemas.openxmlformats.org/officeDocument/2006/relationships/hyperlink" Target="mailto:thaoda@fih-foxconn.com" TargetMode="External"/><Relationship Id="rId11" Type="http://schemas.openxmlformats.org/officeDocument/2006/relationships/hyperlink" Target="mailto:ductv3@fih-foxconn.com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mailto:nhungntt@fih-foxconn.com" TargetMode="External"/><Relationship Id="rId32" Type="http://schemas.openxmlformats.org/officeDocument/2006/relationships/hyperlink" Target="mailto:nguyetnt@fih-foxconn.com" TargetMode="External"/><Relationship Id="rId13" Type="http://schemas.openxmlformats.org/officeDocument/2006/relationships/hyperlink" Target="mailto:thuyht1@fih-foxconn.com" TargetMode="External"/><Relationship Id="rId12" Type="http://schemas.openxmlformats.org/officeDocument/2006/relationships/hyperlink" Target="mailto:thamtt2@fih-foxconn.com" TargetMode="External"/><Relationship Id="rId34" Type="http://schemas.openxmlformats.org/officeDocument/2006/relationships/vmlDrawing" Target="../drawings/vmlDrawing2.vml"/><Relationship Id="rId15" Type="http://schemas.openxmlformats.org/officeDocument/2006/relationships/hyperlink" Target="mailto:luyennd@fih-foxconn.com" TargetMode="External"/><Relationship Id="rId14" Type="http://schemas.openxmlformats.org/officeDocument/2006/relationships/hyperlink" Target="mailto:huongnt8@fih-foxconn.com" TargetMode="External"/><Relationship Id="rId17" Type="http://schemas.openxmlformats.org/officeDocument/2006/relationships/hyperlink" Target="mailto:hungnv9@fih-foxconn.com" TargetMode="External"/><Relationship Id="rId16" Type="http://schemas.openxmlformats.org/officeDocument/2006/relationships/hyperlink" Target="mailto:tamttt@fih-foxconn.com" TargetMode="External"/><Relationship Id="rId19" Type="http://schemas.openxmlformats.org/officeDocument/2006/relationships/hyperlink" Target="mailto:tiennt7@fih-foxconn.com" TargetMode="External"/><Relationship Id="rId18" Type="http://schemas.openxmlformats.org/officeDocument/2006/relationships/hyperlink" Target="mailto:duongvtt@fih-foxconn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bichpt@fih-foxconn.com" TargetMode="External"/><Relationship Id="rId42" Type="http://schemas.openxmlformats.org/officeDocument/2006/relationships/hyperlink" Target="mailto:huyennn1@fih-foxconn.com" TargetMode="External"/><Relationship Id="rId41" Type="http://schemas.openxmlformats.org/officeDocument/2006/relationships/hyperlink" Target="mailto:huyennn1@fih-foxconn.com" TargetMode="External"/><Relationship Id="rId44" Type="http://schemas.openxmlformats.org/officeDocument/2006/relationships/hyperlink" Target="mailto:huyennn1@fih-foxconn.com" TargetMode="External"/><Relationship Id="rId43" Type="http://schemas.openxmlformats.org/officeDocument/2006/relationships/hyperlink" Target="mailto:huyennn1@fih-foxconn.com" TargetMode="External"/><Relationship Id="rId46" Type="http://schemas.openxmlformats.org/officeDocument/2006/relationships/hyperlink" Target="mailto:huyennn1@fih-foxconn.com" TargetMode="External"/><Relationship Id="rId45" Type="http://schemas.openxmlformats.org/officeDocument/2006/relationships/hyperlink" Target="mailto:huyennn1@fih-foxconn.com" TargetMode="External"/><Relationship Id="rId48" Type="http://schemas.openxmlformats.org/officeDocument/2006/relationships/hyperlink" Target="mailto:huyennn1@fih-foxconn.com" TargetMode="External"/><Relationship Id="rId47" Type="http://schemas.openxmlformats.org/officeDocument/2006/relationships/hyperlink" Target="mailto:huyennn1@fih-foxconn.com" TargetMode="External"/><Relationship Id="rId49" Type="http://schemas.openxmlformats.org/officeDocument/2006/relationships/hyperlink" Target="mailto:huyennn1@fih-foxconn.com" TargetMode="External"/><Relationship Id="rId31" Type="http://schemas.openxmlformats.org/officeDocument/2006/relationships/hyperlink" Target="mailto:duongnv2@fih-foxconn.com" TargetMode="External"/><Relationship Id="rId30" Type="http://schemas.openxmlformats.org/officeDocument/2006/relationships/hyperlink" Target="mailto:duongnv2@fih-foxconn.com" TargetMode="External"/><Relationship Id="rId33" Type="http://schemas.openxmlformats.org/officeDocument/2006/relationships/hyperlink" Target="mailto:bichpt@fih-foxconn.com" TargetMode="External"/><Relationship Id="rId32" Type="http://schemas.openxmlformats.org/officeDocument/2006/relationships/hyperlink" Target="mailto:bichpt@fih-foxconn.com" TargetMode="External"/><Relationship Id="rId35" Type="http://schemas.openxmlformats.org/officeDocument/2006/relationships/hyperlink" Target="mailto:bichpt@fih-foxconn.com" TargetMode="External"/><Relationship Id="rId34" Type="http://schemas.openxmlformats.org/officeDocument/2006/relationships/hyperlink" Target="mailto:bichpt@fih-foxconn.com" TargetMode="External"/><Relationship Id="rId37" Type="http://schemas.openxmlformats.org/officeDocument/2006/relationships/hyperlink" Target="mailto:bichpt@fih-foxconn.com" TargetMode="External"/><Relationship Id="rId36" Type="http://schemas.openxmlformats.org/officeDocument/2006/relationships/hyperlink" Target="mailto:bichpt@fih-foxconn.com" TargetMode="External"/><Relationship Id="rId39" Type="http://schemas.openxmlformats.org/officeDocument/2006/relationships/hyperlink" Target="mailto:bichpt@fih-foxconn.com" TargetMode="External"/><Relationship Id="rId38" Type="http://schemas.openxmlformats.org/officeDocument/2006/relationships/hyperlink" Target="mailto:bichpt@fih-foxconn.com" TargetMode="External"/><Relationship Id="rId20" Type="http://schemas.openxmlformats.org/officeDocument/2006/relationships/hyperlink" Target="mailto:anhttp@fih-foxconn.com" TargetMode="External"/><Relationship Id="rId22" Type="http://schemas.openxmlformats.org/officeDocument/2006/relationships/hyperlink" Target="mailto:anhttp@fih-foxconn.com" TargetMode="External"/><Relationship Id="rId21" Type="http://schemas.openxmlformats.org/officeDocument/2006/relationships/hyperlink" Target="mailto:anhttp@fih-foxconn.com" TargetMode="External"/><Relationship Id="rId24" Type="http://schemas.openxmlformats.org/officeDocument/2006/relationships/hyperlink" Target="mailto:anhttp@fih-foxconn.com" TargetMode="External"/><Relationship Id="rId23" Type="http://schemas.openxmlformats.org/officeDocument/2006/relationships/hyperlink" Target="mailto:anhttp@fih-foxconn.com" TargetMode="External"/><Relationship Id="rId26" Type="http://schemas.openxmlformats.org/officeDocument/2006/relationships/hyperlink" Target="mailto:duongnv2@fih-foxconn.com" TargetMode="External"/><Relationship Id="rId25" Type="http://schemas.openxmlformats.org/officeDocument/2006/relationships/hyperlink" Target="mailto:anhttp@fih-foxconn.com" TargetMode="External"/><Relationship Id="rId28" Type="http://schemas.openxmlformats.org/officeDocument/2006/relationships/hyperlink" Target="mailto:duongnv2@fih-foxconn.com" TargetMode="External"/><Relationship Id="rId27" Type="http://schemas.openxmlformats.org/officeDocument/2006/relationships/hyperlink" Target="mailto:duongnv2@fih-foxconn.com" TargetMode="External"/><Relationship Id="rId29" Type="http://schemas.openxmlformats.org/officeDocument/2006/relationships/hyperlink" Target="mailto:duongnv2@fih-foxconn.com" TargetMode="External"/><Relationship Id="rId95" Type="http://schemas.openxmlformats.org/officeDocument/2006/relationships/hyperlink" Target="mailto:linhdd@fih-foxconn.com" TargetMode="External"/><Relationship Id="rId94" Type="http://schemas.openxmlformats.org/officeDocument/2006/relationships/hyperlink" Target="mailto:linhdd@fih-foxconn.com" TargetMode="External"/><Relationship Id="rId97" Type="http://schemas.openxmlformats.org/officeDocument/2006/relationships/vmlDrawing" Target="../drawings/vmlDrawing3.vml"/><Relationship Id="rId96" Type="http://schemas.openxmlformats.org/officeDocument/2006/relationships/drawing" Target="../drawings/drawing4.xml"/><Relationship Id="rId11" Type="http://schemas.openxmlformats.org/officeDocument/2006/relationships/hyperlink" Target="mailto:anhttp@fih-foxconn.com" TargetMode="External"/><Relationship Id="rId10" Type="http://schemas.openxmlformats.org/officeDocument/2006/relationships/hyperlink" Target="mailto:huynhnv2@fih-foxconn.com" TargetMode="External"/><Relationship Id="rId13" Type="http://schemas.openxmlformats.org/officeDocument/2006/relationships/hyperlink" Target="mailto:anhttp@fih-foxconn.com" TargetMode="External"/><Relationship Id="rId12" Type="http://schemas.openxmlformats.org/officeDocument/2006/relationships/hyperlink" Target="mailto:anhttp@fih-foxconn.com" TargetMode="External"/><Relationship Id="rId91" Type="http://schemas.openxmlformats.org/officeDocument/2006/relationships/hyperlink" Target="mailto:huyennn1@fih-foxconn.com" TargetMode="External"/><Relationship Id="rId90" Type="http://schemas.openxmlformats.org/officeDocument/2006/relationships/hyperlink" Target="mailto:huyennn1@fih-foxconn.com" TargetMode="External"/><Relationship Id="rId93" Type="http://schemas.openxmlformats.org/officeDocument/2006/relationships/hyperlink" Target="mailto:huyennn1@fih-foxconn.com" TargetMode="External"/><Relationship Id="rId92" Type="http://schemas.openxmlformats.org/officeDocument/2006/relationships/hyperlink" Target="mailto:huyennn1@fih-foxconn.com" TargetMode="External"/><Relationship Id="rId15" Type="http://schemas.openxmlformats.org/officeDocument/2006/relationships/hyperlink" Target="mailto:anhttp@fih-foxconn.com" TargetMode="External"/><Relationship Id="rId14" Type="http://schemas.openxmlformats.org/officeDocument/2006/relationships/hyperlink" Target="mailto:anhttp@fih-foxconn.com" TargetMode="External"/><Relationship Id="rId17" Type="http://schemas.openxmlformats.org/officeDocument/2006/relationships/hyperlink" Target="mailto:anhttp@fih-foxconn.com" TargetMode="External"/><Relationship Id="rId16" Type="http://schemas.openxmlformats.org/officeDocument/2006/relationships/hyperlink" Target="mailto:anhttp@fih-foxconn.com" TargetMode="External"/><Relationship Id="rId19" Type="http://schemas.openxmlformats.org/officeDocument/2006/relationships/hyperlink" Target="mailto:anhttp@fih-foxconn.com" TargetMode="External"/><Relationship Id="rId18" Type="http://schemas.openxmlformats.org/officeDocument/2006/relationships/hyperlink" Target="mailto:anhttp@fih-foxconn.com" TargetMode="External"/><Relationship Id="rId84" Type="http://schemas.openxmlformats.org/officeDocument/2006/relationships/hyperlink" Target="mailto:yenlp@fih-foxconn.com" TargetMode="External"/><Relationship Id="rId83" Type="http://schemas.openxmlformats.org/officeDocument/2006/relationships/hyperlink" Target="mailto:thaina@fih-foxconn.com" TargetMode="External"/><Relationship Id="rId86" Type="http://schemas.openxmlformats.org/officeDocument/2006/relationships/hyperlink" Target="mailto:ngocnv5@fih-foxconn.com" TargetMode="External"/><Relationship Id="rId85" Type="http://schemas.openxmlformats.org/officeDocument/2006/relationships/hyperlink" Target="mailto:yenlp@fih-foxconn.com" TargetMode="External"/><Relationship Id="rId88" Type="http://schemas.openxmlformats.org/officeDocument/2006/relationships/hyperlink" Target="mailto:anhnt40@fih-foxconn.com" TargetMode="External"/><Relationship Id="rId87" Type="http://schemas.openxmlformats.org/officeDocument/2006/relationships/hyperlink" Target="mailto:tientn@fih-foxconn.com" TargetMode="External"/><Relationship Id="rId89" Type="http://schemas.openxmlformats.org/officeDocument/2006/relationships/hyperlink" Target="mailto:anhnt40@fih-foxconn.com" TargetMode="External"/><Relationship Id="rId80" Type="http://schemas.openxmlformats.org/officeDocument/2006/relationships/hyperlink" Target="mailto:huyennn1@fih-foxconn.com" TargetMode="External"/><Relationship Id="rId82" Type="http://schemas.openxmlformats.org/officeDocument/2006/relationships/hyperlink" Target="mailto:thaina@fih-foxconn.com" TargetMode="External"/><Relationship Id="rId81" Type="http://schemas.openxmlformats.org/officeDocument/2006/relationships/hyperlink" Target="mailto:thaina@fih-foxconn.com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mailto:anhttp@fih-foxconn.com" TargetMode="External"/><Relationship Id="rId9" Type="http://schemas.openxmlformats.org/officeDocument/2006/relationships/hyperlink" Target="mailto:huynhnv2@fih-foxconn.com" TargetMode="External"/><Relationship Id="rId5" Type="http://schemas.openxmlformats.org/officeDocument/2006/relationships/hyperlink" Target="mailto:anhttp@fih-foxconn.com" TargetMode="External"/><Relationship Id="rId6" Type="http://schemas.openxmlformats.org/officeDocument/2006/relationships/hyperlink" Target="mailto:hoant3@fih-foxconn.com" TargetMode="External"/><Relationship Id="rId7" Type="http://schemas.openxmlformats.org/officeDocument/2006/relationships/hyperlink" Target="mailto:hoant3@fih-foxconn.com" TargetMode="External"/><Relationship Id="rId8" Type="http://schemas.openxmlformats.org/officeDocument/2006/relationships/hyperlink" Target="mailto:huynhnv2@fih-foxconn.com" TargetMode="External"/><Relationship Id="rId73" Type="http://schemas.openxmlformats.org/officeDocument/2006/relationships/hyperlink" Target="mailto:anhttp@fih-foxconn.com" TargetMode="External"/><Relationship Id="rId72" Type="http://schemas.openxmlformats.org/officeDocument/2006/relationships/hyperlink" Target="mailto:anhttp@fih-foxconn.com" TargetMode="External"/><Relationship Id="rId75" Type="http://schemas.openxmlformats.org/officeDocument/2006/relationships/hyperlink" Target="mailto:huyennn1@fih-foxconn.com" TargetMode="External"/><Relationship Id="rId74" Type="http://schemas.openxmlformats.org/officeDocument/2006/relationships/hyperlink" Target="mailto:anhttp@fih-foxconn.com" TargetMode="External"/><Relationship Id="rId77" Type="http://schemas.openxmlformats.org/officeDocument/2006/relationships/hyperlink" Target="mailto:huyennn1@fih-foxconn.com" TargetMode="External"/><Relationship Id="rId76" Type="http://schemas.openxmlformats.org/officeDocument/2006/relationships/hyperlink" Target="mailto:huyennn1@fih-foxconn.com" TargetMode="External"/><Relationship Id="rId79" Type="http://schemas.openxmlformats.org/officeDocument/2006/relationships/hyperlink" Target="mailto:huyennn1@fih-foxconn.com" TargetMode="External"/><Relationship Id="rId78" Type="http://schemas.openxmlformats.org/officeDocument/2006/relationships/hyperlink" Target="mailto:huyennn1@fih-foxconn.com" TargetMode="External"/><Relationship Id="rId71" Type="http://schemas.openxmlformats.org/officeDocument/2006/relationships/hyperlink" Target="mailto:anhttp@fih-foxconn.com" TargetMode="External"/><Relationship Id="rId70" Type="http://schemas.openxmlformats.org/officeDocument/2006/relationships/hyperlink" Target="mailto:anhttp@fih-foxconn.com" TargetMode="External"/><Relationship Id="rId62" Type="http://schemas.openxmlformats.org/officeDocument/2006/relationships/hyperlink" Target="mailto:anhttp@fih-foxconn.com" TargetMode="External"/><Relationship Id="rId61" Type="http://schemas.openxmlformats.org/officeDocument/2006/relationships/hyperlink" Target="mailto:anhttp@fih-foxconn.com" TargetMode="External"/><Relationship Id="rId64" Type="http://schemas.openxmlformats.org/officeDocument/2006/relationships/hyperlink" Target="mailto:anhttp@fih-foxconn.com" TargetMode="External"/><Relationship Id="rId63" Type="http://schemas.openxmlformats.org/officeDocument/2006/relationships/hyperlink" Target="mailto:anhttp@fih-foxconn.com" TargetMode="External"/><Relationship Id="rId66" Type="http://schemas.openxmlformats.org/officeDocument/2006/relationships/hyperlink" Target="mailto:anhttp@fih-foxconn.com" TargetMode="External"/><Relationship Id="rId65" Type="http://schemas.openxmlformats.org/officeDocument/2006/relationships/hyperlink" Target="mailto:anhttp@fih-foxconn.com" TargetMode="External"/><Relationship Id="rId68" Type="http://schemas.openxmlformats.org/officeDocument/2006/relationships/hyperlink" Target="mailto:anhttp@fih-foxconn.com" TargetMode="External"/><Relationship Id="rId67" Type="http://schemas.openxmlformats.org/officeDocument/2006/relationships/hyperlink" Target="mailto:anhttp@fih-foxconn.com" TargetMode="External"/><Relationship Id="rId60" Type="http://schemas.openxmlformats.org/officeDocument/2006/relationships/hyperlink" Target="mailto:anhttp@fih-foxconn.com" TargetMode="External"/><Relationship Id="rId69" Type="http://schemas.openxmlformats.org/officeDocument/2006/relationships/hyperlink" Target="mailto:anhttp@fih-foxconn.com" TargetMode="External"/><Relationship Id="rId51" Type="http://schemas.openxmlformats.org/officeDocument/2006/relationships/hyperlink" Target="mailto:hungnd7@fih-foxconn.com" TargetMode="External"/><Relationship Id="rId50" Type="http://schemas.openxmlformats.org/officeDocument/2006/relationships/hyperlink" Target="mailto:huyennn1@fih-foxconn.com" TargetMode="External"/><Relationship Id="rId53" Type="http://schemas.openxmlformats.org/officeDocument/2006/relationships/hyperlink" Target="mailto:hungnd7@fih-foxconn.com" TargetMode="External"/><Relationship Id="rId52" Type="http://schemas.openxmlformats.org/officeDocument/2006/relationships/hyperlink" Target="mailto:hungnd7@fih-foxconn.com" TargetMode="External"/><Relationship Id="rId55" Type="http://schemas.openxmlformats.org/officeDocument/2006/relationships/hyperlink" Target="mailto:bichpt@fih-foxconn.com" TargetMode="External"/><Relationship Id="rId54" Type="http://schemas.openxmlformats.org/officeDocument/2006/relationships/hyperlink" Target="mailto:bichpt@fih-foxconn.com" TargetMode="External"/><Relationship Id="rId57" Type="http://schemas.openxmlformats.org/officeDocument/2006/relationships/hyperlink" Target="mailto:bichpt@fih-foxconn.com" TargetMode="External"/><Relationship Id="rId56" Type="http://schemas.openxmlformats.org/officeDocument/2006/relationships/hyperlink" Target="mailto:bichpt@fih-foxconn.com" TargetMode="External"/><Relationship Id="rId59" Type="http://schemas.openxmlformats.org/officeDocument/2006/relationships/hyperlink" Target="mailto:bichpt@fih-foxconn.com" TargetMode="External"/><Relationship Id="rId58" Type="http://schemas.openxmlformats.org/officeDocument/2006/relationships/hyperlink" Target="mailto:bichpt@fih-foxconn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lichlt@fih-foxconn.com" TargetMode="External"/><Relationship Id="rId42" Type="http://schemas.openxmlformats.org/officeDocument/2006/relationships/hyperlink" Target="mailto:lichlt@fih-foxconn.com" TargetMode="External"/><Relationship Id="rId41" Type="http://schemas.openxmlformats.org/officeDocument/2006/relationships/hyperlink" Target="mailto:lichlt@fih-foxconn.com" TargetMode="External"/><Relationship Id="rId44" Type="http://schemas.openxmlformats.org/officeDocument/2006/relationships/hyperlink" Target="mailto:lichlt@fih-foxconn.com" TargetMode="External"/><Relationship Id="rId43" Type="http://schemas.openxmlformats.org/officeDocument/2006/relationships/hyperlink" Target="mailto:lichlt@fih-foxconn.com" TargetMode="External"/><Relationship Id="rId46" Type="http://schemas.openxmlformats.org/officeDocument/2006/relationships/hyperlink" Target="mailto:lichlt@fih-foxconn.com" TargetMode="External"/><Relationship Id="rId45" Type="http://schemas.openxmlformats.org/officeDocument/2006/relationships/hyperlink" Target="mailto:lichlt@fih-foxconn.com" TargetMode="External"/><Relationship Id="rId107" Type="http://schemas.openxmlformats.org/officeDocument/2006/relationships/hyperlink" Target="mailto:lichlt@fih-foxconn.com" TargetMode="External"/><Relationship Id="rId106" Type="http://schemas.openxmlformats.org/officeDocument/2006/relationships/hyperlink" Target="mailto:lichlt@fih-foxconn.com" TargetMode="External"/><Relationship Id="rId105" Type="http://schemas.openxmlformats.org/officeDocument/2006/relationships/hyperlink" Target="mailto:lichlt@fih-foxconn.com" TargetMode="External"/><Relationship Id="rId104" Type="http://schemas.openxmlformats.org/officeDocument/2006/relationships/hyperlink" Target="mailto:lichlt@fih-foxconn.com" TargetMode="External"/><Relationship Id="rId109" Type="http://schemas.openxmlformats.org/officeDocument/2006/relationships/hyperlink" Target="mailto:lichlt@fih-foxconn.com" TargetMode="External"/><Relationship Id="rId108" Type="http://schemas.openxmlformats.org/officeDocument/2006/relationships/hyperlink" Target="mailto:lichlt@fih-foxconn.com" TargetMode="External"/><Relationship Id="rId48" Type="http://schemas.openxmlformats.org/officeDocument/2006/relationships/hyperlink" Target="mailto:lichlt@fih-foxconn.com" TargetMode="External"/><Relationship Id="rId47" Type="http://schemas.openxmlformats.org/officeDocument/2006/relationships/hyperlink" Target="mailto:lichlt@fih-foxconn.com" TargetMode="External"/><Relationship Id="rId49" Type="http://schemas.openxmlformats.org/officeDocument/2006/relationships/hyperlink" Target="mailto:lichlt@fih-foxconn.com" TargetMode="External"/><Relationship Id="rId103" Type="http://schemas.openxmlformats.org/officeDocument/2006/relationships/hyperlink" Target="mailto:bandt1@fih-foxconn.com" TargetMode="External"/><Relationship Id="rId102" Type="http://schemas.openxmlformats.org/officeDocument/2006/relationships/hyperlink" Target="mailto:bandt1@fih-foxconn.com" TargetMode="External"/><Relationship Id="rId101" Type="http://schemas.openxmlformats.org/officeDocument/2006/relationships/hyperlink" Target="mailto:bandt1@fih-foxconn.com" TargetMode="External"/><Relationship Id="rId100" Type="http://schemas.openxmlformats.org/officeDocument/2006/relationships/hyperlink" Target="mailto:bandt1@fih-foxconn.com" TargetMode="External"/><Relationship Id="rId31" Type="http://schemas.openxmlformats.org/officeDocument/2006/relationships/hyperlink" Target="mailto:hoachvd@fih-foxconn.com" TargetMode="External"/><Relationship Id="rId30" Type="http://schemas.openxmlformats.org/officeDocument/2006/relationships/hyperlink" Target="mailto:yennh@fih-foxconn.com" TargetMode="External"/><Relationship Id="rId33" Type="http://schemas.openxmlformats.org/officeDocument/2006/relationships/hyperlink" Target="mailto:hoachvd@fih-foxconn.com" TargetMode="External"/><Relationship Id="rId32" Type="http://schemas.openxmlformats.org/officeDocument/2006/relationships/hyperlink" Target="mailto:hoachvd@fih-foxconn.com" TargetMode="External"/><Relationship Id="rId35" Type="http://schemas.openxmlformats.org/officeDocument/2006/relationships/hyperlink" Target="mailto:manhnd6@fih-foxconn.com" TargetMode="External"/><Relationship Id="rId34" Type="http://schemas.openxmlformats.org/officeDocument/2006/relationships/hyperlink" Target="mailto:hoachvd@fih-foxconn.com" TargetMode="External"/><Relationship Id="rId37" Type="http://schemas.openxmlformats.org/officeDocument/2006/relationships/hyperlink" Target="mailto:manhnd6@fih-foxconn.com" TargetMode="External"/><Relationship Id="rId36" Type="http://schemas.openxmlformats.org/officeDocument/2006/relationships/hyperlink" Target="mailto:manhnd6@fih-foxconn.com" TargetMode="External"/><Relationship Id="rId39" Type="http://schemas.openxmlformats.org/officeDocument/2006/relationships/hyperlink" Target="mailto:lichlt@fih-foxconn.com" TargetMode="External"/><Relationship Id="rId38" Type="http://schemas.openxmlformats.org/officeDocument/2006/relationships/hyperlink" Target="mailto:manhnd6@fih-foxconn.com" TargetMode="External"/><Relationship Id="rId20" Type="http://schemas.openxmlformats.org/officeDocument/2006/relationships/hyperlink" Target="mailto:yennh@fih-foxconn.com" TargetMode="External"/><Relationship Id="rId22" Type="http://schemas.openxmlformats.org/officeDocument/2006/relationships/hyperlink" Target="mailto:lichlt@fih-foxconn.com" TargetMode="External"/><Relationship Id="rId21" Type="http://schemas.openxmlformats.org/officeDocument/2006/relationships/hyperlink" Target="mailto:lichlt@fih-foxconn.com" TargetMode="External"/><Relationship Id="rId24" Type="http://schemas.openxmlformats.org/officeDocument/2006/relationships/hyperlink" Target="mailto:lichlt@fih-foxconn.com" TargetMode="External"/><Relationship Id="rId23" Type="http://schemas.openxmlformats.org/officeDocument/2006/relationships/hyperlink" Target="mailto:lichlt@fih-foxconn.com" TargetMode="External"/><Relationship Id="rId129" Type="http://schemas.openxmlformats.org/officeDocument/2006/relationships/vmlDrawing" Target="../drawings/vmlDrawing4.vml"/><Relationship Id="rId128" Type="http://schemas.openxmlformats.org/officeDocument/2006/relationships/drawing" Target="../drawings/drawing6.xml"/><Relationship Id="rId127" Type="http://schemas.openxmlformats.org/officeDocument/2006/relationships/hyperlink" Target="http://dducthfih-foxconn.com/" TargetMode="External"/><Relationship Id="rId126" Type="http://schemas.openxmlformats.org/officeDocument/2006/relationships/hyperlink" Target="http://dducthfih-foxconn.com/" TargetMode="External"/><Relationship Id="rId26" Type="http://schemas.openxmlformats.org/officeDocument/2006/relationships/hyperlink" Target="mailto:hiennt3@fih-foxconn.com" TargetMode="External"/><Relationship Id="rId121" Type="http://schemas.openxmlformats.org/officeDocument/2006/relationships/hyperlink" Target="mailto:hiennt78@fih-foxconn.com" TargetMode="External"/><Relationship Id="rId25" Type="http://schemas.openxmlformats.org/officeDocument/2006/relationships/hyperlink" Target="mailto:hiennt3@fih-foxconn.com" TargetMode="External"/><Relationship Id="rId120" Type="http://schemas.openxmlformats.org/officeDocument/2006/relationships/hyperlink" Target="mailto:hiennt78@fih-foxconn.com" TargetMode="External"/><Relationship Id="rId28" Type="http://schemas.openxmlformats.org/officeDocument/2006/relationships/hyperlink" Target="mailto:yennh@fih-foxconn.com" TargetMode="External"/><Relationship Id="rId27" Type="http://schemas.openxmlformats.org/officeDocument/2006/relationships/hyperlink" Target="mailto:hiennt3@fih-foxconn.com" TargetMode="External"/><Relationship Id="rId125" Type="http://schemas.openxmlformats.org/officeDocument/2006/relationships/hyperlink" Target="http://dducthfih-foxconn.com/" TargetMode="External"/><Relationship Id="rId29" Type="http://schemas.openxmlformats.org/officeDocument/2006/relationships/hyperlink" Target="mailto:yennh@fih-foxconn.com" TargetMode="External"/><Relationship Id="rId124" Type="http://schemas.openxmlformats.org/officeDocument/2006/relationships/hyperlink" Target="http://dducthfih-foxconn.com/" TargetMode="External"/><Relationship Id="rId123" Type="http://schemas.openxmlformats.org/officeDocument/2006/relationships/hyperlink" Target="mailto:hiennt78@fih-foxconn.com" TargetMode="External"/><Relationship Id="rId122" Type="http://schemas.openxmlformats.org/officeDocument/2006/relationships/hyperlink" Target="mailto:hiennt78@fih-foxconn.com" TargetMode="External"/><Relationship Id="rId95" Type="http://schemas.openxmlformats.org/officeDocument/2006/relationships/hyperlink" Target="mailto:luan_nguyen_thanh1@fih-foxconn.com" TargetMode="External"/><Relationship Id="rId94" Type="http://schemas.openxmlformats.org/officeDocument/2006/relationships/hyperlink" Target="mailto:luan_nguyen_thanh1@fih-foxconn.com" TargetMode="External"/><Relationship Id="rId97" Type="http://schemas.openxmlformats.org/officeDocument/2006/relationships/hyperlink" Target="mailto:luan_nguyen_thanh1@fih-foxconn.com" TargetMode="External"/><Relationship Id="rId96" Type="http://schemas.openxmlformats.org/officeDocument/2006/relationships/hyperlink" Target="mailto:luan_nguyen_thanh1@fih-foxconn.com" TargetMode="External"/><Relationship Id="rId11" Type="http://schemas.openxmlformats.org/officeDocument/2006/relationships/hyperlink" Target="mailto:haint2@fih-foxconn.com" TargetMode="External"/><Relationship Id="rId99" Type="http://schemas.openxmlformats.org/officeDocument/2006/relationships/hyperlink" Target="mailto:luan_nguyen_thanh1@fih-foxconn.com" TargetMode="External"/><Relationship Id="rId10" Type="http://schemas.openxmlformats.org/officeDocument/2006/relationships/hyperlink" Target="mailto:haint2@fih-foxconn.com" TargetMode="External"/><Relationship Id="rId98" Type="http://schemas.openxmlformats.org/officeDocument/2006/relationships/hyperlink" Target="mailto:luan_nguyen_thanh1@fih-foxconn.com" TargetMode="External"/><Relationship Id="rId13" Type="http://schemas.openxmlformats.org/officeDocument/2006/relationships/hyperlink" Target="mailto:bachvx@fih-foxconn.com" TargetMode="External"/><Relationship Id="rId12" Type="http://schemas.openxmlformats.org/officeDocument/2006/relationships/hyperlink" Target="mailto:haint2@fih-foxconn.com" TargetMode="External"/><Relationship Id="rId91" Type="http://schemas.openxmlformats.org/officeDocument/2006/relationships/hyperlink" Target="mailto:lichlt@fih-foxconn.com" TargetMode="External"/><Relationship Id="rId90" Type="http://schemas.openxmlformats.org/officeDocument/2006/relationships/hyperlink" Target="mailto:lichlt@fih-foxconn.com" TargetMode="External"/><Relationship Id="rId93" Type="http://schemas.openxmlformats.org/officeDocument/2006/relationships/hyperlink" Target="mailto:lichlt@fih-foxconn.com" TargetMode="External"/><Relationship Id="rId92" Type="http://schemas.openxmlformats.org/officeDocument/2006/relationships/hyperlink" Target="mailto:lichlt@fih-foxconn.com" TargetMode="External"/><Relationship Id="rId118" Type="http://schemas.openxmlformats.org/officeDocument/2006/relationships/hyperlink" Target="mailto:hiennt78@fih-foxconn.com" TargetMode="External"/><Relationship Id="rId117" Type="http://schemas.openxmlformats.org/officeDocument/2006/relationships/hyperlink" Target="mailto:bandt1@fih-foxconn.com" TargetMode="External"/><Relationship Id="rId116" Type="http://schemas.openxmlformats.org/officeDocument/2006/relationships/hyperlink" Target="mailto:bandt1@fih-foxconn.com" TargetMode="External"/><Relationship Id="rId115" Type="http://schemas.openxmlformats.org/officeDocument/2006/relationships/hyperlink" Target="mailto:bandt1@fih-foxconn.com" TargetMode="External"/><Relationship Id="rId119" Type="http://schemas.openxmlformats.org/officeDocument/2006/relationships/hyperlink" Target="mailto:hiennt78@fih-foxconn.com" TargetMode="External"/><Relationship Id="rId15" Type="http://schemas.openxmlformats.org/officeDocument/2006/relationships/hyperlink" Target="mailto:phuongnt18@fih-foxconn.com" TargetMode="External"/><Relationship Id="rId110" Type="http://schemas.openxmlformats.org/officeDocument/2006/relationships/hyperlink" Target="mailto:lichlt@fih-foxconn.com" TargetMode="External"/><Relationship Id="rId14" Type="http://schemas.openxmlformats.org/officeDocument/2006/relationships/hyperlink" Target="mailto:bachvx@fih-foxconn.com" TargetMode="External"/><Relationship Id="rId17" Type="http://schemas.openxmlformats.org/officeDocument/2006/relationships/hyperlink" Target="mailto:phuongnt18@fih-foxconn.com" TargetMode="External"/><Relationship Id="rId16" Type="http://schemas.openxmlformats.org/officeDocument/2006/relationships/hyperlink" Target="mailto:phuongnt18@fih-foxconn.com" TargetMode="External"/><Relationship Id="rId19" Type="http://schemas.openxmlformats.org/officeDocument/2006/relationships/hyperlink" Target="mailto:yennh@fih-foxconn.com" TargetMode="External"/><Relationship Id="rId114" Type="http://schemas.openxmlformats.org/officeDocument/2006/relationships/hyperlink" Target="mailto:bandt1@fih-foxconn.com" TargetMode="External"/><Relationship Id="rId18" Type="http://schemas.openxmlformats.org/officeDocument/2006/relationships/hyperlink" Target="mailto:yennh@fih-foxconn.com" TargetMode="External"/><Relationship Id="rId113" Type="http://schemas.openxmlformats.org/officeDocument/2006/relationships/hyperlink" Target="mailto:hiennt78@fih-foxconn.com" TargetMode="External"/><Relationship Id="rId112" Type="http://schemas.openxmlformats.org/officeDocument/2006/relationships/hyperlink" Target="mailto:hiennt78@fih-foxconn.com" TargetMode="External"/><Relationship Id="rId111" Type="http://schemas.openxmlformats.org/officeDocument/2006/relationships/hyperlink" Target="mailto:lichlt@fih-foxconn.com" TargetMode="External"/><Relationship Id="rId84" Type="http://schemas.openxmlformats.org/officeDocument/2006/relationships/hyperlink" Target="mailto:manhnd6@fih-foxconn.com" TargetMode="External"/><Relationship Id="rId83" Type="http://schemas.openxmlformats.org/officeDocument/2006/relationships/hyperlink" Target="mailto:manhnd6@fih-foxconn.com" TargetMode="External"/><Relationship Id="rId86" Type="http://schemas.openxmlformats.org/officeDocument/2006/relationships/hyperlink" Target="mailto:manhnd6@fih-foxconn.com" TargetMode="External"/><Relationship Id="rId85" Type="http://schemas.openxmlformats.org/officeDocument/2006/relationships/hyperlink" Target="mailto:manhnd6@fih-foxconn.com" TargetMode="External"/><Relationship Id="rId88" Type="http://schemas.openxmlformats.org/officeDocument/2006/relationships/hyperlink" Target="mailto:manhnd6@fih-foxconn.com" TargetMode="External"/><Relationship Id="rId87" Type="http://schemas.openxmlformats.org/officeDocument/2006/relationships/hyperlink" Target="mailto:manhnd6@fih-foxconn.com" TargetMode="External"/><Relationship Id="rId89" Type="http://schemas.openxmlformats.org/officeDocument/2006/relationships/hyperlink" Target="mailto:manhnd6@fih-foxconn.com" TargetMode="External"/><Relationship Id="rId80" Type="http://schemas.openxmlformats.org/officeDocument/2006/relationships/hyperlink" Target="mailto:lichlt@fih-foxconn.com" TargetMode="External"/><Relationship Id="rId82" Type="http://schemas.openxmlformats.org/officeDocument/2006/relationships/hyperlink" Target="mailto:lichlt@fih-foxconn.com" TargetMode="External"/><Relationship Id="rId81" Type="http://schemas.openxmlformats.org/officeDocument/2006/relationships/hyperlink" Target="mailto:lichlt@fih-foxconn.com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mailto:bachvx@fih-foxconn.com" TargetMode="External"/><Relationship Id="rId9" Type="http://schemas.openxmlformats.org/officeDocument/2006/relationships/hyperlink" Target="mailto:haint2@fih-foxconn.com" TargetMode="External"/><Relationship Id="rId5" Type="http://schemas.openxmlformats.org/officeDocument/2006/relationships/hyperlink" Target="mailto:bachvx@fih-foxconn.com" TargetMode="External"/><Relationship Id="rId6" Type="http://schemas.openxmlformats.org/officeDocument/2006/relationships/hyperlink" Target="mailto:lichlt@fih-foxconn.com" TargetMode="External"/><Relationship Id="rId7" Type="http://schemas.openxmlformats.org/officeDocument/2006/relationships/hyperlink" Target="mailto:lichlt@fih-foxconn.com" TargetMode="External"/><Relationship Id="rId8" Type="http://schemas.openxmlformats.org/officeDocument/2006/relationships/hyperlink" Target="mailto:lichlt@fih-foxconn.com" TargetMode="External"/><Relationship Id="rId73" Type="http://schemas.openxmlformats.org/officeDocument/2006/relationships/hyperlink" Target="mailto:bandt1@fih-foxconn.com" TargetMode="External"/><Relationship Id="rId72" Type="http://schemas.openxmlformats.org/officeDocument/2006/relationships/hyperlink" Target="mailto:hiennt78@fih-foxconn.com" TargetMode="External"/><Relationship Id="rId75" Type="http://schemas.openxmlformats.org/officeDocument/2006/relationships/hyperlink" Target="mailto:lichlt@fih-foxconn.com" TargetMode="External"/><Relationship Id="rId74" Type="http://schemas.openxmlformats.org/officeDocument/2006/relationships/hyperlink" Target="mailto:bandt1@fih-foxconn.com" TargetMode="External"/><Relationship Id="rId77" Type="http://schemas.openxmlformats.org/officeDocument/2006/relationships/hyperlink" Target="mailto:lichlt@fih-foxconn.com" TargetMode="External"/><Relationship Id="rId76" Type="http://schemas.openxmlformats.org/officeDocument/2006/relationships/hyperlink" Target="mailto:lichlt@fih-foxconn.com" TargetMode="External"/><Relationship Id="rId79" Type="http://schemas.openxmlformats.org/officeDocument/2006/relationships/hyperlink" Target="mailto:lichlt@fih-foxconn.com" TargetMode="External"/><Relationship Id="rId78" Type="http://schemas.openxmlformats.org/officeDocument/2006/relationships/hyperlink" Target="mailto:lichlt@fih-foxconn.com" TargetMode="External"/><Relationship Id="rId71" Type="http://schemas.openxmlformats.org/officeDocument/2006/relationships/hyperlink" Target="mailto:hiennt78@fih-foxconn.com" TargetMode="External"/><Relationship Id="rId70" Type="http://schemas.openxmlformats.org/officeDocument/2006/relationships/hyperlink" Target="mailto:hiennt78@fih-foxconn.com" TargetMode="External"/><Relationship Id="rId62" Type="http://schemas.openxmlformats.org/officeDocument/2006/relationships/hyperlink" Target="mailto:thainv3@fih-foxconn.com" TargetMode="External"/><Relationship Id="rId61" Type="http://schemas.openxmlformats.org/officeDocument/2006/relationships/hyperlink" Target="mailto:thainv3@fih-foxconn.com" TargetMode="External"/><Relationship Id="rId64" Type="http://schemas.openxmlformats.org/officeDocument/2006/relationships/hyperlink" Target="mailto:bandt1@fih-foxconn.com" TargetMode="External"/><Relationship Id="rId63" Type="http://schemas.openxmlformats.org/officeDocument/2006/relationships/hyperlink" Target="mailto:thainv3@fih-foxconn.com" TargetMode="External"/><Relationship Id="rId66" Type="http://schemas.openxmlformats.org/officeDocument/2006/relationships/hyperlink" Target="mailto:bandt1@fih-foxconn.com" TargetMode="External"/><Relationship Id="rId65" Type="http://schemas.openxmlformats.org/officeDocument/2006/relationships/hyperlink" Target="mailto:bandt1@fih-foxconn.com" TargetMode="External"/><Relationship Id="rId68" Type="http://schemas.openxmlformats.org/officeDocument/2006/relationships/hyperlink" Target="mailto:bandt1@fih-foxconn.com" TargetMode="External"/><Relationship Id="rId67" Type="http://schemas.openxmlformats.org/officeDocument/2006/relationships/hyperlink" Target="mailto:bandt1@fih-foxconn.com" TargetMode="External"/><Relationship Id="rId60" Type="http://schemas.openxmlformats.org/officeDocument/2006/relationships/hyperlink" Target="mailto:haint2@fih-foxconn.com" TargetMode="External"/><Relationship Id="rId69" Type="http://schemas.openxmlformats.org/officeDocument/2006/relationships/hyperlink" Target="mailto:hiennt78@fih-foxconn.com" TargetMode="External"/><Relationship Id="rId51" Type="http://schemas.openxmlformats.org/officeDocument/2006/relationships/hyperlink" Target="mailto:lichlt@fih-foxconn.com" TargetMode="External"/><Relationship Id="rId50" Type="http://schemas.openxmlformats.org/officeDocument/2006/relationships/hyperlink" Target="mailto:lichlt@fih-foxconn.com" TargetMode="External"/><Relationship Id="rId53" Type="http://schemas.openxmlformats.org/officeDocument/2006/relationships/hyperlink" Target="mailto:manhnd6@fih-foxconn.com" TargetMode="External"/><Relationship Id="rId52" Type="http://schemas.openxmlformats.org/officeDocument/2006/relationships/hyperlink" Target="mailto:lichlt@fih-foxconn.com" TargetMode="External"/><Relationship Id="rId55" Type="http://schemas.openxmlformats.org/officeDocument/2006/relationships/hyperlink" Target="mailto:nhunglth2@fih-foxconn.com" TargetMode="External"/><Relationship Id="rId54" Type="http://schemas.openxmlformats.org/officeDocument/2006/relationships/hyperlink" Target="mailto:nhunglth2@fih-foxconn.com" TargetMode="External"/><Relationship Id="rId57" Type="http://schemas.openxmlformats.org/officeDocument/2006/relationships/hyperlink" Target="mailto:haint2@fih-foxconn.com" TargetMode="External"/><Relationship Id="rId56" Type="http://schemas.openxmlformats.org/officeDocument/2006/relationships/hyperlink" Target="mailto:nhunglth2@fih-foxconn.com" TargetMode="External"/><Relationship Id="rId59" Type="http://schemas.openxmlformats.org/officeDocument/2006/relationships/hyperlink" Target="mailto:haint2@fih-foxconn.com" TargetMode="External"/><Relationship Id="rId58" Type="http://schemas.openxmlformats.org/officeDocument/2006/relationships/hyperlink" Target="mailto:haint2@fih-foxconn.com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thuylt3@fih-foxconn.com" TargetMode="External"/><Relationship Id="rId10" Type="http://schemas.openxmlformats.org/officeDocument/2006/relationships/hyperlink" Target="mailto:thuptq@fih-foxconn.com" TargetMode="External"/><Relationship Id="rId13" Type="http://schemas.openxmlformats.org/officeDocument/2006/relationships/hyperlink" Target="mailto:thaovtt@fih-foxconn.com" TargetMode="External"/><Relationship Id="rId12" Type="http://schemas.openxmlformats.org/officeDocument/2006/relationships/hyperlink" Target="mailto:thaovtt@fih-foxconn.com" TargetMode="External"/><Relationship Id="rId15" Type="http://schemas.openxmlformats.org/officeDocument/2006/relationships/hyperlink" Target="mailto:thuylt3@fih-foxconn.com" TargetMode="External"/><Relationship Id="rId14" Type="http://schemas.openxmlformats.org/officeDocument/2006/relationships/hyperlink" Target="mailto:thaovtt@fih-foxconn.com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mailto:thuylt3@fih-foxconn.com" TargetMode="External"/><Relationship Id="rId18" Type="http://schemas.openxmlformats.org/officeDocument/2006/relationships/vmlDrawing" Target="../drawings/vmlDrawing5.vm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mailto:hanhnt2@fih-foxconn.com" TargetMode="External"/><Relationship Id="rId9" Type="http://schemas.openxmlformats.org/officeDocument/2006/relationships/hyperlink" Target="mailto:trangtt2@fih-foxconn.com" TargetMode="External"/><Relationship Id="rId5" Type="http://schemas.openxmlformats.org/officeDocument/2006/relationships/hyperlink" Target="mailto:hanh.nguyen-kieu@fih-foxconn.com" TargetMode="External"/><Relationship Id="rId6" Type="http://schemas.openxmlformats.org/officeDocument/2006/relationships/hyperlink" Target="mailto:hoangpt@fih-foxconn.com" TargetMode="External"/><Relationship Id="rId7" Type="http://schemas.openxmlformats.org/officeDocument/2006/relationships/hyperlink" Target="mailto:hoangpt@fih-foxconn.com" TargetMode="External"/><Relationship Id="rId8" Type="http://schemas.openxmlformats.org/officeDocument/2006/relationships/hyperlink" Target="mailto:trangtt2@fih-foxconn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9" Type="http://schemas.openxmlformats.org/officeDocument/2006/relationships/table" Target="../tables/table2.xml"/><Relationship Id="rId5" Type="http://schemas.openxmlformats.org/officeDocument/2006/relationships/drawing" Target="../drawings/drawing8.xml"/><Relationship Id="rId8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mailto:nhunglth2@fih-foxconn.com" TargetMode="External"/><Relationship Id="rId10" Type="http://schemas.openxmlformats.org/officeDocument/2006/relationships/hyperlink" Target="mailto:manhnd6@fih-foxconn.com" TargetMode="External"/><Relationship Id="rId13" Type="http://schemas.openxmlformats.org/officeDocument/2006/relationships/hyperlink" Target="mailto:ngocnv5@fih-foxconn.com" TargetMode="External"/><Relationship Id="rId12" Type="http://schemas.openxmlformats.org/officeDocument/2006/relationships/hyperlink" Target="mailto:yenlp@fih-foxconn.com" TargetMode="External"/><Relationship Id="rId15" Type="http://schemas.openxmlformats.org/officeDocument/2006/relationships/hyperlink" Target="mailto:thainv3@fih-foxconn.com" TargetMode="External"/><Relationship Id="rId14" Type="http://schemas.openxmlformats.org/officeDocument/2006/relationships/hyperlink" Target="mailto:tientn@fih-foxconn.com" TargetMode="External"/><Relationship Id="rId17" Type="http://schemas.openxmlformats.org/officeDocument/2006/relationships/hyperlink" Target="mailto:hiennt78@fih-foxconn.com" TargetMode="External"/><Relationship Id="rId16" Type="http://schemas.openxmlformats.org/officeDocument/2006/relationships/hyperlink" Target="mailto:anhnt40@fih-foxconn.com" TargetMode="External"/><Relationship Id="rId19" Type="http://schemas.openxmlformats.org/officeDocument/2006/relationships/drawing" Target="../drawings/drawing9.xml"/><Relationship Id="rId18" Type="http://schemas.openxmlformats.org/officeDocument/2006/relationships/hyperlink" Target="mailto:luan_nguyen_thanh1@fih-foxconn.com" TargetMode="External"/><Relationship Id="rId1" Type="http://schemas.openxmlformats.org/officeDocument/2006/relationships/hyperlink" Target="mailto:bachvx@fih-foxconn.com" TargetMode="External"/><Relationship Id="rId2" Type="http://schemas.openxmlformats.org/officeDocument/2006/relationships/hyperlink" Target="mailto:bachvx@fih-foxconn.com" TargetMode="External"/><Relationship Id="rId3" Type="http://schemas.openxmlformats.org/officeDocument/2006/relationships/hyperlink" Target="mailto:lichlt@fih-foxconn.com" TargetMode="External"/><Relationship Id="rId4" Type="http://schemas.openxmlformats.org/officeDocument/2006/relationships/hyperlink" Target="mailto:haint2@fih-foxconn.com" TargetMode="External"/><Relationship Id="rId9" Type="http://schemas.openxmlformats.org/officeDocument/2006/relationships/hyperlink" Target="mailto:hoachvd@fih-foxconn.com" TargetMode="External"/><Relationship Id="rId5" Type="http://schemas.openxmlformats.org/officeDocument/2006/relationships/hyperlink" Target="mailto:phuongnt18@fih-foxconn.com" TargetMode="External"/><Relationship Id="rId6" Type="http://schemas.openxmlformats.org/officeDocument/2006/relationships/hyperlink" Target="mailto:yennh@fih-foxconn.com" TargetMode="External"/><Relationship Id="rId7" Type="http://schemas.openxmlformats.org/officeDocument/2006/relationships/hyperlink" Target="mailto:hiennt3@fih-foxconn.com" TargetMode="External"/><Relationship Id="rId8" Type="http://schemas.openxmlformats.org/officeDocument/2006/relationships/hyperlink" Target="mailto:bichpt@fih-foxconn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hanh.nguyen-kieu@fih-foxconn.com" TargetMode="External"/><Relationship Id="rId2" Type="http://schemas.openxmlformats.org/officeDocument/2006/relationships/hyperlink" Target="mailto:hoangpt@fih-foxconn.com" TargetMode="External"/><Relationship Id="rId3" Type="http://schemas.openxmlformats.org/officeDocument/2006/relationships/hyperlink" Target="mailto:trangtt2@fih-foxconn.com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38">
      <c r="A38" s="1" t="s">
        <v>1</v>
      </c>
      <c r="B38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8.63"/>
    <col customWidth="1" min="3" max="3" width="15.75"/>
    <col customWidth="1" min="6" max="6" width="15.75"/>
    <col customWidth="1" min="7" max="7" width="15.63"/>
    <col customWidth="1" min="8" max="8" width="13.63"/>
    <col customWidth="1" min="11" max="11" width="19.38"/>
  </cols>
  <sheetData>
    <row r="1">
      <c r="L1" s="4" t="s">
        <v>13</v>
      </c>
    </row>
    <row r="2" hidden="1">
      <c r="L2" s="5"/>
    </row>
    <row r="3" hidden="1">
      <c r="L3" s="5">
        <f t="shared" ref="L3:L168" si="1">K3/G3</f>
        <v>0</v>
      </c>
    </row>
    <row r="4" hidden="1">
      <c r="L4" s="5">
        <f t="shared" si="1"/>
        <v>1</v>
      </c>
    </row>
    <row r="5" hidden="1">
      <c r="L5" s="5">
        <f t="shared" si="1"/>
        <v>1</v>
      </c>
    </row>
    <row r="6" hidden="1">
      <c r="L6" s="5">
        <f t="shared" si="1"/>
        <v>1</v>
      </c>
    </row>
    <row r="7" hidden="1">
      <c r="L7" s="8">
        <f t="shared" si="1"/>
        <v>0</v>
      </c>
    </row>
    <row r="8" hidden="1">
      <c r="L8" s="8">
        <f t="shared" si="1"/>
        <v>0</v>
      </c>
    </row>
    <row r="9" hidden="1">
      <c r="L9" s="8">
        <f t="shared" si="1"/>
        <v>1</v>
      </c>
    </row>
    <row r="10" hidden="1">
      <c r="L10" s="8">
        <f t="shared" si="1"/>
        <v>1</v>
      </c>
    </row>
    <row r="11">
      <c r="L11" s="8">
        <f t="shared" si="1"/>
        <v>0</v>
      </c>
    </row>
    <row r="12">
      <c r="L12" s="8">
        <f t="shared" si="1"/>
        <v>0</v>
      </c>
    </row>
    <row r="13">
      <c r="L13" s="8">
        <f t="shared" si="1"/>
        <v>0</v>
      </c>
    </row>
    <row r="14" hidden="1">
      <c r="L14" s="8">
        <f t="shared" si="1"/>
        <v>0</v>
      </c>
    </row>
    <row r="15" hidden="1">
      <c r="L15" s="8">
        <f t="shared" si="1"/>
        <v>0</v>
      </c>
    </row>
    <row r="16" hidden="1">
      <c r="L16" s="8">
        <f t="shared" si="1"/>
        <v>1</v>
      </c>
    </row>
    <row r="17" hidden="1">
      <c r="L17" s="8">
        <f t="shared" si="1"/>
        <v>1</v>
      </c>
    </row>
    <row r="18" hidden="1">
      <c r="L18" s="8">
        <f t="shared" si="1"/>
        <v>1</v>
      </c>
    </row>
    <row r="19" hidden="1">
      <c r="L19" s="8">
        <f t="shared" si="1"/>
        <v>1</v>
      </c>
    </row>
    <row r="20" hidden="1">
      <c r="L20" s="8">
        <f t="shared" si="1"/>
        <v>1</v>
      </c>
    </row>
    <row r="21" hidden="1">
      <c r="L21" s="8">
        <f t="shared" si="1"/>
        <v>1</v>
      </c>
    </row>
    <row r="22" hidden="1">
      <c r="L22" s="8">
        <f t="shared" si="1"/>
        <v>1</v>
      </c>
    </row>
    <row r="23" hidden="1">
      <c r="L23" s="8">
        <f t="shared" si="1"/>
        <v>1</v>
      </c>
    </row>
    <row r="24">
      <c r="L24" s="8">
        <f t="shared" si="1"/>
        <v>1</v>
      </c>
    </row>
    <row r="25">
      <c r="L25" s="8">
        <f t="shared" si="1"/>
        <v>1</v>
      </c>
    </row>
    <row r="26">
      <c r="L26" s="8">
        <f t="shared" si="1"/>
        <v>1</v>
      </c>
    </row>
    <row r="27" hidden="1">
      <c r="L27" s="8">
        <f t="shared" si="1"/>
        <v>1</v>
      </c>
    </row>
    <row r="28" hidden="1">
      <c r="L28" s="8">
        <f t="shared" si="1"/>
        <v>1</v>
      </c>
    </row>
    <row r="29" hidden="1">
      <c r="L29" s="8">
        <f t="shared" si="1"/>
        <v>1</v>
      </c>
    </row>
    <row r="30" hidden="1">
      <c r="L30" s="8">
        <f t="shared" si="1"/>
        <v>1</v>
      </c>
    </row>
    <row r="31" hidden="1">
      <c r="L31" s="8">
        <f t="shared" si="1"/>
        <v>1</v>
      </c>
    </row>
    <row r="32" hidden="1">
      <c r="L32" s="8">
        <f t="shared" si="1"/>
        <v>1</v>
      </c>
    </row>
    <row r="33" hidden="1">
      <c r="L33" s="8">
        <f t="shared" si="1"/>
        <v>1</v>
      </c>
    </row>
    <row r="34" hidden="1">
      <c r="L34" s="8">
        <f t="shared" si="1"/>
        <v>1</v>
      </c>
    </row>
    <row r="35" hidden="1">
      <c r="L35" s="8">
        <f t="shared" si="1"/>
        <v>1</v>
      </c>
    </row>
    <row r="36" hidden="1">
      <c r="L36" s="8">
        <f t="shared" si="1"/>
        <v>1</v>
      </c>
    </row>
    <row r="37" hidden="1">
      <c r="L37" s="8">
        <f t="shared" si="1"/>
        <v>1</v>
      </c>
    </row>
    <row r="38" hidden="1">
      <c r="L38" s="8">
        <f t="shared" si="1"/>
        <v>1</v>
      </c>
    </row>
    <row r="39">
      <c r="L39" s="8">
        <f t="shared" si="1"/>
        <v>1</v>
      </c>
    </row>
    <row r="40">
      <c r="L40" s="8">
        <f t="shared" si="1"/>
        <v>1</v>
      </c>
    </row>
    <row r="41">
      <c r="L41" s="8">
        <f t="shared" si="1"/>
        <v>1</v>
      </c>
    </row>
    <row r="42">
      <c r="L42" s="8">
        <f t="shared" si="1"/>
        <v>1</v>
      </c>
    </row>
    <row r="43" hidden="1">
      <c r="L43" s="8">
        <f t="shared" si="1"/>
        <v>0</v>
      </c>
    </row>
    <row r="44" hidden="1">
      <c r="L44" s="8">
        <f t="shared" si="1"/>
        <v>1</v>
      </c>
    </row>
    <row r="45">
      <c r="L45" s="8">
        <f t="shared" si="1"/>
        <v>0</v>
      </c>
    </row>
    <row r="46">
      <c r="L46" s="8">
        <f t="shared" si="1"/>
        <v>1</v>
      </c>
    </row>
    <row r="47">
      <c r="L47" s="8">
        <f t="shared" si="1"/>
        <v>1</v>
      </c>
    </row>
    <row r="48" hidden="1">
      <c r="L48" s="8">
        <f t="shared" si="1"/>
        <v>1</v>
      </c>
    </row>
    <row r="49" hidden="1">
      <c r="L49" s="8">
        <f t="shared" si="1"/>
        <v>1</v>
      </c>
    </row>
    <row r="50" hidden="1">
      <c r="L50" s="8">
        <f t="shared" si="1"/>
        <v>1</v>
      </c>
    </row>
    <row r="51" hidden="1">
      <c r="L51" s="8">
        <f t="shared" si="1"/>
        <v>1</v>
      </c>
    </row>
    <row r="52">
      <c r="L52" s="8">
        <f t="shared" si="1"/>
        <v>1</v>
      </c>
    </row>
    <row r="53">
      <c r="L53" s="8">
        <f t="shared" si="1"/>
        <v>0</v>
      </c>
    </row>
    <row r="54">
      <c r="L54" s="8">
        <f t="shared" si="1"/>
        <v>0</v>
      </c>
    </row>
    <row r="55" hidden="1">
      <c r="L55" s="8">
        <f t="shared" si="1"/>
        <v>1</v>
      </c>
    </row>
    <row r="56" hidden="1">
      <c r="L56" s="8">
        <f t="shared" si="1"/>
        <v>1</v>
      </c>
    </row>
    <row r="57" hidden="1">
      <c r="L57" s="8">
        <f t="shared" si="1"/>
        <v>0</v>
      </c>
    </row>
    <row r="58" hidden="1">
      <c r="L58" s="8">
        <f t="shared" si="1"/>
        <v>0</v>
      </c>
    </row>
    <row r="59" hidden="1">
      <c r="L59" s="8">
        <f t="shared" si="1"/>
        <v>0</v>
      </c>
    </row>
    <row r="60" hidden="1">
      <c r="L60" s="8">
        <f t="shared" si="1"/>
        <v>0</v>
      </c>
    </row>
    <row r="61" hidden="1">
      <c r="L61" s="8">
        <f t="shared" si="1"/>
        <v>0</v>
      </c>
    </row>
    <row r="62" hidden="1">
      <c r="L62" s="8">
        <f t="shared" si="1"/>
        <v>0</v>
      </c>
    </row>
    <row r="63" hidden="1">
      <c r="L63" s="8">
        <f t="shared" si="1"/>
        <v>1</v>
      </c>
    </row>
    <row r="64" hidden="1">
      <c r="L64" s="8">
        <f t="shared" si="1"/>
        <v>1</v>
      </c>
    </row>
    <row r="65" hidden="1">
      <c r="L65" s="8">
        <f t="shared" si="1"/>
        <v>1</v>
      </c>
    </row>
    <row r="66" hidden="1">
      <c r="L66" s="8">
        <f t="shared" si="1"/>
        <v>1</v>
      </c>
    </row>
    <row r="67">
      <c r="L67" s="8">
        <f t="shared" si="1"/>
        <v>1</v>
      </c>
    </row>
    <row r="68" hidden="1">
      <c r="L68" s="8">
        <f t="shared" si="1"/>
        <v>1</v>
      </c>
    </row>
    <row r="69" hidden="1">
      <c r="L69" s="8">
        <f t="shared" si="1"/>
        <v>1</v>
      </c>
    </row>
    <row r="70" hidden="1">
      <c r="L70" s="8">
        <f t="shared" si="1"/>
        <v>1</v>
      </c>
    </row>
    <row r="71" hidden="1">
      <c r="L71" s="8">
        <f t="shared" si="1"/>
        <v>1</v>
      </c>
    </row>
    <row r="72" hidden="1">
      <c r="L72" s="8">
        <f t="shared" si="1"/>
        <v>1</v>
      </c>
    </row>
    <row r="73" hidden="1">
      <c r="L73" s="8">
        <f t="shared" si="1"/>
        <v>1</v>
      </c>
    </row>
    <row r="74" hidden="1">
      <c r="L74" s="8">
        <f t="shared" si="1"/>
        <v>1</v>
      </c>
    </row>
    <row r="75" hidden="1">
      <c r="L75" s="8">
        <f t="shared" si="1"/>
        <v>1</v>
      </c>
    </row>
    <row r="76" hidden="1">
      <c r="L76" s="8">
        <f t="shared" si="1"/>
        <v>1</v>
      </c>
    </row>
    <row r="77" hidden="1">
      <c r="L77" s="8">
        <f t="shared" si="1"/>
        <v>1</v>
      </c>
    </row>
    <row r="78" hidden="1">
      <c r="L78" s="8">
        <f t="shared" si="1"/>
        <v>1</v>
      </c>
    </row>
    <row r="79">
      <c r="L79" s="8">
        <f t="shared" si="1"/>
        <v>1</v>
      </c>
    </row>
    <row r="80">
      <c r="L80" s="8">
        <f t="shared" si="1"/>
        <v>1</v>
      </c>
    </row>
    <row r="81">
      <c r="L81" s="8">
        <f t="shared" si="1"/>
        <v>1</v>
      </c>
    </row>
    <row r="82">
      <c r="L82" s="8">
        <f t="shared" si="1"/>
        <v>0</v>
      </c>
    </row>
    <row r="83" hidden="1">
      <c r="L83" s="8">
        <f t="shared" si="1"/>
        <v>1</v>
      </c>
    </row>
    <row r="84" hidden="1">
      <c r="L84" s="8">
        <f t="shared" si="1"/>
        <v>1</v>
      </c>
    </row>
    <row r="85" hidden="1">
      <c r="L85" s="8">
        <f t="shared" si="1"/>
        <v>1</v>
      </c>
    </row>
    <row r="86" hidden="1">
      <c r="L86" s="8">
        <f t="shared" si="1"/>
        <v>1</v>
      </c>
    </row>
    <row r="87">
      <c r="L87" s="8">
        <f t="shared" si="1"/>
        <v>1</v>
      </c>
    </row>
    <row r="88">
      <c r="L88" s="8">
        <f t="shared" si="1"/>
        <v>1</v>
      </c>
    </row>
    <row r="89">
      <c r="L89" s="8">
        <f t="shared" si="1"/>
        <v>1</v>
      </c>
    </row>
    <row r="90">
      <c r="L90" s="8">
        <f t="shared" si="1"/>
        <v>1</v>
      </c>
    </row>
    <row r="91">
      <c r="L91" s="8">
        <f t="shared" si="1"/>
        <v>1</v>
      </c>
    </row>
    <row r="92">
      <c r="L92" s="8">
        <f t="shared" si="1"/>
        <v>1</v>
      </c>
    </row>
    <row r="93" hidden="1">
      <c r="L93" s="8">
        <f t="shared" si="1"/>
        <v>1</v>
      </c>
    </row>
    <row r="94" hidden="1">
      <c r="L94" s="8">
        <f t="shared" si="1"/>
        <v>1</v>
      </c>
    </row>
    <row r="95" hidden="1">
      <c r="L95" s="8">
        <f t="shared" si="1"/>
        <v>1</v>
      </c>
    </row>
    <row r="96" hidden="1">
      <c r="L96" s="8">
        <f t="shared" si="1"/>
        <v>0</v>
      </c>
    </row>
    <row r="97" hidden="1">
      <c r="L97" s="8">
        <f t="shared" si="1"/>
        <v>1</v>
      </c>
    </row>
    <row r="98" hidden="1">
      <c r="L98" s="8">
        <f t="shared" si="1"/>
        <v>1</v>
      </c>
    </row>
    <row r="99" hidden="1">
      <c r="L99" s="8">
        <f t="shared" si="1"/>
        <v>0</v>
      </c>
    </row>
    <row r="100" hidden="1">
      <c r="L100" s="8">
        <f t="shared" si="1"/>
        <v>1</v>
      </c>
    </row>
    <row r="101" hidden="1">
      <c r="L101" s="8">
        <f t="shared" si="1"/>
        <v>1</v>
      </c>
    </row>
    <row r="102" hidden="1">
      <c r="L102" s="8">
        <f t="shared" si="1"/>
        <v>1</v>
      </c>
    </row>
    <row r="103" hidden="1">
      <c r="L103" s="8">
        <f t="shared" si="1"/>
        <v>1</v>
      </c>
    </row>
    <row r="104" hidden="1">
      <c r="L104" s="8">
        <f t="shared" si="1"/>
        <v>1</v>
      </c>
    </row>
    <row r="105" hidden="1">
      <c r="L105" s="8">
        <f t="shared" si="1"/>
        <v>1</v>
      </c>
    </row>
    <row r="106" hidden="1">
      <c r="L106" s="8">
        <f t="shared" si="1"/>
        <v>1</v>
      </c>
    </row>
    <row r="107" hidden="1">
      <c r="L107" s="8">
        <f t="shared" si="1"/>
        <v>1</v>
      </c>
    </row>
    <row r="108" hidden="1">
      <c r="L108" s="8">
        <f t="shared" si="1"/>
        <v>1</v>
      </c>
    </row>
    <row r="109">
      <c r="L109" s="8">
        <f t="shared" si="1"/>
        <v>1</v>
      </c>
    </row>
    <row r="110">
      <c r="L110" s="8">
        <f t="shared" si="1"/>
        <v>1</v>
      </c>
    </row>
    <row r="111">
      <c r="L111" s="8">
        <f t="shared" si="1"/>
        <v>1</v>
      </c>
    </row>
    <row r="112" hidden="1">
      <c r="L112" s="8">
        <f t="shared" si="1"/>
        <v>1</v>
      </c>
    </row>
    <row r="113" hidden="1">
      <c r="L113" s="8" t="str">
        <f t="shared" si="1"/>
        <v>#DIV/0!</v>
      </c>
    </row>
    <row r="114" hidden="1">
      <c r="L114" s="8">
        <f t="shared" si="1"/>
        <v>0</v>
      </c>
    </row>
    <row r="115" hidden="1">
      <c r="L115" s="8">
        <f t="shared" si="1"/>
        <v>0</v>
      </c>
    </row>
    <row r="116" hidden="1">
      <c r="L116" s="8">
        <f t="shared" si="1"/>
        <v>0</v>
      </c>
    </row>
    <row r="117" hidden="1">
      <c r="L117" s="8">
        <f t="shared" si="1"/>
        <v>0</v>
      </c>
    </row>
    <row r="118" hidden="1">
      <c r="L118" s="8">
        <f t="shared" si="1"/>
        <v>0</v>
      </c>
    </row>
    <row r="119" hidden="1">
      <c r="L119" s="8">
        <f t="shared" si="1"/>
        <v>0</v>
      </c>
    </row>
    <row r="120" hidden="1">
      <c r="L120" s="8">
        <f t="shared" si="1"/>
        <v>0</v>
      </c>
    </row>
    <row r="121" hidden="1">
      <c r="L121" s="8">
        <f t="shared" si="1"/>
        <v>1</v>
      </c>
    </row>
    <row r="122" hidden="1">
      <c r="L122" s="8">
        <f t="shared" si="1"/>
        <v>1</v>
      </c>
    </row>
    <row r="123" hidden="1">
      <c r="L123" s="8">
        <f t="shared" si="1"/>
        <v>1</v>
      </c>
    </row>
    <row r="124" hidden="1">
      <c r="L124" s="8">
        <f t="shared" si="1"/>
        <v>1</v>
      </c>
    </row>
    <row r="125" hidden="1">
      <c r="L125" s="8">
        <f t="shared" si="1"/>
        <v>1</v>
      </c>
    </row>
    <row r="126" hidden="1">
      <c r="L126" s="8">
        <f t="shared" si="1"/>
        <v>0</v>
      </c>
    </row>
    <row r="127" hidden="1">
      <c r="L127" s="8">
        <f t="shared" si="1"/>
        <v>0</v>
      </c>
    </row>
    <row r="128" hidden="1">
      <c r="L128" s="8">
        <f t="shared" si="1"/>
        <v>0</v>
      </c>
    </row>
    <row r="129" hidden="1">
      <c r="L129" s="8">
        <f t="shared" si="1"/>
        <v>0</v>
      </c>
    </row>
    <row r="130" hidden="1">
      <c r="L130" s="8">
        <f t="shared" si="1"/>
        <v>1</v>
      </c>
    </row>
    <row r="131" hidden="1">
      <c r="L131" s="8">
        <f t="shared" si="1"/>
        <v>1</v>
      </c>
    </row>
    <row r="132" hidden="1">
      <c r="L132" s="8">
        <f t="shared" si="1"/>
        <v>0</v>
      </c>
    </row>
    <row r="133" hidden="1">
      <c r="L133" s="8">
        <f t="shared" si="1"/>
        <v>0</v>
      </c>
    </row>
    <row r="134" hidden="1">
      <c r="L134" s="8">
        <f t="shared" si="1"/>
        <v>1</v>
      </c>
    </row>
    <row r="135" hidden="1">
      <c r="L135" s="8">
        <f t="shared" si="1"/>
        <v>1</v>
      </c>
    </row>
    <row r="136" hidden="1">
      <c r="L136" s="8">
        <f t="shared" si="1"/>
        <v>1</v>
      </c>
    </row>
    <row r="137" hidden="1">
      <c r="L137" s="8">
        <f t="shared" si="1"/>
        <v>1</v>
      </c>
    </row>
    <row r="138" hidden="1">
      <c r="L138" s="8">
        <f t="shared" si="1"/>
        <v>1</v>
      </c>
    </row>
    <row r="139" hidden="1">
      <c r="L139" s="8">
        <f t="shared" si="1"/>
        <v>1</v>
      </c>
    </row>
    <row r="140" hidden="1">
      <c r="L140" s="8">
        <f t="shared" si="1"/>
        <v>1</v>
      </c>
    </row>
    <row r="141" hidden="1">
      <c r="L141" s="8">
        <f t="shared" si="1"/>
        <v>1</v>
      </c>
    </row>
    <row r="142" hidden="1">
      <c r="L142" s="8">
        <f t="shared" si="1"/>
        <v>1</v>
      </c>
    </row>
    <row r="143" hidden="1">
      <c r="L143" s="8">
        <f t="shared" si="1"/>
        <v>1</v>
      </c>
    </row>
    <row r="144" hidden="1">
      <c r="L144" s="8">
        <f t="shared" si="1"/>
        <v>1</v>
      </c>
    </row>
    <row r="145" hidden="1">
      <c r="L145" s="8">
        <f t="shared" si="1"/>
        <v>1</v>
      </c>
    </row>
    <row r="146">
      <c r="L146" s="8">
        <f t="shared" si="1"/>
        <v>1</v>
      </c>
    </row>
    <row r="147">
      <c r="L147" s="8">
        <f t="shared" si="1"/>
        <v>1</v>
      </c>
    </row>
    <row r="148">
      <c r="L148" s="8">
        <f t="shared" si="1"/>
        <v>0</v>
      </c>
    </row>
    <row r="149" hidden="1">
      <c r="L149" s="8">
        <f t="shared" si="1"/>
        <v>0</v>
      </c>
    </row>
    <row r="150" hidden="1">
      <c r="L150" s="8">
        <f t="shared" si="1"/>
        <v>0</v>
      </c>
    </row>
    <row r="151" hidden="1">
      <c r="L151" s="8">
        <f t="shared" si="1"/>
        <v>0</v>
      </c>
    </row>
    <row r="152">
      <c r="L152" s="8">
        <f t="shared" si="1"/>
        <v>1</v>
      </c>
    </row>
    <row r="153">
      <c r="L153" s="8">
        <f t="shared" si="1"/>
        <v>1</v>
      </c>
    </row>
    <row r="154">
      <c r="L154" s="8">
        <f t="shared" si="1"/>
        <v>1</v>
      </c>
    </row>
    <row r="155">
      <c r="L155" s="8">
        <f t="shared" si="1"/>
        <v>1</v>
      </c>
    </row>
    <row r="156" hidden="1">
      <c r="L156" s="8">
        <f t="shared" si="1"/>
        <v>1</v>
      </c>
    </row>
    <row r="157" hidden="1">
      <c r="L157" s="8">
        <f t="shared" si="1"/>
        <v>0</v>
      </c>
    </row>
    <row r="158" hidden="1">
      <c r="L158" s="8">
        <f t="shared" si="1"/>
        <v>0</v>
      </c>
    </row>
    <row r="159">
      <c r="L159" s="8">
        <f t="shared" si="1"/>
        <v>0</v>
      </c>
    </row>
    <row r="160" hidden="1">
      <c r="L160" s="8">
        <f t="shared" si="1"/>
        <v>1</v>
      </c>
    </row>
    <row r="161" hidden="1">
      <c r="L161" s="8">
        <f t="shared" si="1"/>
        <v>1</v>
      </c>
    </row>
    <row r="162" hidden="1">
      <c r="L162" s="8">
        <f t="shared" si="1"/>
        <v>1</v>
      </c>
    </row>
    <row r="163" hidden="1">
      <c r="L163" s="8">
        <f t="shared" si="1"/>
        <v>0</v>
      </c>
    </row>
    <row r="164" hidden="1">
      <c r="L164" s="8">
        <f t="shared" si="1"/>
        <v>1</v>
      </c>
    </row>
    <row r="165" hidden="1">
      <c r="L165" s="8">
        <f t="shared" si="1"/>
        <v>1</v>
      </c>
    </row>
    <row r="166" hidden="1">
      <c r="L166" s="8" t="str">
        <f t="shared" si="1"/>
        <v>#REF!</v>
      </c>
    </row>
    <row r="167" hidden="1">
      <c r="L167" s="8">
        <f t="shared" si="1"/>
        <v>1</v>
      </c>
    </row>
    <row r="168" hidden="1">
      <c r="L168" s="5">
        <f t="shared" si="1"/>
        <v>1</v>
      </c>
    </row>
    <row r="169">
      <c r="L169" s="5"/>
    </row>
    <row r="170">
      <c r="L170" s="5"/>
    </row>
    <row r="171">
      <c r="L171" s="5"/>
    </row>
    <row r="172">
      <c r="L172" s="5"/>
    </row>
    <row r="173">
      <c r="L173" s="5"/>
    </row>
    <row r="174">
      <c r="L174" s="5"/>
    </row>
    <row r="175">
      <c r="L175" s="5"/>
    </row>
    <row r="176">
      <c r="L176" s="5"/>
    </row>
    <row r="177">
      <c r="L177" s="5"/>
    </row>
    <row r="178">
      <c r="L178" s="5"/>
    </row>
    <row r="179">
      <c r="L179" s="5"/>
    </row>
    <row r="180">
      <c r="L180" s="5"/>
    </row>
    <row r="181">
      <c r="L181" s="5"/>
    </row>
    <row r="182">
      <c r="L182" s="5"/>
    </row>
    <row r="183">
      <c r="L183" s="5"/>
    </row>
    <row r="184">
      <c r="L184" s="5"/>
    </row>
    <row r="185">
      <c r="L185" s="5"/>
    </row>
    <row r="186">
      <c r="L186" s="5"/>
    </row>
    <row r="187">
      <c r="L187" s="5"/>
    </row>
    <row r="188">
      <c r="L188" s="5"/>
    </row>
    <row r="189">
      <c r="L189" s="5"/>
    </row>
    <row r="190">
      <c r="L190" s="5"/>
    </row>
    <row r="191">
      <c r="L191" s="5"/>
    </row>
    <row r="192">
      <c r="L192" s="5"/>
    </row>
    <row r="193">
      <c r="L193" s="5"/>
    </row>
    <row r="194">
      <c r="L194" s="5"/>
    </row>
    <row r="195">
      <c r="L195" s="5"/>
    </row>
    <row r="196">
      <c r="L196" s="5"/>
    </row>
    <row r="197">
      <c r="L197" s="5"/>
    </row>
    <row r="198">
      <c r="L198" s="5"/>
    </row>
    <row r="199">
      <c r="L199" s="5"/>
    </row>
    <row r="200">
      <c r="L200" s="5"/>
    </row>
    <row r="201">
      <c r="L201" s="5"/>
    </row>
    <row r="202">
      <c r="L202" s="5"/>
    </row>
    <row r="203">
      <c r="L203" s="5"/>
    </row>
    <row r="204">
      <c r="L204" s="5"/>
    </row>
    <row r="205">
      <c r="L205" s="5"/>
    </row>
    <row r="206">
      <c r="L206" s="5"/>
    </row>
    <row r="207">
      <c r="L207" s="5"/>
    </row>
    <row r="208">
      <c r="L208" s="5"/>
    </row>
    <row r="209">
      <c r="L209" s="5"/>
    </row>
    <row r="210">
      <c r="L210" s="5"/>
    </row>
    <row r="211">
      <c r="L211" s="5"/>
    </row>
    <row r="212">
      <c r="L212" s="5"/>
    </row>
    <row r="213">
      <c r="L213" s="5"/>
    </row>
    <row r="214">
      <c r="L214" s="5"/>
    </row>
    <row r="215">
      <c r="L215" s="5"/>
    </row>
    <row r="216">
      <c r="L216" s="5"/>
    </row>
    <row r="217">
      <c r="L217" s="5"/>
    </row>
    <row r="218">
      <c r="L218" s="5"/>
    </row>
    <row r="219">
      <c r="L219" s="5"/>
    </row>
    <row r="220">
      <c r="L220" s="5"/>
    </row>
    <row r="221">
      <c r="L221" s="5"/>
    </row>
    <row r="222">
      <c r="L222" s="5"/>
    </row>
    <row r="223">
      <c r="L223" s="5"/>
    </row>
    <row r="224">
      <c r="L224" s="5"/>
    </row>
    <row r="225">
      <c r="L225" s="5"/>
    </row>
    <row r="226">
      <c r="L226" s="5"/>
    </row>
    <row r="227">
      <c r="L227" s="5"/>
    </row>
    <row r="228">
      <c r="L228" s="5"/>
    </row>
    <row r="229">
      <c r="L229" s="5"/>
    </row>
    <row r="230">
      <c r="L230" s="5"/>
    </row>
    <row r="231">
      <c r="L231" s="5"/>
    </row>
    <row r="232">
      <c r="L232" s="5"/>
    </row>
    <row r="233">
      <c r="L233" s="5"/>
    </row>
    <row r="234">
      <c r="L234" s="5"/>
    </row>
    <row r="235">
      <c r="L235" s="5"/>
    </row>
    <row r="236">
      <c r="L236" s="5"/>
    </row>
    <row r="237">
      <c r="L237" s="5"/>
    </row>
    <row r="238">
      <c r="L238" s="5"/>
    </row>
    <row r="239">
      <c r="L239" s="5"/>
    </row>
    <row r="240">
      <c r="L240" s="5"/>
    </row>
    <row r="241">
      <c r="L241" s="5"/>
    </row>
    <row r="242">
      <c r="L242" s="5"/>
    </row>
    <row r="243">
      <c r="L243" s="5"/>
    </row>
    <row r="244">
      <c r="L244" s="5"/>
    </row>
    <row r="245">
      <c r="L245" s="5"/>
    </row>
    <row r="246">
      <c r="L246" s="5"/>
    </row>
    <row r="247">
      <c r="L247" s="5"/>
    </row>
    <row r="248">
      <c r="L248" s="5"/>
    </row>
    <row r="249">
      <c r="L249" s="5"/>
    </row>
    <row r="250">
      <c r="L250" s="5"/>
    </row>
    <row r="251">
      <c r="L251" s="5"/>
    </row>
    <row r="252">
      <c r="L252" s="5"/>
    </row>
    <row r="253">
      <c r="L253" s="5"/>
    </row>
    <row r="254">
      <c r="L254" s="5"/>
    </row>
    <row r="255">
      <c r="L255" s="5"/>
    </row>
    <row r="256">
      <c r="L256" s="5"/>
    </row>
    <row r="257">
      <c r="L257" s="5"/>
    </row>
    <row r="258">
      <c r="L258" s="5"/>
    </row>
    <row r="259">
      <c r="L259" s="5"/>
    </row>
    <row r="260">
      <c r="L260" s="5"/>
    </row>
    <row r="261">
      <c r="L261" s="5"/>
    </row>
    <row r="262">
      <c r="L262" s="5"/>
    </row>
    <row r="263">
      <c r="L263" s="5"/>
    </row>
    <row r="264">
      <c r="L264" s="5"/>
    </row>
    <row r="265">
      <c r="L265" s="5"/>
    </row>
    <row r="266">
      <c r="L266" s="5"/>
    </row>
    <row r="267">
      <c r="L267" s="5"/>
    </row>
    <row r="268">
      <c r="L268" s="5"/>
    </row>
    <row r="269">
      <c r="L269" s="5"/>
    </row>
    <row r="270">
      <c r="L270" s="5"/>
    </row>
    <row r="271">
      <c r="L271" s="5"/>
    </row>
    <row r="272">
      <c r="L272" s="5"/>
    </row>
    <row r="273">
      <c r="L273" s="5"/>
    </row>
    <row r="274">
      <c r="L274" s="5"/>
    </row>
    <row r="275">
      <c r="L275" s="5"/>
    </row>
    <row r="276">
      <c r="L276" s="5"/>
    </row>
    <row r="277">
      <c r="L277" s="5"/>
    </row>
    <row r="278">
      <c r="L278" s="5"/>
    </row>
    <row r="279">
      <c r="L279" s="5"/>
    </row>
    <row r="280">
      <c r="L280" s="5"/>
    </row>
    <row r="281">
      <c r="L281" s="5"/>
    </row>
    <row r="282">
      <c r="L282" s="5"/>
    </row>
    <row r="283">
      <c r="L283" s="5"/>
    </row>
    <row r="284">
      <c r="L284" s="5"/>
    </row>
    <row r="285">
      <c r="L285" s="5"/>
    </row>
    <row r="286">
      <c r="L286" s="5"/>
    </row>
    <row r="287">
      <c r="L287" s="5"/>
    </row>
    <row r="288">
      <c r="L288" s="5"/>
    </row>
    <row r="289">
      <c r="L289" s="5"/>
    </row>
    <row r="290">
      <c r="L290" s="5"/>
    </row>
    <row r="291">
      <c r="L291" s="5"/>
    </row>
    <row r="292">
      <c r="L292" s="5"/>
    </row>
    <row r="293">
      <c r="L293" s="5"/>
    </row>
    <row r="294">
      <c r="L294" s="5"/>
    </row>
    <row r="295">
      <c r="L295" s="5"/>
    </row>
    <row r="296">
      <c r="L296" s="5"/>
    </row>
    <row r="297">
      <c r="L297" s="5"/>
    </row>
    <row r="298">
      <c r="L298" s="5"/>
    </row>
    <row r="299">
      <c r="L299" s="5"/>
    </row>
    <row r="300">
      <c r="L300" s="5"/>
    </row>
    <row r="301">
      <c r="L301" s="5"/>
    </row>
    <row r="302">
      <c r="L302" s="5"/>
    </row>
    <row r="303">
      <c r="L303" s="5"/>
    </row>
    <row r="304">
      <c r="L304" s="5"/>
    </row>
    <row r="305">
      <c r="L305" s="5"/>
    </row>
    <row r="306">
      <c r="L306" s="5"/>
    </row>
    <row r="307">
      <c r="L307" s="5"/>
    </row>
    <row r="308">
      <c r="L308" s="5"/>
    </row>
    <row r="309">
      <c r="L309" s="5"/>
    </row>
    <row r="310">
      <c r="L310" s="5"/>
    </row>
    <row r="311">
      <c r="L311" s="5"/>
    </row>
    <row r="312">
      <c r="L312" s="5"/>
    </row>
    <row r="313">
      <c r="L313" s="5"/>
    </row>
    <row r="314">
      <c r="L314" s="5"/>
    </row>
    <row r="315">
      <c r="L315" s="5"/>
    </row>
    <row r="316">
      <c r="L316" s="5"/>
    </row>
    <row r="317">
      <c r="L317" s="5"/>
    </row>
    <row r="318">
      <c r="L318" s="5"/>
    </row>
    <row r="319">
      <c r="L319" s="5"/>
    </row>
    <row r="320">
      <c r="L320" s="5"/>
    </row>
    <row r="321">
      <c r="L321" s="5"/>
    </row>
    <row r="322">
      <c r="L322" s="5"/>
    </row>
    <row r="323">
      <c r="L323" s="5"/>
    </row>
    <row r="324">
      <c r="L324" s="5"/>
    </row>
    <row r="325">
      <c r="L325" s="5"/>
    </row>
    <row r="326">
      <c r="L326" s="5"/>
    </row>
    <row r="327">
      <c r="L327" s="5"/>
    </row>
    <row r="328">
      <c r="L328" s="5"/>
    </row>
    <row r="329">
      <c r="L329" s="5"/>
    </row>
    <row r="330">
      <c r="L330" s="5"/>
    </row>
    <row r="331">
      <c r="L331" s="5"/>
    </row>
    <row r="332">
      <c r="L332" s="5"/>
    </row>
    <row r="333">
      <c r="L333" s="5"/>
    </row>
    <row r="334">
      <c r="L334" s="5"/>
    </row>
    <row r="335">
      <c r="L335" s="5"/>
    </row>
    <row r="336">
      <c r="L336" s="5"/>
    </row>
    <row r="337">
      <c r="L337" s="5"/>
    </row>
    <row r="338">
      <c r="L338" s="5"/>
    </row>
    <row r="339">
      <c r="L339" s="5"/>
    </row>
    <row r="340">
      <c r="L340" s="5"/>
    </row>
    <row r="341">
      <c r="L341" s="5"/>
    </row>
    <row r="342">
      <c r="L342" s="5"/>
    </row>
    <row r="343">
      <c r="L343" s="5"/>
    </row>
    <row r="344">
      <c r="L344" s="5"/>
    </row>
    <row r="345">
      <c r="L345" s="5"/>
    </row>
    <row r="346">
      <c r="L346" s="5"/>
    </row>
    <row r="347">
      <c r="L347" s="5"/>
    </row>
    <row r="348">
      <c r="L348" s="5"/>
    </row>
    <row r="349">
      <c r="L349" s="5"/>
    </row>
    <row r="350">
      <c r="L350" s="5"/>
    </row>
    <row r="351">
      <c r="L351" s="5"/>
    </row>
    <row r="352">
      <c r="L352" s="5"/>
    </row>
    <row r="353">
      <c r="L353" s="5"/>
    </row>
    <row r="354">
      <c r="L354" s="5"/>
    </row>
    <row r="355">
      <c r="L355" s="5"/>
    </row>
    <row r="356">
      <c r="L356" s="5"/>
    </row>
    <row r="357">
      <c r="L357" s="5"/>
    </row>
    <row r="358">
      <c r="L358" s="5"/>
    </row>
    <row r="359">
      <c r="L359" s="5"/>
    </row>
    <row r="360">
      <c r="L360" s="5"/>
    </row>
    <row r="361">
      <c r="L361" s="5"/>
    </row>
    <row r="362">
      <c r="L362" s="5"/>
    </row>
    <row r="363">
      <c r="L363" s="5"/>
    </row>
    <row r="364">
      <c r="L364" s="5"/>
    </row>
    <row r="365">
      <c r="L365" s="5"/>
    </row>
    <row r="366">
      <c r="L366" s="5"/>
    </row>
    <row r="367">
      <c r="L367" s="5"/>
    </row>
    <row r="368">
      <c r="L368" s="5"/>
    </row>
    <row r="369">
      <c r="L369" s="5"/>
    </row>
    <row r="370">
      <c r="L370" s="5"/>
    </row>
    <row r="371">
      <c r="L371" s="5"/>
    </row>
    <row r="372">
      <c r="L372" s="5"/>
    </row>
    <row r="373">
      <c r="L373" s="5"/>
    </row>
    <row r="374">
      <c r="L374" s="5"/>
    </row>
    <row r="375">
      <c r="L375" s="5"/>
    </row>
    <row r="376">
      <c r="L376" s="5"/>
    </row>
    <row r="377">
      <c r="L377" s="5"/>
    </row>
    <row r="378">
      <c r="L378" s="5"/>
    </row>
    <row r="379">
      <c r="L379" s="5"/>
    </row>
    <row r="380">
      <c r="L380" s="5"/>
    </row>
    <row r="381">
      <c r="L381" s="5"/>
    </row>
    <row r="382">
      <c r="L382" s="5"/>
    </row>
    <row r="383">
      <c r="L383" s="5"/>
    </row>
    <row r="384">
      <c r="L384" s="5"/>
    </row>
    <row r="385">
      <c r="L385" s="5"/>
    </row>
    <row r="386">
      <c r="L386" s="5"/>
    </row>
    <row r="387">
      <c r="L387" s="5"/>
    </row>
    <row r="388">
      <c r="L388" s="5"/>
    </row>
    <row r="389">
      <c r="L389" s="5"/>
    </row>
    <row r="390">
      <c r="L390" s="5"/>
    </row>
    <row r="391">
      <c r="L391" s="5"/>
    </row>
    <row r="392">
      <c r="L392" s="5"/>
    </row>
    <row r="393">
      <c r="L393" s="5"/>
    </row>
    <row r="394">
      <c r="L394" s="5"/>
    </row>
    <row r="395">
      <c r="L395" s="5"/>
    </row>
    <row r="396">
      <c r="L396" s="5"/>
    </row>
    <row r="397">
      <c r="L397" s="5"/>
    </row>
    <row r="398">
      <c r="L398" s="5"/>
    </row>
    <row r="399">
      <c r="L399" s="5"/>
    </row>
    <row r="400">
      <c r="L400" s="5"/>
    </row>
    <row r="401">
      <c r="L401" s="5"/>
    </row>
    <row r="402">
      <c r="L402" s="5"/>
    </row>
    <row r="403">
      <c r="L403" s="5"/>
    </row>
    <row r="404">
      <c r="L404" s="5"/>
    </row>
    <row r="405">
      <c r="L405" s="5"/>
    </row>
    <row r="406">
      <c r="L406" s="5"/>
    </row>
    <row r="407">
      <c r="L407" s="5"/>
    </row>
    <row r="408">
      <c r="L408" s="5"/>
    </row>
    <row r="409">
      <c r="L409" s="5"/>
    </row>
    <row r="410">
      <c r="L410" s="5"/>
    </row>
    <row r="411">
      <c r="L411" s="5"/>
    </row>
    <row r="412">
      <c r="L412" s="5"/>
    </row>
    <row r="413">
      <c r="L413" s="5"/>
    </row>
    <row r="414">
      <c r="L414" s="5"/>
    </row>
    <row r="415">
      <c r="L415" s="5"/>
    </row>
    <row r="416">
      <c r="L416" s="5"/>
    </row>
    <row r="417">
      <c r="L417" s="5"/>
    </row>
    <row r="418">
      <c r="L418" s="5"/>
    </row>
    <row r="419">
      <c r="L419" s="5"/>
    </row>
    <row r="420">
      <c r="L420" s="5"/>
    </row>
    <row r="421">
      <c r="L421" s="5"/>
    </row>
    <row r="422">
      <c r="L422" s="5"/>
    </row>
    <row r="423">
      <c r="L423" s="5"/>
    </row>
    <row r="424">
      <c r="L424" s="5"/>
    </row>
    <row r="425">
      <c r="L425" s="5"/>
    </row>
    <row r="426">
      <c r="L426" s="5"/>
    </row>
    <row r="427">
      <c r="L427" s="5"/>
    </row>
    <row r="428">
      <c r="L428" s="5"/>
    </row>
    <row r="429">
      <c r="L429" s="5"/>
    </row>
    <row r="430">
      <c r="L430" s="5"/>
    </row>
    <row r="431">
      <c r="L431" s="5"/>
    </row>
    <row r="432">
      <c r="L432" s="5"/>
    </row>
    <row r="433">
      <c r="L433" s="5"/>
    </row>
    <row r="434">
      <c r="L434" s="5"/>
    </row>
    <row r="435">
      <c r="L435" s="5"/>
    </row>
    <row r="436">
      <c r="L436" s="5"/>
    </row>
    <row r="437">
      <c r="L437" s="5"/>
    </row>
    <row r="438">
      <c r="L438" s="5"/>
    </row>
    <row r="439">
      <c r="L439" s="5"/>
    </row>
    <row r="440">
      <c r="L440" s="5"/>
    </row>
    <row r="441">
      <c r="L441" s="5"/>
    </row>
    <row r="442">
      <c r="L442" s="5"/>
    </row>
    <row r="443">
      <c r="L443" s="5"/>
    </row>
    <row r="444">
      <c r="L444" s="5"/>
    </row>
    <row r="445">
      <c r="L445" s="5"/>
    </row>
    <row r="446">
      <c r="L446" s="5"/>
    </row>
    <row r="447">
      <c r="L447" s="5"/>
    </row>
    <row r="448">
      <c r="L448" s="5"/>
    </row>
    <row r="449">
      <c r="L449" s="5"/>
    </row>
    <row r="450">
      <c r="L450" s="5"/>
    </row>
    <row r="451">
      <c r="L451" s="5"/>
    </row>
    <row r="452">
      <c r="L452" s="5"/>
    </row>
    <row r="453">
      <c r="L453" s="5"/>
    </row>
    <row r="454">
      <c r="L454" s="5"/>
    </row>
    <row r="455">
      <c r="L455" s="5"/>
    </row>
    <row r="456">
      <c r="L456" s="5"/>
    </row>
    <row r="457">
      <c r="L457" s="5"/>
    </row>
    <row r="458">
      <c r="L458" s="5"/>
    </row>
    <row r="459">
      <c r="L459" s="5"/>
    </row>
    <row r="460">
      <c r="L460" s="5"/>
    </row>
    <row r="461">
      <c r="L461" s="5"/>
    </row>
    <row r="462">
      <c r="L462" s="5"/>
    </row>
    <row r="463">
      <c r="L463" s="5"/>
    </row>
    <row r="464">
      <c r="L464" s="5"/>
    </row>
    <row r="465">
      <c r="L465" s="5"/>
    </row>
    <row r="466">
      <c r="L466" s="5"/>
    </row>
    <row r="467">
      <c r="L467" s="5"/>
    </row>
    <row r="468">
      <c r="L468" s="5"/>
    </row>
    <row r="469">
      <c r="L469" s="5"/>
    </row>
    <row r="470">
      <c r="L470" s="5"/>
    </row>
    <row r="471">
      <c r="L471" s="5"/>
    </row>
    <row r="472">
      <c r="L472" s="5"/>
    </row>
    <row r="473">
      <c r="L473" s="5"/>
    </row>
    <row r="474">
      <c r="L474" s="5"/>
    </row>
    <row r="475">
      <c r="L475" s="5"/>
    </row>
    <row r="476">
      <c r="L476" s="5"/>
    </row>
    <row r="477">
      <c r="L477" s="5"/>
    </row>
    <row r="478">
      <c r="L478" s="5"/>
    </row>
    <row r="479">
      <c r="L479" s="5"/>
    </row>
    <row r="480">
      <c r="L480" s="5"/>
    </row>
    <row r="481">
      <c r="L481" s="5"/>
    </row>
    <row r="482">
      <c r="L482" s="5"/>
    </row>
    <row r="483">
      <c r="L483" s="5"/>
    </row>
    <row r="484">
      <c r="L484" s="5"/>
    </row>
    <row r="485">
      <c r="L485" s="5"/>
    </row>
    <row r="486">
      <c r="L486" s="5"/>
    </row>
    <row r="487">
      <c r="L487" s="5"/>
    </row>
    <row r="488">
      <c r="L488" s="5"/>
    </row>
    <row r="489">
      <c r="L489" s="5"/>
    </row>
    <row r="490">
      <c r="L490" s="5"/>
    </row>
    <row r="491">
      <c r="L491" s="5"/>
    </row>
    <row r="492">
      <c r="L492" s="5"/>
    </row>
    <row r="493">
      <c r="L493" s="5"/>
    </row>
    <row r="494">
      <c r="L494" s="5"/>
    </row>
    <row r="495">
      <c r="L495" s="5"/>
    </row>
    <row r="496">
      <c r="L496" s="5"/>
    </row>
    <row r="497">
      <c r="L497" s="5"/>
    </row>
    <row r="498">
      <c r="L498" s="5"/>
    </row>
    <row r="499">
      <c r="L499" s="5"/>
    </row>
    <row r="500">
      <c r="L500" s="5"/>
    </row>
    <row r="501">
      <c r="L501" s="5"/>
    </row>
    <row r="502">
      <c r="L502" s="5"/>
    </row>
    <row r="503">
      <c r="L503" s="5"/>
    </row>
    <row r="504">
      <c r="L504" s="5"/>
    </row>
    <row r="505">
      <c r="L505" s="5"/>
    </row>
    <row r="506">
      <c r="L506" s="5"/>
    </row>
    <row r="507">
      <c r="L507" s="5"/>
    </row>
    <row r="508">
      <c r="L508" s="5"/>
    </row>
    <row r="509">
      <c r="L509" s="5"/>
    </row>
    <row r="510">
      <c r="L510" s="5"/>
    </row>
    <row r="511">
      <c r="L511" s="5"/>
    </row>
    <row r="512">
      <c r="L512" s="5"/>
    </row>
    <row r="513">
      <c r="L513" s="5"/>
    </row>
    <row r="514">
      <c r="L514" s="5"/>
    </row>
    <row r="515">
      <c r="L515" s="5"/>
    </row>
    <row r="516">
      <c r="L516" s="5"/>
    </row>
    <row r="517">
      <c r="L517" s="5"/>
    </row>
    <row r="518">
      <c r="L518" s="5"/>
    </row>
    <row r="519">
      <c r="L519" s="5"/>
    </row>
    <row r="520">
      <c r="L520" s="5"/>
    </row>
    <row r="521">
      <c r="L521" s="5"/>
    </row>
    <row r="522">
      <c r="L522" s="5"/>
    </row>
    <row r="523">
      <c r="L523" s="5"/>
    </row>
    <row r="524">
      <c r="L524" s="5"/>
    </row>
    <row r="525">
      <c r="L525" s="5"/>
    </row>
    <row r="526">
      <c r="L526" s="5"/>
    </row>
    <row r="527">
      <c r="L527" s="5"/>
    </row>
    <row r="528">
      <c r="L528" s="5"/>
    </row>
    <row r="529">
      <c r="L529" s="5"/>
    </row>
    <row r="530">
      <c r="L530" s="5"/>
    </row>
    <row r="531">
      <c r="L531" s="5"/>
    </row>
    <row r="532">
      <c r="L532" s="5"/>
    </row>
    <row r="533">
      <c r="L533" s="5"/>
    </row>
    <row r="534">
      <c r="L534" s="5"/>
    </row>
    <row r="535">
      <c r="L535" s="5"/>
    </row>
    <row r="536">
      <c r="L536" s="5"/>
    </row>
    <row r="537">
      <c r="L537" s="5"/>
    </row>
    <row r="538">
      <c r="L538" s="5"/>
    </row>
    <row r="539">
      <c r="L539" s="5"/>
    </row>
    <row r="540">
      <c r="L540" s="5"/>
    </row>
    <row r="541">
      <c r="L541" s="5"/>
    </row>
    <row r="542">
      <c r="L542" s="5"/>
    </row>
    <row r="543">
      <c r="L543" s="5"/>
    </row>
    <row r="544">
      <c r="L544" s="5"/>
    </row>
    <row r="545">
      <c r="L545" s="5"/>
    </row>
    <row r="546">
      <c r="L546" s="5"/>
    </row>
    <row r="547">
      <c r="L547" s="5"/>
    </row>
    <row r="548">
      <c r="L548" s="5"/>
    </row>
    <row r="549">
      <c r="L549" s="5"/>
    </row>
    <row r="550">
      <c r="L550" s="5"/>
    </row>
    <row r="551">
      <c r="L551" s="5"/>
    </row>
    <row r="552">
      <c r="L552" s="5"/>
    </row>
    <row r="553">
      <c r="L553" s="5"/>
    </row>
    <row r="554">
      <c r="L554" s="5"/>
    </row>
    <row r="555">
      <c r="L555" s="5"/>
    </row>
    <row r="556">
      <c r="L556" s="5"/>
    </row>
    <row r="557">
      <c r="L557" s="5"/>
    </row>
    <row r="558">
      <c r="L558" s="5"/>
    </row>
    <row r="559">
      <c r="L559" s="5"/>
    </row>
    <row r="560">
      <c r="L560" s="5"/>
    </row>
    <row r="561">
      <c r="L561" s="5"/>
    </row>
    <row r="562">
      <c r="L562" s="5"/>
    </row>
    <row r="563">
      <c r="L563" s="5"/>
    </row>
    <row r="564">
      <c r="L564" s="5"/>
    </row>
    <row r="565">
      <c r="L565" s="5"/>
    </row>
    <row r="566">
      <c r="L566" s="5"/>
    </row>
    <row r="567">
      <c r="L567" s="5"/>
    </row>
    <row r="568">
      <c r="L568" s="5"/>
    </row>
    <row r="569">
      <c r="L569" s="5"/>
    </row>
    <row r="570">
      <c r="L570" s="5"/>
    </row>
    <row r="571">
      <c r="L571" s="5"/>
    </row>
    <row r="572">
      <c r="L572" s="5"/>
    </row>
    <row r="573">
      <c r="L573" s="5"/>
    </row>
    <row r="574">
      <c r="L574" s="5"/>
    </row>
    <row r="575">
      <c r="L575" s="5"/>
    </row>
    <row r="576">
      <c r="L576" s="5"/>
    </row>
    <row r="577">
      <c r="L577" s="5"/>
    </row>
    <row r="578">
      <c r="L578" s="5"/>
    </row>
    <row r="579">
      <c r="L579" s="5"/>
    </row>
    <row r="580">
      <c r="L580" s="5"/>
    </row>
    <row r="581">
      <c r="L581" s="5"/>
    </row>
    <row r="582">
      <c r="L582" s="5"/>
    </row>
    <row r="583">
      <c r="L583" s="5"/>
    </row>
    <row r="584">
      <c r="L584" s="5"/>
    </row>
    <row r="585">
      <c r="L585" s="5"/>
    </row>
    <row r="586">
      <c r="L586" s="5"/>
    </row>
    <row r="587">
      <c r="L587" s="5"/>
    </row>
    <row r="588">
      <c r="L588" s="5"/>
    </row>
    <row r="589">
      <c r="L589" s="5"/>
    </row>
    <row r="590">
      <c r="L590" s="5"/>
    </row>
    <row r="591">
      <c r="L591" s="5"/>
    </row>
    <row r="592">
      <c r="L592" s="5"/>
    </row>
    <row r="593">
      <c r="L593" s="5"/>
    </row>
    <row r="594">
      <c r="L594" s="5"/>
    </row>
    <row r="595">
      <c r="L595" s="5"/>
    </row>
    <row r="596">
      <c r="L596" s="5"/>
    </row>
    <row r="597">
      <c r="L597" s="5"/>
    </row>
    <row r="598">
      <c r="L598" s="5"/>
    </row>
    <row r="599">
      <c r="L599" s="5"/>
    </row>
    <row r="600">
      <c r="L600" s="5"/>
    </row>
    <row r="601">
      <c r="L601" s="5"/>
    </row>
    <row r="602">
      <c r="L602" s="5"/>
    </row>
    <row r="603">
      <c r="L603" s="5"/>
    </row>
    <row r="604">
      <c r="L604" s="5"/>
    </row>
    <row r="605">
      <c r="L605" s="5"/>
    </row>
    <row r="606">
      <c r="L606" s="5"/>
    </row>
    <row r="607">
      <c r="L607" s="5"/>
    </row>
    <row r="608">
      <c r="L608" s="5"/>
    </row>
    <row r="609">
      <c r="L609" s="5"/>
    </row>
    <row r="610">
      <c r="L610" s="5"/>
    </row>
    <row r="611">
      <c r="L611" s="5"/>
    </row>
    <row r="612">
      <c r="L612" s="5"/>
    </row>
    <row r="613">
      <c r="L613" s="5"/>
    </row>
    <row r="614">
      <c r="L614" s="5"/>
    </row>
    <row r="615">
      <c r="L615" s="5"/>
    </row>
    <row r="616">
      <c r="L616" s="5"/>
    </row>
    <row r="617">
      <c r="L617" s="5"/>
    </row>
    <row r="618">
      <c r="L618" s="5"/>
    </row>
    <row r="619">
      <c r="L619" s="5"/>
    </row>
    <row r="620">
      <c r="L620" s="5"/>
    </row>
    <row r="621">
      <c r="L621" s="5"/>
    </row>
    <row r="622">
      <c r="L622" s="5"/>
    </row>
    <row r="623">
      <c r="L623" s="5"/>
    </row>
    <row r="624">
      <c r="L624" s="5"/>
    </row>
    <row r="625">
      <c r="L625" s="5"/>
    </row>
    <row r="626">
      <c r="L626" s="5"/>
    </row>
    <row r="627">
      <c r="L627" s="5"/>
    </row>
    <row r="628">
      <c r="L628" s="5"/>
    </row>
    <row r="629">
      <c r="L629" s="5"/>
    </row>
    <row r="630">
      <c r="L630" s="5"/>
    </row>
    <row r="631">
      <c r="L631" s="5"/>
    </row>
    <row r="632">
      <c r="L632" s="5"/>
    </row>
    <row r="633">
      <c r="L633" s="5"/>
    </row>
    <row r="634">
      <c r="L634" s="5"/>
    </row>
    <row r="635">
      <c r="L635" s="5"/>
    </row>
    <row r="636">
      <c r="L636" s="5"/>
    </row>
    <row r="637">
      <c r="L637" s="5"/>
    </row>
    <row r="638">
      <c r="L638" s="5"/>
    </row>
    <row r="639">
      <c r="L639" s="5"/>
    </row>
    <row r="640">
      <c r="L640" s="5"/>
    </row>
    <row r="641">
      <c r="L641" s="5"/>
    </row>
    <row r="642">
      <c r="L642" s="5"/>
    </row>
    <row r="643">
      <c r="L643" s="5"/>
    </row>
    <row r="644">
      <c r="L644" s="5"/>
    </row>
    <row r="645">
      <c r="L645" s="5"/>
    </row>
    <row r="646">
      <c r="L646" s="5"/>
    </row>
    <row r="647">
      <c r="L647" s="5"/>
    </row>
    <row r="648">
      <c r="L648" s="5"/>
    </row>
    <row r="649">
      <c r="L649" s="5"/>
    </row>
    <row r="650">
      <c r="L650" s="5"/>
    </row>
    <row r="651">
      <c r="L651" s="5"/>
    </row>
    <row r="652">
      <c r="L652" s="5"/>
    </row>
    <row r="653">
      <c r="L653" s="5"/>
    </row>
    <row r="654">
      <c r="L654" s="5"/>
    </row>
    <row r="655">
      <c r="L655" s="5"/>
    </row>
    <row r="656">
      <c r="L656" s="5"/>
    </row>
    <row r="657">
      <c r="L657" s="5"/>
    </row>
    <row r="658">
      <c r="L658" s="5"/>
    </row>
    <row r="659">
      <c r="L659" s="5"/>
    </row>
    <row r="660">
      <c r="L660" s="5"/>
    </row>
    <row r="661">
      <c r="L661" s="5"/>
    </row>
    <row r="662">
      <c r="L662" s="5"/>
    </row>
    <row r="663">
      <c r="L663" s="5"/>
    </row>
    <row r="664">
      <c r="L664" s="5"/>
    </row>
    <row r="665">
      <c r="L665" s="5"/>
    </row>
    <row r="666">
      <c r="L666" s="5"/>
    </row>
    <row r="667">
      <c r="L667" s="5"/>
    </row>
    <row r="668">
      <c r="L668" s="5"/>
    </row>
    <row r="669">
      <c r="L669" s="5"/>
    </row>
    <row r="670">
      <c r="L670" s="5"/>
    </row>
    <row r="671">
      <c r="L671" s="5"/>
    </row>
    <row r="672">
      <c r="L672" s="5"/>
    </row>
    <row r="673">
      <c r="L673" s="5"/>
    </row>
    <row r="674">
      <c r="L674" s="5"/>
    </row>
    <row r="675">
      <c r="L675" s="5"/>
    </row>
    <row r="676">
      <c r="L676" s="5"/>
    </row>
    <row r="677">
      <c r="L677" s="5"/>
    </row>
    <row r="678">
      <c r="L678" s="5"/>
    </row>
    <row r="679">
      <c r="L679" s="5"/>
    </row>
    <row r="680">
      <c r="L680" s="5"/>
    </row>
    <row r="681">
      <c r="L681" s="5"/>
    </row>
    <row r="682">
      <c r="L682" s="5"/>
    </row>
    <row r="683">
      <c r="L683" s="5"/>
    </row>
    <row r="684">
      <c r="L684" s="5"/>
    </row>
    <row r="685">
      <c r="L685" s="5"/>
    </row>
    <row r="686">
      <c r="L686" s="5"/>
    </row>
    <row r="687">
      <c r="L687" s="5"/>
    </row>
    <row r="688">
      <c r="L688" s="5"/>
    </row>
    <row r="689">
      <c r="L689" s="5"/>
    </row>
    <row r="690">
      <c r="L690" s="5"/>
    </row>
    <row r="691">
      <c r="L691" s="5"/>
    </row>
    <row r="692">
      <c r="L692" s="5"/>
    </row>
    <row r="693">
      <c r="L693" s="5"/>
    </row>
    <row r="694">
      <c r="L694" s="5"/>
    </row>
    <row r="695">
      <c r="L695" s="5"/>
    </row>
    <row r="696">
      <c r="L696" s="5"/>
    </row>
    <row r="697">
      <c r="L697" s="5"/>
    </row>
    <row r="698">
      <c r="L698" s="5"/>
    </row>
    <row r="699">
      <c r="L699" s="5"/>
    </row>
    <row r="700">
      <c r="L700" s="5"/>
    </row>
    <row r="701">
      <c r="L701" s="5"/>
    </row>
    <row r="702">
      <c r="L702" s="5"/>
    </row>
    <row r="703">
      <c r="L703" s="5"/>
    </row>
    <row r="704">
      <c r="L704" s="5"/>
    </row>
    <row r="705">
      <c r="L705" s="5"/>
    </row>
    <row r="706">
      <c r="L706" s="5"/>
    </row>
    <row r="707">
      <c r="L707" s="5"/>
    </row>
    <row r="708">
      <c r="L708" s="5"/>
    </row>
    <row r="709">
      <c r="L709" s="5"/>
    </row>
    <row r="710">
      <c r="L710" s="5"/>
    </row>
    <row r="711">
      <c r="L711" s="5"/>
    </row>
    <row r="712">
      <c r="L712" s="5"/>
    </row>
    <row r="713">
      <c r="L713" s="5"/>
    </row>
    <row r="714">
      <c r="L714" s="5"/>
    </row>
    <row r="715">
      <c r="L715" s="5"/>
    </row>
    <row r="716">
      <c r="L716" s="5"/>
    </row>
    <row r="717">
      <c r="L717" s="5"/>
    </row>
    <row r="718">
      <c r="L718" s="5"/>
    </row>
    <row r="719">
      <c r="L719" s="5"/>
    </row>
    <row r="720">
      <c r="L720" s="5"/>
    </row>
    <row r="721">
      <c r="L721" s="5"/>
    </row>
    <row r="722">
      <c r="L722" s="5"/>
    </row>
    <row r="723">
      <c r="L723" s="5"/>
    </row>
    <row r="724">
      <c r="L724" s="5"/>
    </row>
    <row r="725">
      <c r="L725" s="5"/>
    </row>
    <row r="726">
      <c r="L726" s="5"/>
    </row>
    <row r="727">
      <c r="L727" s="5"/>
    </row>
    <row r="728">
      <c r="L728" s="5"/>
    </row>
    <row r="729">
      <c r="L729" s="5"/>
    </row>
    <row r="730">
      <c r="L730" s="5"/>
    </row>
    <row r="731">
      <c r="L731" s="5"/>
    </row>
    <row r="732">
      <c r="L732" s="5"/>
    </row>
    <row r="733">
      <c r="L733" s="5"/>
    </row>
    <row r="734">
      <c r="L734" s="5"/>
    </row>
    <row r="735">
      <c r="L735" s="5"/>
    </row>
    <row r="736">
      <c r="L736" s="5"/>
    </row>
    <row r="737">
      <c r="L737" s="5"/>
    </row>
    <row r="738">
      <c r="L738" s="5"/>
    </row>
    <row r="739">
      <c r="L739" s="5"/>
    </row>
    <row r="740">
      <c r="L740" s="5"/>
    </row>
    <row r="741">
      <c r="L741" s="5"/>
    </row>
    <row r="742">
      <c r="L742" s="5"/>
    </row>
    <row r="743">
      <c r="L743" s="5"/>
    </row>
    <row r="744">
      <c r="L744" s="5"/>
    </row>
    <row r="745">
      <c r="L745" s="5"/>
    </row>
    <row r="746">
      <c r="L746" s="5"/>
    </row>
    <row r="747">
      <c r="L747" s="5"/>
    </row>
    <row r="748">
      <c r="L748" s="5"/>
    </row>
    <row r="749">
      <c r="L749" s="5"/>
    </row>
    <row r="750">
      <c r="L750" s="5"/>
    </row>
    <row r="751">
      <c r="L751" s="5"/>
    </row>
    <row r="752">
      <c r="L752" s="5"/>
    </row>
    <row r="753">
      <c r="L753" s="5"/>
    </row>
    <row r="754">
      <c r="L754" s="5"/>
    </row>
    <row r="755">
      <c r="L755" s="5"/>
    </row>
    <row r="756">
      <c r="L756" s="5"/>
    </row>
    <row r="757">
      <c r="L757" s="5"/>
    </row>
    <row r="758">
      <c r="L758" s="5"/>
    </row>
    <row r="759">
      <c r="L759" s="5"/>
    </row>
    <row r="760">
      <c r="L760" s="5"/>
    </row>
    <row r="761">
      <c r="L761" s="5"/>
    </row>
    <row r="762">
      <c r="L762" s="5"/>
    </row>
    <row r="763">
      <c r="L763" s="5"/>
    </row>
    <row r="764">
      <c r="L764" s="5"/>
    </row>
    <row r="765">
      <c r="L765" s="5"/>
    </row>
    <row r="766">
      <c r="L766" s="5"/>
    </row>
    <row r="767">
      <c r="L767" s="5"/>
    </row>
    <row r="768">
      <c r="L768" s="5"/>
    </row>
    <row r="769">
      <c r="L769" s="5"/>
    </row>
    <row r="770">
      <c r="L770" s="5"/>
    </row>
    <row r="771">
      <c r="L771" s="5"/>
    </row>
    <row r="772">
      <c r="L772" s="5"/>
    </row>
    <row r="773">
      <c r="L773" s="5"/>
    </row>
    <row r="774">
      <c r="L774" s="5"/>
    </row>
    <row r="775">
      <c r="L775" s="5"/>
    </row>
    <row r="776">
      <c r="L776" s="5"/>
    </row>
    <row r="777">
      <c r="L777" s="5"/>
    </row>
    <row r="778">
      <c r="L778" s="5"/>
    </row>
    <row r="779">
      <c r="L779" s="5"/>
    </row>
    <row r="780">
      <c r="L780" s="5"/>
    </row>
    <row r="781">
      <c r="L781" s="5"/>
    </row>
    <row r="782">
      <c r="L782" s="5"/>
    </row>
    <row r="783">
      <c r="L783" s="5"/>
    </row>
    <row r="784">
      <c r="L784" s="5"/>
    </row>
    <row r="785">
      <c r="L785" s="5"/>
    </row>
    <row r="786">
      <c r="L786" s="5"/>
    </row>
    <row r="787">
      <c r="L787" s="5"/>
    </row>
    <row r="788">
      <c r="L788" s="5"/>
    </row>
    <row r="789">
      <c r="L789" s="5"/>
    </row>
    <row r="790">
      <c r="L790" s="5"/>
    </row>
    <row r="791">
      <c r="L791" s="5"/>
    </row>
    <row r="792">
      <c r="L792" s="5"/>
    </row>
    <row r="793">
      <c r="L793" s="5"/>
    </row>
    <row r="794">
      <c r="L794" s="5"/>
    </row>
    <row r="795">
      <c r="L795" s="5"/>
    </row>
    <row r="796">
      <c r="L796" s="5"/>
    </row>
    <row r="797">
      <c r="L797" s="5"/>
    </row>
    <row r="798">
      <c r="L798" s="5"/>
    </row>
    <row r="799">
      <c r="L799" s="5"/>
    </row>
    <row r="800">
      <c r="L800" s="5"/>
    </row>
    <row r="801">
      <c r="L801" s="5"/>
    </row>
    <row r="802">
      <c r="L802" s="5"/>
    </row>
    <row r="803">
      <c r="L803" s="5"/>
    </row>
    <row r="804">
      <c r="L804" s="5"/>
    </row>
    <row r="805">
      <c r="L805" s="5"/>
    </row>
    <row r="806">
      <c r="L806" s="5"/>
    </row>
    <row r="807">
      <c r="L807" s="5"/>
    </row>
    <row r="808">
      <c r="L808" s="5"/>
    </row>
    <row r="809">
      <c r="L809" s="5"/>
    </row>
    <row r="810">
      <c r="L810" s="5"/>
    </row>
    <row r="811">
      <c r="L811" s="5"/>
    </row>
    <row r="812">
      <c r="L812" s="5"/>
    </row>
    <row r="813">
      <c r="L813" s="5"/>
    </row>
    <row r="814">
      <c r="L814" s="5"/>
    </row>
    <row r="815">
      <c r="L815" s="5"/>
    </row>
    <row r="816">
      <c r="L816" s="5"/>
    </row>
    <row r="817">
      <c r="L817" s="5"/>
    </row>
    <row r="818">
      <c r="L818" s="5"/>
    </row>
    <row r="819">
      <c r="L819" s="5"/>
    </row>
    <row r="820">
      <c r="L820" s="5"/>
    </row>
    <row r="821">
      <c r="L821" s="5"/>
    </row>
    <row r="822">
      <c r="L822" s="5"/>
    </row>
    <row r="823">
      <c r="L823" s="5"/>
    </row>
    <row r="824">
      <c r="L824" s="5"/>
    </row>
    <row r="825">
      <c r="L825" s="5"/>
    </row>
    <row r="826">
      <c r="L826" s="5"/>
    </row>
    <row r="827">
      <c r="L827" s="5"/>
    </row>
    <row r="828">
      <c r="L828" s="5"/>
    </row>
    <row r="829">
      <c r="L829" s="5"/>
    </row>
    <row r="830">
      <c r="L830" s="5"/>
    </row>
    <row r="831">
      <c r="L831" s="5"/>
    </row>
    <row r="832">
      <c r="L832" s="5"/>
    </row>
    <row r="833">
      <c r="L833" s="5"/>
    </row>
    <row r="834">
      <c r="L834" s="5"/>
    </row>
    <row r="835">
      <c r="L835" s="5"/>
    </row>
    <row r="836">
      <c r="L836" s="5"/>
    </row>
    <row r="837">
      <c r="L837" s="5"/>
    </row>
    <row r="838">
      <c r="L838" s="5"/>
    </row>
    <row r="839">
      <c r="L839" s="5"/>
    </row>
    <row r="840">
      <c r="L840" s="5"/>
    </row>
    <row r="841">
      <c r="L841" s="5"/>
    </row>
    <row r="842">
      <c r="L842" s="5"/>
    </row>
    <row r="843">
      <c r="L843" s="5"/>
    </row>
    <row r="844">
      <c r="L844" s="5"/>
    </row>
    <row r="845">
      <c r="L845" s="5"/>
    </row>
    <row r="846">
      <c r="L846" s="5"/>
    </row>
    <row r="847">
      <c r="L847" s="5"/>
    </row>
    <row r="848">
      <c r="L848" s="5"/>
    </row>
    <row r="849">
      <c r="L849" s="5"/>
    </row>
    <row r="850">
      <c r="L850" s="5"/>
    </row>
    <row r="851">
      <c r="L851" s="5"/>
    </row>
    <row r="852">
      <c r="L852" s="5"/>
    </row>
    <row r="853">
      <c r="L853" s="5"/>
    </row>
    <row r="854">
      <c r="L854" s="5"/>
    </row>
    <row r="855">
      <c r="L855" s="5"/>
    </row>
    <row r="856">
      <c r="L856" s="5"/>
    </row>
    <row r="857">
      <c r="L857" s="5"/>
    </row>
    <row r="858">
      <c r="L858" s="5"/>
    </row>
    <row r="859">
      <c r="L859" s="5"/>
    </row>
    <row r="860">
      <c r="L860" s="5"/>
    </row>
    <row r="861">
      <c r="L861" s="5"/>
    </row>
    <row r="862">
      <c r="L862" s="5"/>
    </row>
    <row r="863">
      <c r="L863" s="5"/>
    </row>
    <row r="864">
      <c r="L864" s="5"/>
    </row>
    <row r="865">
      <c r="L865" s="5"/>
    </row>
    <row r="866">
      <c r="L866" s="5"/>
    </row>
    <row r="867">
      <c r="L867" s="5"/>
    </row>
    <row r="868">
      <c r="L868" s="5"/>
    </row>
    <row r="869">
      <c r="L869" s="5"/>
    </row>
    <row r="870">
      <c r="L870" s="5"/>
    </row>
    <row r="871">
      <c r="L871" s="5"/>
    </row>
    <row r="872">
      <c r="L872" s="5"/>
    </row>
    <row r="873">
      <c r="L873" s="5"/>
    </row>
    <row r="874">
      <c r="L874" s="5"/>
    </row>
    <row r="875">
      <c r="L875" s="5"/>
    </row>
    <row r="876">
      <c r="L876" s="5"/>
    </row>
    <row r="877">
      <c r="L877" s="5"/>
    </row>
    <row r="878">
      <c r="L878" s="5"/>
    </row>
    <row r="879">
      <c r="L879" s="5"/>
    </row>
    <row r="880">
      <c r="L880" s="5"/>
    </row>
    <row r="881">
      <c r="L881" s="5"/>
    </row>
    <row r="882">
      <c r="L882" s="5"/>
    </row>
    <row r="883">
      <c r="L883" s="5"/>
    </row>
    <row r="884">
      <c r="L884" s="5"/>
    </row>
    <row r="885">
      <c r="L885" s="5"/>
    </row>
    <row r="886">
      <c r="L886" s="5"/>
    </row>
    <row r="887">
      <c r="L887" s="5"/>
    </row>
    <row r="888">
      <c r="L888" s="5"/>
    </row>
    <row r="889">
      <c r="L889" s="5"/>
    </row>
    <row r="890">
      <c r="L890" s="5"/>
    </row>
    <row r="891">
      <c r="L891" s="5"/>
    </row>
    <row r="892">
      <c r="L892" s="5"/>
    </row>
    <row r="893">
      <c r="L893" s="5"/>
    </row>
    <row r="894">
      <c r="L894" s="5"/>
    </row>
    <row r="895">
      <c r="L895" s="5"/>
    </row>
    <row r="896">
      <c r="L896" s="5"/>
    </row>
    <row r="897">
      <c r="L897" s="5"/>
    </row>
    <row r="898">
      <c r="L898" s="5"/>
    </row>
    <row r="899">
      <c r="L899" s="5"/>
    </row>
    <row r="900">
      <c r="L900" s="5"/>
    </row>
    <row r="901">
      <c r="L901" s="5"/>
    </row>
    <row r="902">
      <c r="L902" s="5"/>
    </row>
    <row r="903">
      <c r="L903" s="5"/>
    </row>
    <row r="904">
      <c r="L904" s="5"/>
    </row>
    <row r="905">
      <c r="L905" s="5"/>
    </row>
    <row r="906">
      <c r="L906" s="5"/>
    </row>
    <row r="907">
      <c r="L907" s="5"/>
    </row>
    <row r="908">
      <c r="L908" s="5"/>
    </row>
    <row r="909">
      <c r="L909" s="5"/>
    </row>
    <row r="910">
      <c r="L910" s="5"/>
    </row>
    <row r="911">
      <c r="L911" s="5"/>
    </row>
    <row r="912">
      <c r="L912" s="5"/>
    </row>
    <row r="913">
      <c r="L913" s="5"/>
    </row>
    <row r="914">
      <c r="L914" s="5"/>
    </row>
    <row r="915">
      <c r="L915" s="5"/>
    </row>
    <row r="916">
      <c r="L916" s="5"/>
    </row>
    <row r="917">
      <c r="L917" s="5"/>
    </row>
    <row r="918">
      <c r="L918" s="5"/>
    </row>
    <row r="919">
      <c r="L919" s="5"/>
    </row>
    <row r="920">
      <c r="L920" s="5"/>
    </row>
    <row r="921">
      <c r="L921" s="5"/>
    </row>
    <row r="922">
      <c r="L922" s="5"/>
    </row>
    <row r="923">
      <c r="L923" s="5"/>
    </row>
    <row r="924">
      <c r="L924" s="5"/>
    </row>
    <row r="925">
      <c r="L925" s="5"/>
    </row>
    <row r="926">
      <c r="L926" s="5"/>
    </row>
    <row r="927">
      <c r="L927" s="5"/>
    </row>
    <row r="928">
      <c r="L928" s="5"/>
    </row>
    <row r="929">
      <c r="L929" s="5"/>
    </row>
    <row r="930">
      <c r="L930" s="5"/>
    </row>
    <row r="931">
      <c r="L931" s="5"/>
    </row>
    <row r="932">
      <c r="L932" s="5"/>
    </row>
    <row r="933">
      <c r="L933" s="5"/>
    </row>
    <row r="934">
      <c r="L934" s="5"/>
    </row>
    <row r="935">
      <c r="L935" s="5"/>
    </row>
    <row r="936">
      <c r="L936" s="5"/>
    </row>
    <row r="937">
      <c r="L937" s="5"/>
    </row>
    <row r="938">
      <c r="L938" s="5"/>
    </row>
    <row r="939">
      <c r="L939" s="5"/>
    </row>
    <row r="940">
      <c r="L940" s="5"/>
    </row>
    <row r="941">
      <c r="L941" s="5"/>
    </row>
    <row r="942">
      <c r="L942" s="5"/>
    </row>
    <row r="943">
      <c r="L943" s="5"/>
    </row>
    <row r="944">
      <c r="L944" s="5"/>
    </row>
    <row r="945">
      <c r="L945" s="5"/>
    </row>
    <row r="946">
      <c r="L946" s="5"/>
    </row>
    <row r="947">
      <c r="L947" s="5"/>
    </row>
    <row r="948">
      <c r="L948" s="5"/>
    </row>
    <row r="949">
      <c r="L949" s="5"/>
    </row>
    <row r="950">
      <c r="L950" s="5"/>
    </row>
    <row r="951">
      <c r="L951" s="5"/>
    </row>
    <row r="952">
      <c r="L952" s="5"/>
    </row>
    <row r="953">
      <c r="L953" s="5"/>
    </row>
    <row r="954">
      <c r="L954" s="5"/>
    </row>
    <row r="955">
      <c r="L955" s="5"/>
    </row>
    <row r="956">
      <c r="L956" s="5"/>
    </row>
    <row r="957">
      <c r="L957" s="5"/>
    </row>
    <row r="958">
      <c r="L958" s="5"/>
    </row>
    <row r="959">
      <c r="L959" s="5"/>
    </row>
    <row r="960">
      <c r="L960" s="5"/>
    </row>
    <row r="961">
      <c r="L961" s="5"/>
    </row>
    <row r="962">
      <c r="L962" s="5"/>
    </row>
    <row r="963">
      <c r="L963" s="5"/>
    </row>
    <row r="964">
      <c r="L964" s="5"/>
    </row>
    <row r="965">
      <c r="L965" s="5"/>
    </row>
    <row r="966">
      <c r="L966" s="5"/>
    </row>
    <row r="967">
      <c r="L967" s="5"/>
    </row>
    <row r="968">
      <c r="L968" s="5"/>
    </row>
    <row r="969">
      <c r="L969" s="5"/>
    </row>
    <row r="970">
      <c r="L970" s="5"/>
    </row>
    <row r="971">
      <c r="L971" s="5"/>
    </row>
    <row r="972">
      <c r="L972" s="5"/>
    </row>
    <row r="973">
      <c r="L973" s="5"/>
    </row>
    <row r="974">
      <c r="L974" s="5"/>
    </row>
    <row r="975">
      <c r="L975" s="5"/>
    </row>
    <row r="976">
      <c r="L976" s="5"/>
    </row>
    <row r="977">
      <c r="L977" s="5"/>
    </row>
    <row r="978">
      <c r="L978" s="5"/>
    </row>
    <row r="979">
      <c r="L979" s="5"/>
    </row>
    <row r="980">
      <c r="L980" s="5"/>
    </row>
    <row r="981">
      <c r="L981" s="5"/>
    </row>
    <row r="982">
      <c r="L982" s="5"/>
    </row>
    <row r="983">
      <c r="L983" s="5"/>
    </row>
    <row r="984">
      <c r="L984" s="5"/>
    </row>
    <row r="985">
      <c r="L985" s="5"/>
    </row>
    <row r="986">
      <c r="L986" s="5"/>
    </row>
    <row r="987">
      <c r="L987" s="5"/>
    </row>
    <row r="988">
      <c r="L988" s="5"/>
    </row>
    <row r="989">
      <c r="L989" s="5"/>
    </row>
    <row r="990">
      <c r="L990" s="5"/>
    </row>
    <row r="991">
      <c r="L991" s="5"/>
    </row>
    <row r="992">
      <c r="L992" s="5"/>
    </row>
    <row r="993">
      <c r="L993" s="5"/>
    </row>
    <row r="994">
      <c r="L994" s="5"/>
    </row>
    <row r="995">
      <c r="L995" s="5"/>
    </row>
    <row r="996">
      <c r="L996" s="5"/>
    </row>
    <row r="997">
      <c r="L997" s="5"/>
    </row>
    <row r="998">
      <c r="L998" s="5"/>
    </row>
    <row r="999">
      <c r="L999" s="5"/>
    </row>
    <row r="1000">
      <c r="L1000" s="5"/>
    </row>
  </sheetData>
  <autoFilter ref="$A$1:$L$168">
    <filterColumn colId="2">
      <filters>
        <filter val="P27"/>
      </filters>
    </filterColumn>
  </autoFilter>
  <conditionalFormatting sqref="L1:L1000">
    <cfRule type="cellIs" dxfId="0" priority="1" operator="lessThan">
      <formula>"100%"</formula>
    </cfRule>
  </conditionalFormatting>
  <conditionalFormatting sqref="F1:F1000">
    <cfRule type="cellIs" dxfId="1" priority="2" operator="lessThanOrEqual">
      <formula>today()</formula>
    </cfRule>
  </conditionalFormatting>
  <conditionalFormatting sqref="F1:F1000">
    <cfRule type="cellIs" dxfId="2" priority="3" operator="lessThan">
      <formula>TODAY()+14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75"/>
    <col customWidth="1" min="2" max="2" width="15.25"/>
    <col customWidth="1" min="3" max="3" width="11.75"/>
    <col customWidth="1" min="5" max="6" width="9.38"/>
    <col customWidth="1" min="13" max="13" width="21.75"/>
    <col customWidth="1" min="14" max="14" width="20.88"/>
  </cols>
  <sheetData>
    <row r="1">
      <c r="B1" s="12" t="s">
        <v>77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3"/>
    </row>
    <row r="2">
      <c r="G2" s="4" t="s">
        <v>78</v>
      </c>
      <c r="K2" s="13"/>
      <c r="L2" s="13"/>
      <c r="M2" s="13"/>
      <c r="N2" s="13"/>
      <c r="O2" s="12"/>
      <c r="P2" s="12"/>
      <c r="Q2" s="12"/>
      <c r="R2" s="12"/>
      <c r="S2" s="12"/>
      <c r="T2" s="12"/>
      <c r="U2" s="12"/>
      <c r="V2" s="12"/>
      <c r="W2" s="12"/>
    </row>
    <row r="3">
      <c r="C3" s="14"/>
      <c r="D3" s="15" t="s">
        <v>79</v>
      </c>
      <c r="E3" s="15"/>
      <c r="F3" s="15"/>
      <c r="G3" s="15" t="s">
        <v>80</v>
      </c>
      <c r="H3" s="15" t="s">
        <v>81</v>
      </c>
      <c r="I3" s="15" t="s">
        <v>82</v>
      </c>
      <c r="J3" s="15" t="s">
        <v>83</v>
      </c>
      <c r="K3" s="16" t="s">
        <v>84</v>
      </c>
      <c r="L3" s="16" t="s">
        <v>85</v>
      </c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</row>
    <row r="4">
      <c r="C4" s="4"/>
      <c r="D4" s="17" t="s">
        <v>86</v>
      </c>
      <c r="E4" s="18" t="s">
        <v>87</v>
      </c>
      <c r="F4" s="18" t="s">
        <v>88</v>
      </c>
      <c r="G4" s="18" t="s">
        <v>18</v>
      </c>
      <c r="H4" s="18" t="s">
        <v>27</v>
      </c>
      <c r="I4" s="18" t="s">
        <v>59</v>
      </c>
      <c r="J4" s="18" t="s">
        <v>43</v>
      </c>
      <c r="K4" s="18" t="s">
        <v>89</v>
      </c>
      <c r="L4" s="18" t="s">
        <v>21</v>
      </c>
      <c r="M4" s="13"/>
      <c r="N4" s="13"/>
      <c r="O4" s="12"/>
      <c r="P4" s="12"/>
      <c r="Q4" s="12"/>
      <c r="R4" s="12"/>
      <c r="S4" s="12"/>
      <c r="T4" s="12"/>
      <c r="U4" s="12"/>
      <c r="V4" s="12"/>
      <c r="W4" s="12"/>
    </row>
    <row r="5">
      <c r="K5" s="13"/>
      <c r="L5" s="13"/>
      <c r="M5" s="13"/>
      <c r="N5" s="13"/>
      <c r="O5" s="12"/>
      <c r="P5" s="12"/>
      <c r="Q5" s="12"/>
      <c r="R5" s="12"/>
      <c r="S5" s="12"/>
      <c r="T5" s="12"/>
      <c r="U5" s="12"/>
      <c r="V5" s="12"/>
      <c r="W5" s="12"/>
    </row>
    <row r="6">
      <c r="B6" s="15" t="s">
        <v>90</v>
      </c>
      <c r="C6" s="16" t="s">
        <v>5</v>
      </c>
      <c r="D6" s="19" t="s">
        <v>91</v>
      </c>
      <c r="E6" s="16"/>
      <c r="F6" s="16"/>
      <c r="G6" s="16" t="s">
        <v>92</v>
      </c>
      <c r="H6" s="16" t="s">
        <v>92</v>
      </c>
      <c r="I6" s="16" t="s">
        <v>92</v>
      </c>
      <c r="J6" s="16" t="s">
        <v>92</v>
      </c>
      <c r="K6" s="16" t="s">
        <v>92</v>
      </c>
      <c r="L6" s="16" t="s">
        <v>92</v>
      </c>
      <c r="M6" s="20" t="s">
        <v>93</v>
      </c>
      <c r="N6" s="20" t="s">
        <v>94</v>
      </c>
      <c r="O6" s="12"/>
      <c r="P6" s="12"/>
      <c r="Q6" s="12"/>
      <c r="R6" s="12"/>
      <c r="S6" s="12"/>
      <c r="T6" s="12"/>
      <c r="U6" s="12"/>
      <c r="V6" s="12"/>
      <c r="W6" s="12"/>
    </row>
    <row r="7">
      <c r="B7" s="21" t="s">
        <v>19</v>
      </c>
      <c r="C7" s="17" t="s">
        <v>20</v>
      </c>
      <c r="D7" s="22" t="s">
        <v>95</v>
      </c>
      <c r="E7" s="23"/>
      <c r="F7" s="23"/>
      <c r="G7" s="18" t="s">
        <v>96</v>
      </c>
      <c r="H7" s="18" t="s">
        <v>96</v>
      </c>
      <c r="I7" s="18" t="s">
        <v>96</v>
      </c>
      <c r="J7" s="24">
        <v>46076.0</v>
      </c>
      <c r="K7" s="25">
        <v>46123.0</v>
      </c>
      <c r="L7" s="24">
        <v>46149.0</v>
      </c>
      <c r="M7" s="26" t="s">
        <v>97</v>
      </c>
      <c r="N7" s="27"/>
      <c r="O7" s="12"/>
      <c r="P7" s="12"/>
      <c r="Q7" s="12"/>
      <c r="R7" s="12"/>
      <c r="S7" s="12"/>
      <c r="T7" s="12"/>
      <c r="U7" s="12"/>
      <c r="V7" s="12"/>
      <c r="W7" s="12"/>
    </row>
    <row r="8">
      <c r="B8" s="21" t="s">
        <v>19</v>
      </c>
      <c r="C8" s="17" t="s">
        <v>20</v>
      </c>
      <c r="D8" s="22" t="s">
        <v>98</v>
      </c>
      <c r="E8" s="23"/>
      <c r="F8" s="23"/>
      <c r="G8" s="18" t="s">
        <v>96</v>
      </c>
      <c r="H8" s="18" t="s">
        <v>96</v>
      </c>
      <c r="I8" s="18" t="s">
        <v>96</v>
      </c>
      <c r="J8" s="28">
        <v>46090.0</v>
      </c>
      <c r="K8" s="25">
        <v>46135.0</v>
      </c>
      <c r="L8" s="24">
        <v>46149.0</v>
      </c>
      <c r="M8" s="26" t="s">
        <v>99</v>
      </c>
      <c r="N8" s="27"/>
      <c r="O8" s="12"/>
      <c r="P8" s="12"/>
      <c r="Q8" s="12"/>
      <c r="R8" s="12"/>
      <c r="S8" s="12"/>
      <c r="T8" s="12"/>
      <c r="U8" s="12"/>
      <c r="V8" s="12"/>
      <c r="W8" s="12"/>
    </row>
    <row r="9">
      <c r="B9" s="21" t="s">
        <v>19</v>
      </c>
      <c r="C9" s="17" t="s">
        <v>22</v>
      </c>
      <c r="D9" s="22" t="s">
        <v>95</v>
      </c>
      <c r="E9" s="23"/>
      <c r="F9" s="23"/>
      <c r="G9" s="18" t="s">
        <v>96</v>
      </c>
      <c r="H9" s="18" t="s">
        <v>96</v>
      </c>
      <c r="I9" s="18" t="s">
        <v>96</v>
      </c>
      <c r="J9" s="24">
        <v>46076.0</v>
      </c>
      <c r="K9" s="25">
        <v>46125.0</v>
      </c>
      <c r="L9" s="24">
        <v>46149.0</v>
      </c>
      <c r="M9" s="26" t="s">
        <v>100</v>
      </c>
      <c r="N9" s="27"/>
      <c r="O9" s="12"/>
      <c r="P9" s="12"/>
      <c r="Q9" s="12"/>
      <c r="R9" s="12"/>
      <c r="S9" s="12"/>
      <c r="T9" s="12"/>
      <c r="U9" s="12"/>
      <c r="V9" s="12"/>
      <c r="W9" s="12"/>
    </row>
    <row r="10">
      <c r="B10" s="21" t="s">
        <v>19</v>
      </c>
      <c r="C10" s="17" t="s">
        <v>22</v>
      </c>
      <c r="D10" s="22" t="s">
        <v>98</v>
      </c>
      <c r="E10" s="23"/>
      <c r="F10" s="23"/>
      <c r="G10" s="18" t="s">
        <v>96</v>
      </c>
      <c r="H10" s="18" t="s">
        <v>96</v>
      </c>
      <c r="I10" s="18" t="s">
        <v>96</v>
      </c>
      <c r="J10" s="28">
        <v>46090.0</v>
      </c>
      <c r="K10" s="25">
        <v>46135.0</v>
      </c>
      <c r="L10" s="24">
        <v>46149.0</v>
      </c>
      <c r="M10" s="26" t="s">
        <v>101</v>
      </c>
      <c r="N10" s="27"/>
      <c r="O10" s="12"/>
      <c r="P10" s="12"/>
      <c r="Q10" s="12"/>
      <c r="R10" s="12"/>
      <c r="S10" s="12"/>
      <c r="T10" s="12"/>
      <c r="U10" s="12"/>
      <c r="V10" s="12"/>
      <c r="W10" s="12"/>
    </row>
    <row r="11">
      <c r="B11" s="21" t="s">
        <v>19</v>
      </c>
      <c r="C11" s="17" t="s">
        <v>24</v>
      </c>
      <c r="D11" s="22" t="s">
        <v>95</v>
      </c>
      <c r="E11" s="23"/>
      <c r="F11" s="23"/>
      <c r="G11" s="18" t="s">
        <v>96</v>
      </c>
      <c r="H11" s="18" t="s">
        <v>96</v>
      </c>
      <c r="I11" s="18" t="s">
        <v>96</v>
      </c>
      <c r="J11" s="24">
        <v>46076.0</v>
      </c>
      <c r="K11" s="25">
        <v>46123.0</v>
      </c>
      <c r="L11" s="24">
        <v>46149.0</v>
      </c>
      <c r="M11" s="26" t="s">
        <v>102</v>
      </c>
      <c r="N11" s="27"/>
      <c r="O11" s="12"/>
      <c r="P11" s="12"/>
      <c r="Q11" s="12"/>
      <c r="R11" s="12"/>
      <c r="S11" s="12"/>
      <c r="T11" s="12"/>
      <c r="U11" s="12"/>
      <c r="V11" s="12"/>
      <c r="W11" s="12"/>
    </row>
    <row r="12">
      <c r="B12" s="21" t="s">
        <v>19</v>
      </c>
      <c r="C12" s="17" t="s">
        <v>24</v>
      </c>
      <c r="D12" s="22" t="s">
        <v>98</v>
      </c>
      <c r="E12" s="23"/>
      <c r="F12" s="23"/>
      <c r="G12" s="18" t="s">
        <v>96</v>
      </c>
      <c r="H12" s="18" t="s">
        <v>96</v>
      </c>
      <c r="I12" s="18" t="s">
        <v>96</v>
      </c>
      <c r="J12" s="28">
        <v>46090.0</v>
      </c>
      <c r="K12" s="25">
        <v>46135.0</v>
      </c>
      <c r="L12" s="24">
        <v>46149.0</v>
      </c>
      <c r="M12" s="26" t="s">
        <v>103</v>
      </c>
      <c r="N12" s="27"/>
      <c r="O12" s="12"/>
      <c r="Q12" s="12"/>
      <c r="R12" s="12"/>
      <c r="S12" s="12"/>
      <c r="T12" s="12"/>
      <c r="U12" s="12"/>
      <c r="V12" s="12"/>
      <c r="W12" s="12"/>
    </row>
    <row r="13">
      <c r="B13" s="29" t="s">
        <v>58</v>
      </c>
      <c r="C13" s="30" t="s">
        <v>20</v>
      </c>
      <c r="D13" s="31" t="s">
        <v>95</v>
      </c>
      <c r="E13" s="32"/>
      <c r="F13" s="32"/>
      <c r="G13" s="33"/>
      <c r="H13" s="33"/>
      <c r="I13" s="34">
        <v>46072.0</v>
      </c>
      <c r="J13" s="34">
        <v>46072.0</v>
      </c>
      <c r="K13" s="35">
        <v>46123.0</v>
      </c>
      <c r="L13" s="35">
        <v>46156.0</v>
      </c>
      <c r="M13" s="36" t="s">
        <v>97</v>
      </c>
      <c r="N13" s="37"/>
      <c r="O13" s="38"/>
      <c r="Q13" s="12"/>
      <c r="R13" s="12"/>
      <c r="S13" s="12"/>
      <c r="T13" s="12"/>
      <c r="U13" s="12"/>
      <c r="V13" s="12"/>
      <c r="W13" s="12"/>
    </row>
    <row r="14">
      <c r="B14" s="29" t="s">
        <v>58</v>
      </c>
      <c r="C14" s="30" t="s">
        <v>20</v>
      </c>
      <c r="D14" s="31" t="s">
        <v>98</v>
      </c>
      <c r="E14" s="32"/>
      <c r="F14" s="32"/>
      <c r="G14" s="33"/>
      <c r="H14" s="33"/>
      <c r="I14" s="34">
        <v>46072.0</v>
      </c>
      <c r="J14" s="34">
        <v>46072.0</v>
      </c>
      <c r="K14" s="25">
        <v>46135.0</v>
      </c>
      <c r="L14" s="35">
        <v>46156.0</v>
      </c>
      <c r="M14" s="39" t="s">
        <v>99</v>
      </c>
      <c r="N14" s="37"/>
      <c r="O14" s="38"/>
      <c r="Q14" s="12"/>
      <c r="R14" s="12"/>
      <c r="S14" s="12"/>
      <c r="T14" s="12"/>
      <c r="U14" s="12"/>
      <c r="V14" s="12"/>
      <c r="W14" s="12"/>
    </row>
    <row r="15">
      <c r="B15" s="29" t="s">
        <v>58</v>
      </c>
      <c r="C15" s="30" t="s">
        <v>22</v>
      </c>
      <c r="D15" s="31" t="s">
        <v>95</v>
      </c>
      <c r="E15" s="32"/>
      <c r="F15" s="32"/>
      <c r="G15" s="33"/>
      <c r="H15" s="33"/>
      <c r="I15" s="34">
        <v>46072.0</v>
      </c>
      <c r="J15" s="34">
        <v>46072.0</v>
      </c>
      <c r="K15" s="35">
        <v>46123.0</v>
      </c>
      <c r="L15" s="35">
        <v>46156.0</v>
      </c>
      <c r="M15" s="36" t="s">
        <v>100</v>
      </c>
      <c r="N15" s="37"/>
      <c r="O15" s="38"/>
      <c r="Q15" s="12"/>
      <c r="R15" s="12"/>
      <c r="S15" s="12"/>
      <c r="T15" s="12"/>
      <c r="U15" s="12"/>
      <c r="V15" s="12"/>
      <c r="W15" s="12"/>
    </row>
    <row r="16">
      <c r="B16" s="29" t="s">
        <v>58</v>
      </c>
      <c r="C16" s="30" t="s">
        <v>22</v>
      </c>
      <c r="D16" s="31" t="s">
        <v>98</v>
      </c>
      <c r="E16" s="32"/>
      <c r="F16" s="32"/>
      <c r="G16" s="33"/>
      <c r="H16" s="33"/>
      <c r="I16" s="34">
        <v>46072.0</v>
      </c>
      <c r="J16" s="34">
        <v>46072.0</v>
      </c>
      <c r="K16" s="25">
        <v>46135.0</v>
      </c>
      <c r="L16" s="35">
        <v>46156.0</v>
      </c>
      <c r="M16" s="39" t="s">
        <v>101</v>
      </c>
      <c r="N16" s="37"/>
      <c r="O16" s="38"/>
      <c r="Q16" s="12"/>
      <c r="R16" s="12"/>
      <c r="S16" s="12"/>
      <c r="T16" s="12"/>
      <c r="U16" s="12"/>
      <c r="V16" s="12"/>
      <c r="W16" s="12"/>
    </row>
    <row r="17">
      <c r="B17" s="29" t="s">
        <v>58</v>
      </c>
      <c r="C17" s="30" t="s">
        <v>24</v>
      </c>
      <c r="D17" s="31" t="s">
        <v>95</v>
      </c>
      <c r="E17" s="32"/>
      <c r="F17" s="32"/>
      <c r="G17" s="33"/>
      <c r="H17" s="33"/>
      <c r="I17" s="34">
        <v>46072.0</v>
      </c>
      <c r="J17" s="34">
        <v>46072.0</v>
      </c>
      <c r="K17" s="35">
        <v>46123.0</v>
      </c>
      <c r="L17" s="35">
        <v>46156.0</v>
      </c>
      <c r="M17" s="36" t="s">
        <v>102</v>
      </c>
      <c r="N17" s="37"/>
      <c r="O17" s="38"/>
      <c r="Q17" s="12"/>
      <c r="R17" s="12"/>
      <c r="S17" s="12"/>
      <c r="T17" s="12"/>
      <c r="U17" s="12"/>
      <c r="V17" s="12"/>
      <c r="W17" s="12"/>
    </row>
    <row r="18">
      <c r="B18" s="29" t="s">
        <v>58</v>
      </c>
      <c r="C18" s="30" t="s">
        <v>24</v>
      </c>
      <c r="D18" s="31" t="s">
        <v>98</v>
      </c>
      <c r="E18" s="32"/>
      <c r="F18" s="32"/>
      <c r="G18" s="33"/>
      <c r="H18" s="33"/>
      <c r="I18" s="34">
        <v>46072.0</v>
      </c>
      <c r="J18" s="34">
        <v>46072.0</v>
      </c>
      <c r="K18" s="25">
        <v>46135.0</v>
      </c>
      <c r="L18" s="35">
        <v>46156.0</v>
      </c>
      <c r="M18" s="39" t="s">
        <v>103</v>
      </c>
      <c r="N18" s="37"/>
      <c r="O18" s="12"/>
      <c r="Q18" s="12"/>
      <c r="R18" s="12"/>
      <c r="S18" s="12"/>
      <c r="T18" s="12"/>
      <c r="U18" s="12"/>
      <c r="V18" s="12"/>
      <c r="W18" s="12"/>
    </row>
    <row r="19">
      <c r="B19" s="40" t="s">
        <v>104</v>
      </c>
      <c r="C19" s="41" t="s">
        <v>20</v>
      </c>
      <c r="D19" s="42" t="s">
        <v>105</v>
      </c>
      <c r="E19" s="43"/>
      <c r="F19" s="43"/>
      <c r="G19" s="41"/>
      <c r="H19" s="41"/>
      <c r="I19" s="41"/>
      <c r="J19" s="41"/>
      <c r="K19" s="44">
        <v>46165.0</v>
      </c>
      <c r="L19" s="44">
        <v>46202.0</v>
      </c>
      <c r="M19" s="45" t="s">
        <v>106</v>
      </c>
      <c r="N19" s="37"/>
      <c r="O19" s="12"/>
      <c r="Q19" s="12"/>
      <c r="R19" s="12"/>
      <c r="S19" s="12"/>
      <c r="T19" s="12"/>
      <c r="U19" s="12"/>
      <c r="V19" s="12"/>
      <c r="W19" s="12"/>
    </row>
    <row r="20">
      <c r="B20" s="40" t="s">
        <v>104</v>
      </c>
      <c r="C20" s="41" t="s">
        <v>22</v>
      </c>
      <c r="D20" s="42" t="s">
        <v>105</v>
      </c>
      <c r="E20" s="43"/>
      <c r="F20" s="43"/>
      <c r="G20" s="41"/>
      <c r="H20" s="41"/>
      <c r="I20" s="41"/>
      <c r="J20" s="41"/>
      <c r="K20" s="44">
        <v>46165.0</v>
      </c>
      <c r="L20" s="44">
        <v>46202.0</v>
      </c>
      <c r="M20" s="45" t="s">
        <v>107</v>
      </c>
      <c r="N20" s="46"/>
      <c r="O20" s="12"/>
      <c r="Q20" s="12"/>
      <c r="R20" s="12"/>
      <c r="S20" s="12"/>
      <c r="T20" s="12"/>
      <c r="U20" s="12"/>
      <c r="V20" s="12"/>
      <c r="W20" s="12"/>
    </row>
    <row r="21">
      <c r="B21" s="40" t="s">
        <v>104</v>
      </c>
      <c r="C21" s="41" t="s">
        <v>24</v>
      </c>
      <c r="D21" s="42" t="s">
        <v>105</v>
      </c>
      <c r="E21" s="43"/>
      <c r="F21" s="43"/>
      <c r="G21" s="41"/>
      <c r="H21" s="41"/>
      <c r="I21" s="41"/>
      <c r="J21" s="41"/>
      <c r="K21" s="44">
        <v>46165.0</v>
      </c>
      <c r="L21" s="44">
        <v>46202.0</v>
      </c>
      <c r="M21" s="45" t="s">
        <v>108</v>
      </c>
      <c r="N21" s="46"/>
      <c r="O21" s="12"/>
      <c r="Q21" s="12"/>
      <c r="R21" s="12"/>
      <c r="S21" s="12"/>
      <c r="T21" s="12"/>
      <c r="U21" s="12"/>
      <c r="V21" s="12"/>
      <c r="W21" s="12"/>
    </row>
    <row r="22">
      <c r="B22" s="47" t="s">
        <v>23</v>
      </c>
      <c r="C22" s="48" t="s">
        <v>20</v>
      </c>
      <c r="D22" s="49" t="s">
        <v>95</v>
      </c>
      <c r="E22" s="50"/>
      <c r="F22" s="50"/>
      <c r="G22" s="48"/>
      <c r="H22" s="48"/>
      <c r="I22" s="48"/>
      <c r="J22" s="48"/>
      <c r="K22" s="51">
        <v>46144.0</v>
      </c>
      <c r="L22" s="51">
        <v>46149.0</v>
      </c>
      <c r="M22" s="52" t="s">
        <v>109</v>
      </c>
      <c r="N22" s="53"/>
      <c r="O22" s="12"/>
      <c r="Q22" s="12"/>
      <c r="R22" s="12"/>
      <c r="S22" s="12"/>
      <c r="T22" s="12"/>
      <c r="U22" s="12"/>
      <c r="V22" s="12"/>
      <c r="W22" s="12"/>
    </row>
    <row r="23">
      <c r="B23" s="47" t="s">
        <v>23</v>
      </c>
      <c r="C23" s="48" t="s">
        <v>20</v>
      </c>
      <c r="D23" s="49" t="s">
        <v>98</v>
      </c>
      <c r="E23" s="50"/>
      <c r="F23" s="50"/>
      <c r="G23" s="48"/>
      <c r="H23" s="48"/>
      <c r="I23" s="48"/>
      <c r="J23" s="48"/>
      <c r="K23" s="51"/>
      <c r="L23" s="51">
        <v>46160.0</v>
      </c>
      <c r="M23" s="52" t="s">
        <v>110</v>
      </c>
      <c r="N23" s="53"/>
      <c r="O23" s="12"/>
      <c r="Q23" s="12"/>
      <c r="R23" s="12"/>
      <c r="S23" s="12"/>
      <c r="T23" s="12"/>
      <c r="U23" s="12"/>
      <c r="V23" s="12"/>
      <c r="W23" s="12"/>
    </row>
    <row r="24">
      <c r="B24" s="47" t="s">
        <v>23</v>
      </c>
      <c r="C24" s="48" t="s">
        <v>22</v>
      </c>
      <c r="D24" s="49" t="s">
        <v>95</v>
      </c>
      <c r="E24" s="50"/>
      <c r="F24" s="50"/>
      <c r="G24" s="48"/>
      <c r="H24" s="48"/>
      <c r="I24" s="48"/>
      <c r="J24" s="48"/>
      <c r="K24" s="51">
        <v>46144.0</v>
      </c>
      <c r="L24" s="51">
        <v>46149.0</v>
      </c>
      <c r="M24" s="52" t="s">
        <v>109</v>
      </c>
      <c r="N24" s="53"/>
      <c r="O24" s="12"/>
      <c r="P24" s="12"/>
      <c r="Q24" s="12"/>
      <c r="R24" s="12"/>
      <c r="S24" s="12"/>
      <c r="T24" s="12"/>
      <c r="U24" s="12"/>
      <c r="V24" s="12"/>
      <c r="W24" s="12"/>
    </row>
    <row r="25">
      <c r="B25" s="47" t="s">
        <v>23</v>
      </c>
      <c r="C25" s="48" t="s">
        <v>22</v>
      </c>
      <c r="D25" s="49" t="s">
        <v>98</v>
      </c>
      <c r="E25" s="50"/>
      <c r="F25" s="50"/>
      <c r="G25" s="48"/>
      <c r="H25" s="48"/>
      <c r="I25" s="48"/>
      <c r="J25" s="48"/>
      <c r="K25" s="51"/>
      <c r="L25" s="51">
        <v>46160.0</v>
      </c>
      <c r="M25" s="52" t="s">
        <v>110</v>
      </c>
      <c r="N25" s="53"/>
      <c r="O25" s="12"/>
      <c r="Q25" s="12"/>
      <c r="R25" s="12"/>
      <c r="S25" s="12"/>
      <c r="T25" s="12"/>
      <c r="U25" s="12"/>
      <c r="V25" s="12"/>
      <c r="W25" s="12"/>
    </row>
    <row r="26">
      <c r="B26" s="47" t="s">
        <v>23</v>
      </c>
      <c r="C26" s="48" t="s">
        <v>24</v>
      </c>
      <c r="D26" s="49" t="s">
        <v>95</v>
      </c>
      <c r="E26" s="50"/>
      <c r="F26" s="50"/>
      <c r="G26" s="48"/>
      <c r="H26" s="48"/>
      <c r="I26" s="48"/>
      <c r="J26" s="48"/>
      <c r="K26" s="51">
        <v>46144.0</v>
      </c>
      <c r="L26" s="51">
        <v>46149.0</v>
      </c>
      <c r="M26" s="52" t="s">
        <v>109</v>
      </c>
      <c r="N26" s="53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4" t="s">
        <v>111</v>
      </c>
      <c r="B27" s="47" t="s">
        <v>23</v>
      </c>
      <c r="C27" s="48" t="s">
        <v>24</v>
      </c>
      <c r="D27" s="49" t="s">
        <v>98</v>
      </c>
      <c r="E27" s="50"/>
      <c r="F27" s="50"/>
      <c r="G27" s="48"/>
      <c r="H27" s="48"/>
      <c r="I27" s="48"/>
      <c r="J27" s="48"/>
      <c r="K27" s="51"/>
      <c r="L27" s="51">
        <v>46160.0</v>
      </c>
      <c r="M27" s="52" t="s">
        <v>110</v>
      </c>
      <c r="N27" s="53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4" t="s">
        <v>112</v>
      </c>
      <c r="B28" s="54" t="s">
        <v>34</v>
      </c>
      <c r="C28" s="55" t="s">
        <v>37</v>
      </c>
      <c r="D28" s="56" t="s">
        <v>95</v>
      </c>
      <c r="E28" s="57"/>
      <c r="F28" s="57"/>
      <c r="G28" s="58">
        <v>46172.0</v>
      </c>
      <c r="H28" s="58">
        <v>46208.0</v>
      </c>
      <c r="I28" s="58">
        <v>46285.0</v>
      </c>
      <c r="J28" s="58">
        <v>46419.0</v>
      </c>
      <c r="K28" s="59">
        <v>46124.0</v>
      </c>
      <c r="L28" s="59"/>
      <c r="M28" s="60" t="s">
        <v>113</v>
      </c>
      <c r="N28" s="61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4" t="s">
        <v>114</v>
      </c>
      <c r="B29" s="54" t="s">
        <v>34</v>
      </c>
      <c r="C29" s="55" t="s">
        <v>37</v>
      </c>
      <c r="D29" s="56" t="s">
        <v>98</v>
      </c>
      <c r="E29" s="57"/>
      <c r="F29" s="57"/>
      <c r="G29" s="58">
        <v>46174.0</v>
      </c>
      <c r="H29" s="58">
        <v>46216.0</v>
      </c>
      <c r="I29" s="58">
        <v>46300.0</v>
      </c>
      <c r="J29" s="58">
        <v>46426.0</v>
      </c>
      <c r="K29" s="59">
        <v>46124.0</v>
      </c>
      <c r="L29" s="59"/>
      <c r="M29" s="60" t="s">
        <v>115</v>
      </c>
      <c r="N29" s="61"/>
      <c r="O29" s="12"/>
      <c r="P29" s="12"/>
      <c r="Q29" s="12"/>
      <c r="R29" s="12"/>
      <c r="S29" s="12"/>
      <c r="T29" s="12"/>
      <c r="U29" s="12"/>
      <c r="V29" s="12"/>
      <c r="W29" s="12"/>
    </row>
    <row r="30">
      <c r="B30" s="54" t="s">
        <v>34</v>
      </c>
      <c r="C30" s="55" t="s">
        <v>35</v>
      </c>
      <c r="D30" s="56" t="s">
        <v>95</v>
      </c>
      <c r="E30" s="57"/>
      <c r="F30" s="57"/>
      <c r="G30" s="58">
        <v>46172.0</v>
      </c>
      <c r="H30" s="58">
        <v>46208.0</v>
      </c>
      <c r="I30" s="58">
        <v>46285.0</v>
      </c>
      <c r="J30" s="58">
        <v>46419.0</v>
      </c>
      <c r="K30" s="59">
        <v>46124.0</v>
      </c>
      <c r="L30" s="59"/>
      <c r="M30" s="60" t="s">
        <v>113</v>
      </c>
      <c r="N30" s="61"/>
      <c r="O30" s="12"/>
      <c r="P30" s="12"/>
      <c r="Q30" s="12"/>
      <c r="R30" s="12"/>
      <c r="S30" s="12"/>
      <c r="T30" s="12"/>
      <c r="U30" s="12"/>
      <c r="V30" s="12"/>
      <c r="W30" s="12"/>
    </row>
    <row r="31">
      <c r="B31" s="54" t="s">
        <v>34</v>
      </c>
      <c r="C31" s="55" t="s">
        <v>35</v>
      </c>
      <c r="D31" s="56" t="s">
        <v>98</v>
      </c>
      <c r="E31" s="57"/>
      <c r="F31" s="57"/>
      <c r="G31" s="58">
        <v>46174.0</v>
      </c>
      <c r="H31" s="58">
        <v>46216.0</v>
      </c>
      <c r="I31" s="58">
        <v>46300.0</v>
      </c>
      <c r="J31" s="58">
        <v>46426.0</v>
      </c>
      <c r="K31" s="59">
        <v>46124.0</v>
      </c>
      <c r="L31" s="59"/>
      <c r="M31" s="60" t="s">
        <v>116</v>
      </c>
      <c r="N31" s="61"/>
      <c r="O31" s="12"/>
      <c r="P31" s="12"/>
      <c r="Q31" s="12"/>
      <c r="R31" s="12"/>
      <c r="S31" s="12"/>
      <c r="T31" s="12"/>
      <c r="U31" s="12"/>
      <c r="V31" s="12"/>
      <c r="W31" s="12"/>
    </row>
    <row r="32">
      <c r="B32" s="54" t="s">
        <v>34</v>
      </c>
      <c r="C32" s="55" t="s">
        <v>36</v>
      </c>
      <c r="D32" s="56" t="s">
        <v>95</v>
      </c>
      <c r="E32" s="57"/>
      <c r="F32" s="57"/>
      <c r="G32" s="58">
        <v>46172.0</v>
      </c>
      <c r="H32" s="58">
        <v>46208.0</v>
      </c>
      <c r="I32" s="58">
        <v>46285.0</v>
      </c>
      <c r="J32" s="58">
        <v>46419.0</v>
      </c>
      <c r="K32" s="59">
        <v>46124.0</v>
      </c>
      <c r="L32" s="59"/>
      <c r="M32" s="60" t="s">
        <v>113</v>
      </c>
      <c r="N32" s="61"/>
      <c r="O32" s="12"/>
      <c r="P32" s="12"/>
      <c r="Q32" s="12"/>
      <c r="R32" s="12"/>
      <c r="S32" s="12"/>
      <c r="T32" s="12"/>
      <c r="U32" s="12"/>
      <c r="V32" s="12"/>
      <c r="W32" s="12"/>
    </row>
    <row r="33">
      <c r="B33" s="54" t="s">
        <v>34</v>
      </c>
      <c r="C33" s="55" t="s">
        <v>36</v>
      </c>
      <c r="D33" s="56" t="s">
        <v>98</v>
      </c>
      <c r="E33" s="57"/>
      <c r="F33" s="57"/>
      <c r="G33" s="58">
        <v>46174.0</v>
      </c>
      <c r="H33" s="58">
        <v>46216.0</v>
      </c>
      <c r="I33" s="58">
        <v>46300.0</v>
      </c>
      <c r="J33" s="58">
        <v>46426.0</v>
      </c>
      <c r="K33" s="59">
        <v>46124.0</v>
      </c>
      <c r="L33" s="59"/>
      <c r="M33" s="60" t="s">
        <v>117</v>
      </c>
      <c r="N33" s="61"/>
      <c r="P33" s="12"/>
    </row>
    <row r="34">
      <c r="B34" s="21" t="s">
        <v>16</v>
      </c>
      <c r="C34" s="62" t="s">
        <v>17</v>
      </c>
      <c r="D34" s="56" t="s">
        <v>95</v>
      </c>
      <c r="E34" s="63">
        <v>46120.0</v>
      </c>
      <c r="F34" s="63">
        <v>46154.0</v>
      </c>
      <c r="G34" s="64">
        <v>46167.0</v>
      </c>
      <c r="H34" s="65">
        <v>46224.0</v>
      </c>
      <c r="I34" s="64">
        <v>46304.0</v>
      </c>
      <c r="J34" s="64">
        <v>46436.0</v>
      </c>
      <c r="K34" s="24">
        <v>46493.0</v>
      </c>
      <c r="L34" s="24"/>
      <c r="M34" s="66" t="s">
        <v>118</v>
      </c>
      <c r="N34" s="27"/>
    </row>
    <row r="35">
      <c r="B35" s="21" t="s">
        <v>16</v>
      </c>
      <c r="C35" s="62" t="s">
        <v>17</v>
      </c>
      <c r="D35" s="56" t="s">
        <v>98</v>
      </c>
      <c r="E35" s="63"/>
      <c r="F35" s="63">
        <v>46140.0</v>
      </c>
      <c r="G35" s="64">
        <v>46167.0</v>
      </c>
      <c r="H35" s="64">
        <v>46223.0</v>
      </c>
      <c r="I35" s="65">
        <v>46305.0</v>
      </c>
      <c r="J35" s="64">
        <v>46437.0</v>
      </c>
      <c r="K35" s="24"/>
      <c r="L35" s="24"/>
      <c r="M35" s="26" t="s">
        <v>119</v>
      </c>
      <c r="N35" s="27"/>
    </row>
    <row r="36">
      <c r="B36" s="21" t="s">
        <v>31</v>
      </c>
      <c r="C36" s="67" t="s">
        <v>32</v>
      </c>
      <c r="D36" s="17" t="s">
        <v>98</v>
      </c>
      <c r="E36" s="17"/>
      <c r="F36" s="17"/>
      <c r="G36" s="17"/>
      <c r="H36" s="17"/>
      <c r="I36" s="64"/>
      <c r="J36" s="64"/>
      <c r="K36" s="17"/>
      <c r="L36" s="17"/>
      <c r="M36" s="27"/>
      <c r="N36" s="27"/>
    </row>
    <row r="37">
      <c r="B37" s="21" t="s">
        <v>31</v>
      </c>
      <c r="C37" s="67" t="s">
        <v>120</v>
      </c>
      <c r="D37" s="17" t="s">
        <v>98</v>
      </c>
      <c r="E37" s="17"/>
      <c r="F37" s="17"/>
      <c r="G37" s="17"/>
      <c r="H37" s="17"/>
      <c r="I37" s="64"/>
      <c r="J37" s="64"/>
      <c r="K37" s="65"/>
      <c r="L37" s="64"/>
      <c r="M37" s="27"/>
      <c r="N37" s="27"/>
    </row>
    <row r="38">
      <c r="B38" s="21" t="s">
        <v>31</v>
      </c>
      <c r="C38" s="17" t="s">
        <v>121</v>
      </c>
      <c r="D38" s="17" t="s">
        <v>98</v>
      </c>
      <c r="E38" s="64"/>
      <c r="F38" s="64"/>
      <c r="G38" s="64"/>
      <c r="H38" s="64"/>
      <c r="I38" s="64"/>
      <c r="J38" s="64"/>
      <c r="K38" s="64"/>
      <c r="L38" s="64"/>
      <c r="M38" s="27"/>
      <c r="N38" s="27"/>
    </row>
    <row r="39">
      <c r="B39" s="21" t="s">
        <v>31</v>
      </c>
      <c r="C39" s="67" t="s">
        <v>32</v>
      </c>
      <c r="D39" s="17" t="s">
        <v>95</v>
      </c>
      <c r="E39" s="64"/>
      <c r="F39" s="64"/>
      <c r="G39" s="64"/>
      <c r="H39" s="64"/>
      <c r="I39" s="64"/>
      <c r="J39" s="64"/>
      <c r="K39" s="64"/>
      <c r="L39" s="64"/>
      <c r="M39" s="27"/>
      <c r="N39" s="27"/>
    </row>
    <row r="40">
      <c r="B40" s="21" t="s">
        <v>31</v>
      </c>
      <c r="C40" s="67" t="s">
        <v>120</v>
      </c>
      <c r="D40" s="17" t="s">
        <v>95</v>
      </c>
      <c r="E40" s="64"/>
      <c r="F40" s="64"/>
      <c r="G40" s="64"/>
      <c r="H40" s="64"/>
      <c r="I40" s="64"/>
      <c r="J40" s="64"/>
      <c r="K40" s="64"/>
      <c r="L40" s="64"/>
      <c r="M40" s="27"/>
      <c r="N40" s="27"/>
    </row>
    <row r="41">
      <c r="B41" s="21" t="s">
        <v>31</v>
      </c>
      <c r="C41" s="17" t="s">
        <v>121</v>
      </c>
      <c r="D41" s="17" t="s">
        <v>95</v>
      </c>
      <c r="E41" s="64"/>
      <c r="F41" s="64"/>
      <c r="G41" s="64"/>
      <c r="H41" s="64"/>
      <c r="I41" s="64"/>
      <c r="J41" s="64"/>
      <c r="K41" s="64"/>
      <c r="L41" s="64"/>
      <c r="M41" s="27"/>
      <c r="N41" s="27"/>
      <c r="R41" s="68"/>
    </row>
    <row r="42">
      <c r="B42" s="6"/>
      <c r="C42" s="17"/>
      <c r="D42" s="17"/>
      <c r="E42" s="64"/>
      <c r="F42" s="64"/>
      <c r="G42" s="64"/>
      <c r="H42" s="64"/>
      <c r="I42" s="64"/>
      <c r="J42" s="64"/>
      <c r="K42" s="64"/>
      <c r="L42" s="64"/>
      <c r="M42" s="27"/>
      <c r="N42" s="27"/>
    </row>
    <row r="43">
      <c r="B43" s="6"/>
      <c r="C43" s="17"/>
      <c r="D43" s="17"/>
      <c r="E43" s="64"/>
      <c r="F43" s="64"/>
      <c r="G43" s="64"/>
      <c r="H43" s="64"/>
      <c r="I43" s="64"/>
      <c r="J43" s="64"/>
      <c r="K43" s="64"/>
      <c r="L43" s="64"/>
      <c r="M43" s="27"/>
      <c r="N43" s="27"/>
    </row>
    <row r="44">
      <c r="B44" s="6"/>
      <c r="C44" s="17"/>
      <c r="D44" s="17"/>
      <c r="E44" s="64"/>
      <c r="F44" s="64"/>
      <c r="G44" s="64"/>
      <c r="H44" s="64"/>
      <c r="I44" s="64"/>
      <c r="J44" s="64"/>
      <c r="K44" s="64"/>
      <c r="L44" s="64"/>
      <c r="M44" s="27"/>
      <c r="N44" s="27"/>
    </row>
    <row r="45">
      <c r="B45" s="6"/>
      <c r="C45" s="17"/>
      <c r="D45" s="17"/>
      <c r="E45" s="64"/>
      <c r="F45" s="64"/>
      <c r="G45" s="64"/>
      <c r="H45" s="64"/>
      <c r="I45" s="64"/>
      <c r="J45" s="64"/>
      <c r="K45" s="64"/>
      <c r="L45" s="64"/>
      <c r="M45" s="27"/>
      <c r="N45" s="27"/>
    </row>
    <row r="46">
      <c r="B46" s="6"/>
      <c r="C46" s="17"/>
      <c r="D46" s="17"/>
      <c r="E46" s="64"/>
      <c r="F46" s="64"/>
      <c r="G46" s="64"/>
      <c r="H46" s="64"/>
      <c r="I46" s="64"/>
      <c r="J46" s="64"/>
      <c r="K46" s="64"/>
      <c r="L46" s="64"/>
      <c r="M46" s="27"/>
      <c r="N46" s="27"/>
    </row>
    <row r="47">
      <c r="B47" s="6"/>
      <c r="C47" s="17"/>
      <c r="D47" s="17"/>
      <c r="E47" s="64"/>
      <c r="F47" s="64"/>
      <c r="G47" s="64"/>
      <c r="H47" s="64"/>
      <c r="I47" s="64"/>
      <c r="J47" s="64"/>
      <c r="K47" s="64"/>
      <c r="L47" s="64"/>
      <c r="M47" s="18"/>
      <c r="N47" s="27"/>
    </row>
    <row r="48">
      <c r="B48" s="6"/>
      <c r="C48" s="17"/>
      <c r="D48" s="17"/>
      <c r="E48" s="64"/>
      <c r="F48" s="64"/>
      <c r="G48" s="64"/>
      <c r="H48" s="64"/>
      <c r="I48" s="64"/>
      <c r="J48" s="64"/>
      <c r="K48" s="64"/>
      <c r="L48" s="64"/>
      <c r="M48" s="18"/>
      <c r="N48" s="27"/>
    </row>
    <row r="49">
      <c r="B49" s="6"/>
      <c r="C49" s="17"/>
      <c r="D49" s="17"/>
      <c r="E49" s="64"/>
      <c r="F49" s="64"/>
      <c r="G49" s="64"/>
      <c r="H49" s="64"/>
      <c r="I49" s="64"/>
      <c r="J49" s="64"/>
      <c r="K49" s="64"/>
      <c r="L49" s="64"/>
      <c r="M49" s="27"/>
      <c r="N49" s="27"/>
    </row>
    <row r="50">
      <c r="B50" s="6"/>
      <c r="C50" s="17"/>
      <c r="D50" s="17"/>
      <c r="E50" s="6"/>
      <c r="F50" s="6"/>
      <c r="G50" s="6"/>
      <c r="H50" s="6"/>
      <c r="I50" s="6"/>
      <c r="J50" s="6"/>
      <c r="K50" s="6"/>
      <c r="L50" s="6"/>
      <c r="M50" s="18"/>
      <c r="N50" s="27"/>
    </row>
    <row r="51">
      <c r="B51" s="6"/>
      <c r="C51" s="17"/>
      <c r="D51" s="17"/>
      <c r="E51" s="6"/>
      <c r="F51" s="6"/>
      <c r="G51" s="6"/>
      <c r="H51" s="6"/>
      <c r="I51" s="6"/>
      <c r="J51" s="6"/>
      <c r="K51" s="6"/>
      <c r="L51" s="6"/>
      <c r="M51" s="27"/>
      <c r="N51" s="27"/>
    </row>
    <row r="52">
      <c r="K52" s="13"/>
      <c r="L52" s="13"/>
      <c r="M52" s="13"/>
      <c r="N52" s="13"/>
    </row>
    <row r="53">
      <c r="K53" s="13"/>
      <c r="L53" s="13"/>
      <c r="M53" s="13"/>
      <c r="N53" s="13"/>
    </row>
    <row r="54">
      <c r="K54" s="13"/>
      <c r="L54" s="13"/>
      <c r="M54" s="13"/>
      <c r="N54" s="13"/>
    </row>
    <row r="55">
      <c r="K55" s="13"/>
      <c r="L55" s="13"/>
      <c r="M55" s="13"/>
      <c r="N55" s="13"/>
    </row>
    <row r="56">
      <c r="K56" s="13"/>
      <c r="L56" s="13"/>
      <c r="M56" s="13"/>
      <c r="N56" s="13"/>
    </row>
    <row r="57">
      <c r="K57" s="13"/>
      <c r="L57" s="13"/>
      <c r="M57" s="13"/>
      <c r="N57" s="13"/>
    </row>
    <row r="58">
      <c r="K58" s="13"/>
      <c r="L58" s="13"/>
      <c r="M58" s="13"/>
      <c r="N58" s="13"/>
    </row>
    <row r="59">
      <c r="K59" s="13"/>
      <c r="L59" s="13"/>
      <c r="M59" s="13"/>
      <c r="N59" s="13"/>
    </row>
    <row r="60">
      <c r="K60" s="13"/>
      <c r="L60" s="13"/>
      <c r="M60" s="13"/>
      <c r="N60" s="13"/>
    </row>
    <row r="61">
      <c r="K61" s="13"/>
      <c r="L61" s="13"/>
      <c r="M61" s="13"/>
      <c r="N61" s="13"/>
    </row>
    <row r="62">
      <c r="K62" s="13"/>
      <c r="L62" s="13"/>
      <c r="M62" s="13"/>
      <c r="N62" s="13"/>
    </row>
    <row r="63">
      <c r="K63" s="13"/>
      <c r="L63" s="13"/>
      <c r="M63" s="13"/>
      <c r="N63" s="13"/>
    </row>
    <row r="64">
      <c r="K64" s="13"/>
      <c r="L64" s="13"/>
      <c r="M64" s="13"/>
      <c r="N64" s="13"/>
    </row>
    <row r="65">
      <c r="K65" s="13"/>
      <c r="L65" s="13"/>
      <c r="M65" s="13"/>
      <c r="N65" s="13"/>
    </row>
    <row r="66">
      <c r="K66" s="13"/>
      <c r="L66" s="13"/>
      <c r="M66" s="13"/>
      <c r="N66" s="13"/>
    </row>
    <row r="67">
      <c r="K67" s="13"/>
      <c r="L67" s="13"/>
      <c r="M67" s="13"/>
      <c r="N67" s="13"/>
    </row>
    <row r="68">
      <c r="K68" s="13"/>
      <c r="L68" s="13"/>
      <c r="M68" s="13"/>
      <c r="N68" s="13"/>
    </row>
    <row r="69">
      <c r="K69" s="13"/>
      <c r="L69" s="13"/>
      <c r="M69" s="13"/>
      <c r="N69" s="13"/>
    </row>
    <row r="70">
      <c r="K70" s="13"/>
      <c r="L70" s="13"/>
      <c r="M70" s="13"/>
      <c r="N70" s="13"/>
    </row>
    <row r="71">
      <c r="K71" s="13"/>
      <c r="L71" s="13"/>
      <c r="M71" s="13"/>
      <c r="N71" s="13"/>
    </row>
    <row r="72">
      <c r="K72" s="13"/>
      <c r="L72" s="13"/>
      <c r="M72" s="13"/>
      <c r="N72" s="13"/>
    </row>
    <row r="73">
      <c r="K73" s="13"/>
      <c r="L73" s="13"/>
      <c r="M73" s="13"/>
      <c r="N73" s="13"/>
    </row>
    <row r="74">
      <c r="K74" s="13"/>
      <c r="L74" s="13"/>
      <c r="M74" s="13"/>
      <c r="N74" s="13"/>
    </row>
    <row r="75">
      <c r="K75" s="13"/>
      <c r="L75" s="13"/>
      <c r="M75" s="13"/>
      <c r="N75" s="13"/>
    </row>
    <row r="76">
      <c r="K76" s="13"/>
      <c r="L76" s="13"/>
      <c r="M76" s="13"/>
      <c r="N76" s="13"/>
    </row>
    <row r="77">
      <c r="K77" s="13"/>
      <c r="L77" s="13"/>
      <c r="M77" s="13"/>
      <c r="N77" s="13"/>
    </row>
    <row r="78">
      <c r="K78" s="13"/>
      <c r="L78" s="13"/>
      <c r="M78" s="13"/>
      <c r="N78" s="13"/>
    </row>
    <row r="79">
      <c r="K79" s="13"/>
      <c r="L79" s="13"/>
      <c r="M79" s="13"/>
      <c r="N79" s="13"/>
    </row>
    <row r="80">
      <c r="K80" s="13"/>
      <c r="L80" s="13"/>
      <c r="M80" s="13"/>
      <c r="N80" s="13"/>
    </row>
    <row r="81">
      <c r="K81" s="13"/>
      <c r="L81" s="13"/>
      <c r="M81" s="13"/>
      <c r="N81" s="13"/>
    </row>
    <row r="82">
      <c r="K82" s="13"/>
      <c r="L82" s="13"/>
      <c r="M82" s="13"/>
      <c r="N82" s="13"/>
    </row>
    <row r="83">
      <c r="K83" s="13"/>
      <c r="L83" s="13"/>
      <c r="M83" s="13"/>
      <c r="N83" s="13"/>
    </row>
    <row r="84">
      <c r="K84" s="13"/>
      <c r="L84" s="13"/>
      <c r="M84" s="13"/>
      <c r="N84" s="13"/>
    </row>
    <row r="85">
      <c r="K85" s="13"/>
      <c r="L85" s="13"/>
      <c r="M85" s="13"/>
      <c r="N85" s="13"/>
    </row>
    <row r="86">
      <c r="K86" s="13"/>
      <c r="L86" s="13"/>
      <c r="M86" s="13"/>
      <c r="N86" s="13"/>
    </row>
    <row r="87">
      <c r="K87" s="13"/>
      <c r="L87" s="13"/>
      <c r="M87" s="13"/>
      <c r="N87" s="13"/>
    </row>
    <row r="88">
      <c r="K88" s="13"/>
      <c r="L88" s="13"/>
      <c r="M88" s="13"/>
      <c r="N88" s="13"/>
    </row>
    <row r="89">
      <c r="K89" s="13"/>
      <c r="L89" s="13"/>
      <c r="M89" s="13"/>
      <c r="N89" s="13"/>
    </row>
    <row r="90">
      <c r="K90" s="13"/>
      <c r="L90" s="13"/>
      <c r="M90" s="13"/>
      <c r="N90" s="13"/>
    </row>
    <row r="91">
      <c r="K91" s="13"/>
      <c r="L91" s="13"/>
      <c r="M91" s="13"/>
      <c r="N91" s="13"/>
    </row>
    <row r="92">
      <c r="K92" s="13"/>
      <c r="L92" s="13"/>
      <c r="M92" s="13"/>
      <c r="N92" s="13"/>
    </row>
    <row r="93">
      <c r="K93" s="13"/>
      <c r="L93" s="13"/>
      <c r="M93" s="13"/>
      <c r="N93" s="13"/>
    </row>
    <row r="94">
      <c r="K94" s="13"/>
      <c r="L94" s="13"/>
      <c r="M94" s="13"/>
      <c r="N94" s="13"/>
    </row>
    <row r="95">
      <c r="K95" s="13"/>
      <c r="L95" s="13"/>
      <c r="M95" s="13"/>
      <c r="N95" s="13"/>
    </row>
    <row r="96">
      <c r="K96" s="13"/>
      <c r="L96" s="13"/>
      <c r="M96" s="13"/>
      <c r="N96" s="13"/>
    </row>
    <row r="97">
      <c r="K97" s="13"/>
      <c r="L97" s="13"/>
      <c r="M97" s="13"/>
      <c r="N97" s="13"/>
    </row>
    <row r="98">
      <c r="K98" s="13"/>
      <c r="L98" s="13"/>
      <c r="M98" s="13"/>
      <c r="N98" s="13"/>
    </row>
    <row r="99">
      <c r="K99" s="13"/>
      <c r="L99" s="13"/>
      <c r="M99" s="13"/>
      <c r="N99" s="13"/>
    </row>
    <row r="100">
      <c r="K100" s="13"/>
      <c r="L100" s="13"/>
      <c r="M100" s="13"/>
      <c r="N100" s="13"/>
    </row>
    <row r="101">
      <c r="K101" s="13"/>
      <c r="L101" s="13"/>
      <c r="M101" s="13"/>
      <c r="N101" s="13"/>
    </row>
    <row r="102">
      <c r="K102" s="13"/>
      <c r="L102" s="13"/>
      <c r="M102" s="13"/>
      <c r="N102" s="13"/>
    </row>
    <row r="103">
      <c r="K103" s="13"/>
      <c r="L103" s="13"/>
      <c r="M103" s="13"/>
      <c r="N103" s="13"/>
    </row>
    <row r="104">
      <c r="K104" s="13"/>
      <c r="L104" s="13"/>
      <c r="M104" s="13"/>
      <c r="N104" s="13"/>
    </row>
    <row r="105">
      <c r="K105" s="13"/>
      <c r="L105" s="13"/>
      <c r="M105" s="13"/>
      <c r="N105" s="13"/>
    </row>
    <row r="106">
      <c r="K106" s="13"/>
      <c r="L106" s="13"/>
      <c r="M106" s="13"/>
      <c r="N106" s="13"/>
    </row>
    <row r="107">
      <c r="K107" s="13"/>
      <c r="L107" s="13"/>
      <c r="M107" s="13"/>
      <c r="N107" s="13"/>
    </row>
    <row r="108">
      <c r="K108" s="13"/>
      <c r="L108" s="13"/>
      <c r="M108" s="13"/>
      <c r="N108" s="13"/>
    </row>
    <row r="109">
      <c r="K109" s="13"/>
      <c r="L109" s="13"/>
      <c r="M109" s="13"/>
      <c r="N109" s="13"/>
    </row>
    <row r="110">
      <c r="K110" s="13"/>
      <c r="L110" s="13"/>
      <c r="M110" s="13"/>
      <c r="N110" s="13"/>
    </row>
    <row r="111">
      <c r="K111" s="13"/>
      <c r="L111" s="13"/>
      <c r="M111" s="13"/>
      <c r="N111" s="13"/>
    </row>
    <row r="112">
      <c r="K112" s="13"/>
      <c r="L112" s="13"/>
      <c r="M112" s="13"/>
      <c r="N112" s="13"/>
    </row>
    <row r="113">
      <c r="K113" s="13"/>
      <c r="L113" s="13"/>
      <c r="M113" s="13"/>
      <c r="N113" s="13"/>
    </row>
    <row r="114">
      <c r="K114" s="13"/>
      <c r="L114" s="13"/>
      <c r="M114" s="13"/>
      <c r="N114" s="13"/>
    </row>
    <row r="115">
      <c r="K115" s="13"/>
      <c r="L115" s="13"/>
      <c r="M115" s="13"/>
      <c r="N115" s="13"/>
    </row>
    <row r="116">
      <c r="K116" s="13"/>
      <c r="L116" s="13"/>
      <c r="M116" s="13"/>
      <c r="N116" s="13"/>
    </row>
    <row r="117">
      <c r="K117" s="13"/>
      <c r="L117" s="13"/>
      <c r="M117" s="13"/>
      <c r="N117" s="13"/>
    </row>
    <row r="118">
      <c r="K118" s="13"/>
      <c r="L118" s="13"/>
      <c r="M118" s="13"/>
      <c r="N118" s="13"/>
    </row>
    <row r="119">
      <c r="K119" s="13"/>
      <c r="L119" s="13"/>
      <c r="M119" s="13"/>
      <c r="N119" s="13"/>
    </row>
    <row r="120">
      <c r="K120" s="13"/>
      <c r="L120" s="13"/>
      <c r="M120" s="13"/>
      <c r="N120" s="13"/>
    </row>
    <row r="121">
      <c r="K121" s="13"/>
      <c r="L121" s="13"/>
      <c r="M121" s="13"/>
      <c r="N121" s="13"/>
    </row>
    <row r="122">
      <c r="K122" s="13"/>
      <c r="L122" s="13"/>
      <c r="M122" s="13"/>
      <c r="N122" s="13"/>
    </row>
    <row r="123">
      <c r="K123" s="13"/>
      <c r="L123" s="13"/>
      <c r="M123" s="13"/>
      <c r="N123" s="13"/>
    </row>
    <row r="124">
      <c r="K124" s="13"/>
      <c r="L124" s="13"/>
      <c r="M124" s="13"/>
      <c r="N124" s="13"/>
    </row>
    <row r="125">
      <c r="K125" s="13"/>
      <c r="L125" s="13"/>
      <c r="M125" s="13"/>
      <c r="N125" s="13"/>
    </row>
    <row r="126">
      <c r="K126" s="13"/>
      <c r="L126" s="13"/>
      <c r="M126" s="13"/>
      <c r="N126" s="13"/>
    </row>
    <row r="127">
      <c r="K127" s="13"/>
      <c r="L127" s="13"/>
      <c r="M127" s="13"/>
      <c r="N127" s="13"/>
    </row>
    <row r="128">
      <c r="K128" s="13"/>
      <c r="L128" s="13"/>
      <c r="M128" s="13"/>
      <c r="N128" s="13"/>
    </row>
    <row r="129">
      <c r="K129" s="13"/>
      <c r="L129" s="13"/>
      <c r="M129" s="13"/>
      <c r="N129" s="13"/>
    </row>
    <row r="130">
      <c r="K130" s="13"/>
      <c r="L130" s="13"/>
      <c r="M130" s="13"/>
      <c r="N130" s="13"/>
    </row>
    <row r="131">
      <c r="K131" s="13"/>
      <c r="L131" s="13"/>
      <c r="M131" s="13"/>
      <c r="N131" s="13"/>
    </row>
    <row r="132">
      <c r="K132" s="13"/>
      <c r="L132" s="13"/>
      <c r="M132" s="13"/>
      <c r="N132" s="13"/>
    </row>
    <row r="133">
      <c r="K133" s="13"/>
      <c r="L133" s="13"/>
      <c r="M133" s="13"/>
      <c r="N133" s="13"/>
    </row>
    <row r="134">
      <c r="K134" s="13"/>
      <c r="L134" s="13"/>
      <c r="M134" s="13"/>
      <c r="N134" s="13"/>
    </row>
    <row r="135">
      <c r="K135" s="13"/>
      <c r="L135" s="13"/>
      <c r="M135" s="13"/>
      <c r="N135" s="13"/>
    </row>
    <row r="136">
      <c r="K136" s="13"/>
      <c r="L136" s="13"/>
      <c r="M136" s="13"/>
      <c r="N136" s="13"/>
    </row>
    <row r="137">
      <c r="K137" s="13"/>
      <c r="L137" s="13"/>
      <c r="M137" s="13"/>
      <c r="N137" s="13"/>
    </row>
    <row r="138">
      <c r="K138" s="13"/>
      <c r="L138" s="13"/>
      <c r="M138" s="13"/>
      <c r="N138" s="13"/>
    </row>
    <row r="139">
      <c r="K139" s="13"/>
      <c r="L139" s="13"/>
      <c r="M139" s="13"/>
      <c r="N139" s="13"/>
    </row>
    <row r="140">
      <c r="K140" s="13"/>
      <c r="L140" s="13"/>
      <c r="M140" s="13"/>
      <c r="N140" s="13"/>
    </row>
    <row r="141">
      <c r="K141" s="13"/>
      <c r="L141" s="13"/>
      <c r="M141" s="13"/>
      <c r="N141" s="13"/>
    </row>
    <row r="142">
      <c r="K142" s="13"/>
      <c r="L142" s="13"/>
      <c r="M142" s="13"/>
      <c r="N142" s="13"/>
    </row>
    <row r="143">
      <c r="K143" s="13"/>
      <c r="L143" s="13"/>
      <c r="M143" s="13"/>
      <c r="N143" s="13"/>
    </row>
    <row r="144">
      <c r="K144" s="13"/>
      <c r="L144" s="13"/>
      <c r="M144" s="13"/>
      <c r="N144" s="13"/>
    </row>
    <row r="145">
      <c r="K145" s="13"/>
      <c r="L145" s="13"/>
      <c r="M145" s="13"/>
      <c r="N145" s="13"/>
    </row>
    <row r="146">
      <c r="K146" s="13"/>
      <c r="L146" s="13"/>
      <c r="M146" s="13"/>
      <c r="N146" s="13"/>
    </row>
    <row r="147">
      <c r="K147" s="13"/>
      <c r="L147" s="13"/>
      <c r="M147" s="13"/>
      <c r="N147" s="13"/>
    </row>
    <row r="148">
      <c r="K148" s="13"/>
      <c r="L148" s="13"/>
      <c r="M148" s="13"/>
      <c r="N148" s="13"/>
    </row>
    <row r="149">
      <c r="K149" s="13"/>
      <c r="L149" s="13"/>
      <c r="M149" s="13"/>
      <c r="N149" s="13"/>
    </row>
    <row r="150">
      <c r="K150" s="13"/>
      <c r="L150" s="13"/>
      <c r="M150" s="13"/>
      <c r="N150" s="13"/>
    </row>
    <row r="151">
      <c r="K151" s="13"/>
      <c r="L151" s="13"/>
      <c r="M151" s="13"/>
      <c r="N151" s="13"/>
    </row>
    <row r="152">
      <c r="K152" s="13"/>
      <c r="L152" s="13"/>
      <c r="M152" s="13"/>
      <c r="N152" s="13"/>
    </row>
    <row r="153">
      <c r="K153" s="13"/>
      <c r="L153" s="13"/>
      <c r="M153" s="13"/>
      <c r="N153" s="13"/>
    </row>
    <row r="154">
      <c r="K154" s="13"/>
      <c r="L154" s="13"/>
      <c r="M154" s="13"/>
      <c r="N154" s="13"/>
    </row>
    <row r="155">
      <c r="K155" s="13"/>
      <c r="L155" s="13"/>
      <c r="M155" s="13"/>
      <c r="N155" s="13"/>
    </row>
    <row r="156">
      <c r="K156" s="13"/>
      <c r="L156" s="13"/>
      <c r="M156" s="13"/>
      <c r="N156" s="13"/>
    </row>
    <row r="157">
      <c r="K157" s="13"/>
      <c r="L157" s="13"/>
      <c r="M157" s="13"/>
      <c r="N157" s="13"/>
    </row>
    <row r="158">
      <c r="K158" s="13"/>
      <c r="L158" s="13"/>
      <c r="M158" s="13"/>
      <c r="N158" s="13"/>
    </row>
    <row r="159">
      <c r="K159" s="13"/>
      <c r="L159" s="13"/>
      <c r="M159" s="13"/>
      <c r="N159" s="13"/>
    </row>
    <row r="160">
      <c r="K160" s="13"/>
      <c r="L160" s="13"/>
      <c r="M160" s="13"/>
      <c r="N160" s="13"/>
    </row>
    <row r="161">
      <c r="K161" s="13"/>
      <c r="L161" s="13"/>
      <c r="M161" s="13"/>
      <c r="N161" s="13"/>
    </row>
    <row r="162">
      <c r="K162" s="13"/>
      <c r="L162" s="13"/>
      <c r="M162" s="13"/>
      <c r="N162" s="13"/>
    </row>
    <row r="163">
      <c r="K163" s="13"/>
      <c r="L163" s="13"/>
      <c r="M163" s="13"/>
      <c r="N163" s="13"/>
    </row>
    <row r="164">
      <c r="K164" s="13"/>
      <c r="L164" s="13"/>
      <c r="M164" s="13"/>
      <c r="N164" s="13"/>
    </row>
    <row r="165">
      <c r="K165" s="13"/>
      <c r="L165" s="13"/>
      <c r="M165" s="13"/>
      <c r="N165" s="13"/>
    </row>
    <row r="166">
      <c r="K166" s="13"/>
      <c r="L166" s="13"/>
      <c r="M166" s="13"/>
      <c r="N166" s="13"/>
    </row>
    <row r="167">
      <c r="K167" s="13"/>
      <c r="L167" s="13"/>
      <c r="M167" s="13"/>
      <c r="N167" s="13"/>
    </row>
    <row r="168">
      <c r="K168" s="13"/>
      <c r="L168" s="13"/>
      <c r="M168" s="13"/>
      <c r="N168" s="13"/>
    </row>
    <row r="169">
      <c r="K169" s="13"/>
      <c r="L169" s="13"/>
      <c r="M169" s="13"/>
      <c r="N169" s="13"/>
    </row>
    <row r="170">
      <c r="K170" s="13"/>
      <c r="L170" s="13"/>
      <c r="M170" s="13"/>
      <c r="N170" s="13"/>
    </row>
    <row r="171">
      <c r="K171" s="13"/>
      <c r="L171" s="13"/>
      <c r="M171" s="13"/>
      <c r="N171" s="13"/>
    </row>
    <row r="172">
      <c r="K172" s="13"/>
      <c r="L172" s="13"/>
      <c r="M172" s="13"/>
      <c r="N172" s="13"/>
    </row>
    <row r="173">
      <c r="K173" s="13"/>
      <c r="L173" s="13"/>
      <c r="M173" s="13"/>
      <c r="N173" s="13"/>
    </row>
    <row r="174">
      <c r="K174" s="13"/>
      <c r="L174" s="13"/>
      <c r="M174" s="13"/>
      <c r="N174" s="13"/>
    </row>
    <row r="175">
      <c r="K175" s="13"/>
      <c r="L175" s="13"/>
      <c r="M175" s="13"/>
      <c r="N175" s="13"/>
    </row>
    <row r="176">
      <c r="K176" s="13"/>
      <c r="L176" s="13"/>
      <c r="M176" s="13"/>
      <c r="N176" s="13"/>
    </row>
    <row r="177">
      <c r="K177" s="13"/>
      <c r="L177" s="13"/>
      <c r="M177" s="13"/>
      <c r="N177" s="13"/>
    </row>
    <row r="178">
      <c r="K178" s="13"/>
      <c r="L178" s="13"/>
      <c r="M178" s="13"/>
      <c r="N178" s="13"/>
    </row>
    <row r="179">
      <c r="K179" s="13"/>
      <c r="L179" s="13"/>
      <c r="M179" s="13"/>
      <c r="N179" s="13"/>
    </row>
    <row r="180">
      <c r="K180" s="13"/>
      <c r="L180" s="13"/>
      <c r="M180" s="13"/>
      <c r="N180" s="13"/>
    </row>
    <row r="181">
      <c r="K181" s="13"/>
      <c r="L181" s="13"/>
      <c r="M181" s="13"/>
      <c r="N181" s="13"/>
    </row>
    <row r="182">
      <c r="K182" s="13"/>
      <c r="L182" s="13"/>
      <c r="M182" s="13"/>
      <c r="N182" s="13"/>
    </row>
    <row r="183">
      <c r="K183" s="13"/>
      <c r="L183" s="13"/>
      <c r="M183" s="13"/>
      <c r="N183" s="13"/>
    </row>
    <row r="184">
      <c r="K184" s="13"/>
      <c r="L184" s="13"/>
      <c r="M184" s="13"/>
      <c r="N184" s="13"/>
    </row>
    <row r="185">
      <c r="K185" s="13"/>
      <c r="L185" s="13"/>
      <c r="M185" s="13"/>
      <c r="N185" s="13"/>
    </row>
    <row r="186">
      <c r="K186" s="13"/>
      <c r="L186" s="13"/>
      <c r="M186" s="13"/>
      <c r="N186" s="13"/>
    </row>
    <row r="187">
      <c r="K187" s="13"/>
      <c r="L187" s="13"/>
      <c r="M187" s="13"/>
      <c r="N187" s="13"/>
    </row>
    <row r="188">
      <c r="K188" s="13"/>
      <c r="L188" s="13"/>
      <c r="M188" s="13"/>
      <c r="N188" s="13"/>
    </row>
    <row r="189">
      <c r="K189" s="13"/>
      <c r="L189" s="13"/>
      <c r="M189" s="13"/>
      <c r="N189" s="13"/>
    </row>
    <row r="190">
      <c r="K190" s="13"/>
      <c r="L190" s="13"/>
      <c r="M190" s="13"/>
      <c r="N190" s="13"/>
    </row>
    <row r="191">
      <c r="K191" s="13"/>
      <c r="L191" s="13"/>
      <c r="M191" s="13"/>
      <c r="N191" s="13"/>
    </row>
    <row r="192">
      <c r="K192" s="13"/>
      <c r="L192" s="13"/>
      <c r="M192" s="13"/>
      <c r="N192" s="13"/>
    </row>
    <row r="193">
      <c r="K193" s="13"/>
      <c r="L193" s="13"/>
      <c r="M193" s="13"/>
      <c r="N193" s="13"/>
    </row>
    <row r="194">
      <c r="K194" s="13"/>
      <c r="L194" s="13"/>
      <c r="M194" s="13"/>
      <c r="N194" s="13"/>
    </row>
    <row r="195">
      <c r="K195" s="13"/>
      <c r="L195" s="13"/>
      <c r="M195" s="13"/>
      <c r="N195" s="13"/>
    </row>
    <row r="196">
      <c r="K196" s="13"/>
      <c r="L196" s="13"/>
      <c r="M196" s="13"/>
      <c r="N196" s="13"/>
    </row>
    <row r="197">
      <c r="K197" s="13"/>
      <c r="L197" s="13"/>
      <c r="M197" s="13"/>
      <c r="N197" s="13"/>
    </row>
    <row r="198">
      <c r="K198" s="13"/>
      <c r="L198" s="13"/>
      <c r="M198" s="13"/>
      <c r="N198" s="13"/>
    </row>
    <row r="199">
      <c r="K199" s="13"/>
      <c r="L199" s="13"/>
      <c r="M199" s="13"/>
      <c r="N199" s="13"/>
    </row>
    <row r="200">
      <c r="K200" s="13"/>
      <c r="L200" s="13"/>
      <c r="M200" s="13"/>
      <c r="N200" s="13"/>
    </row>
    <row r="201">
      <c r="K201" s="13"/>
      <c r="L201" s="13"/>
      <c r="M201" s="13"/>
      <c r="N201" s="13"/>
    </row>
    <row r="202">
      <c r="K202" s="13"/>
      <c r="L202" s="13"/>
      <c r="M202" s="13"/>
      <c r="N202" s="13"/>
    </row>
    <row r="203">
      <c r="K203" s="13"/>
      <c r="L203" s="13"/>
      <c r="M203" s="13"/>
      <c r="N203" s="13"/>
    </row>
    <row r="204">
      <c r="K204" s="13"/>
      <c r="L204" s="13"/>
      <c r="M204" s="13"/>
      <c r="N204" s="13"/>
    </row>
    <row r="205">
      <c r="K205" s="13"/>
      <c r="L205" s="13"/>
      <c r="M205" s="13"/>
      <c r="N205" s="13"/>
    </row>
    <row r="206">
      <c r="K206" s="13"/>
      <c r="L206" s="13"/>
      <c r="M206" s="13"/>
      <c r="N206" s="13"/>
    </row>
    <row r="207">
      <c r="K207" s="13"/>
      <c r="L207" s="13"/>
      <c r="M207" s="13"/>
      <c r="N207" s="13"/>
    </row>
    <row r="208">
      <c r="K208" s="13"/>
      <c r="L208" s="13"/>
      <c r="M208" s="13"/>
      <c r="N208" s="13"/>
    </row>
    <row r="209">
      <c r="K209" s="13"/>
      <c r="L209" s="13"/>
      <c r="M209" s="13"/>
      <c r="N209" s="13"/>
    </row>
    <row r="210">
      <c r="K210" s="13"/>
      <c r="L210" s="13"/>
      <c r="M210" s="13"/>
      <c r="N210" s="13"/>
    </row>
    <row r="211">
      <c r="K211" s="13"/>
      <c r="L211" s="13"/>
      <c r="M211" s="13"/>
      <c r="N211" s="13"/>
    </row>
    <row r="212">
      <c r="K212" s="13"/>
      <c r="L212" s="13"/>
      <c r="M212" s="13"/>
      <c r="N212" s="13"/>
    </row>
    <row r="213">
      <c r="K213" s="13"/>
      <c r="L213" s="13"/>
      <c r="M213" s="13"/>
      <c r="N213" s="13"/>
    </row>
    <row r="214">
      <c r="K214" s="13"/>
      <c r="L214" s="13"/>
      <c r="M214" s="13"/>
      <c r="N214" s="13"/>
    </row>
    <row r="215">
      <c r="K215" s="13"/>
      <c r="L215" s="13"/>
      <c r="M215" s="13"/>
      <c r="N215" s="13"/>
    </row>
    <row r="216">
      <c r="K216" s="13"/>
      <c r="L216" s="13"/>
      <c r="M216" s="13"/>
      <c r="N216" s="13"/>
    </row>
    <row r="217">
      <c r="K217" s="13"/>
      <c r="L217" s="13"/>
      <c r="M217" s="13"/>
      <c r="N217" s="13"/>
    </row>
    <row r="218">
      <c r="K218" s="13"/>
      <c r="L218" s="13"/>
      <c r="M218" s="13"/>
      <c r="N218" s="13"/>
    </row>
    <row r="219">
      <c r="K219" s="13"/>
      <c r="L219" s="13"/>
      <c r="M219" s="13"/>
      <c r="N219" s="13"/>
    </row>
    <row r="220">
      <c r="K220" s="13"/>
      <c r="L220" s="13"/>
      <c r="M220" s="13"/>
      <c r="N220" s="13"/>
    </row>
    <row r="221">
      <c r="K221" s="13"/>
      <c r="L221" s="13"/>
      <c r="M221" s="13"/>
      <c r="N221" s="13"/>
    </row>
    <row r="222">
      <c r="K222" s="13"/>
      <c r="L222" s="13"/>
      <c r="M222" s="13"/>
      <c r="N222" s="13"/>
    </row>
    <row r="223">
      <c r="K223" s="13"/>
      <c r="L223" s="13"/>
      <c r="M223" s="13"/>
      <c r="N223" s="13"/>
    </row>
    <row r="224">
      <c r="K224" s="13"/>
      <c r="L224" s="13"/>
      <c r="M224" s="13"/>
      <c r="N224" s="13"/>
    </row>
    <row r="225">
      <c r="K225" s="13"/>
      <c r="L225" s="13"/>
      <c r="M225" s="13"/>
      <c r="N225" s="13"/>
    </row>
    <row r="226">
      <c r="K226" s="13"/>
      <c r="L226" s="13"/>
      <c r="M226" s="13"/>
      <c r="N226" s="13"/>
    </row>
    <row r="227">
      <c r="K227" s="13"/>
      <c r="L227" s="13"/>
      <c r="M227" s="13"/>
      <c r="N227" s="13"/>
    </row>
    <row r="228">
      <c r="K228" s="13"/>
      <c r="L228" s="13"/>
      <c r="M228" s="13"/>
      <c r="N228" s="13"/>
    </row>
    <row r="229">
      <c r="K229" s="13"/>
      <c r="L229" s="13"/>
      <c r="M229" s="13"/>
      <c r="N229" s="13"/>
    </row>
    <row r="230">
      <c r="K230" s="13"/>
      <c r="L230" s="13"/>
      <c r="M230" s="13"/>
      <c r="N230" s="13"/>
    </row>
    <row r="231">
      <c r="K231" s="13"/>
      <c r="L231" s="13"/>
      <c r="M231" s="13"/>
      <c r="N231" s="13"/>
    </row>
    <row r="232">
      <c r="K232" s="13"/>
      <c r="L232" s="13"/>
      <c r="M232" s="13"/>
      <c r="N232" s="13"/>
    </row>
    <row r="233">
      <c r="K233" s="13"/>
      <c r="L233" s="13"/>
      <c r="M233" s="13"/>
      <c r="N233" s="13"/>
    </row>
    <row r="234">
      <c r="K234" s="13"/>
      <c r="L234" s="13"/>
      <c r="M234" s="13"/>
      <c r="N234" s="13"/>
    </row>
    <row r="235">
      <c r="K235" s="13"/>
      <c r="L235" s="13"/>
      <c r="M235" s="13"/>
      <c r="N235" s="13"/>
    </row>
    <row r="236">
      <c r="K236" s="13"/>
      <c r="L236" s="13"/>
      <c r="M236" s="13"/>
      <c r="N236" s="13"/>
    </row>
    <row r="237">
      <c r="K237" s="13"/>
      <c r="L237" s="13"/>
      <c r="M237" s="13"/>
      <c r="N237" s="13"/>
    </row>
    <row r="238">
      <c r="K238" s="13"/>
      <c r="L238" s="13"/>
      <c r="M238" s="13"/>
      <c r="N238" s="13"/>
    </row>
    <row r="239">
      <c r="K239" s="13"/>
      <c r="L239" s="13"/>
      <c r="M239" s="13"/>
      <c r="N239" s="13"/>
    </row>
    <row r="240">
      <c r="K240" s="13"/>
      <c r="L240" s="13"/>
      <c r="M240" s="13"/>
      <c r="N240" s="13"/>
    </row>
    <row r="241">
      <c r="K241" s="13"/>
      <c r="L241" s="13"/>
      <c r="M241" s="13"/>
      <c r="N241" s="13"/>
    </row>
    <row r="242">
      <c r="K242" s="13"/>
      <c r="L242" s="13"/>
      <c r="M242" s="13"/>
      <c r="N242" s="13"/>
    </row>
    <row r="243">
      <c r="K243" s="13"/>
      <c r="L243" s="13"/>
      <c r="M243" s="13"/>
      <c r="N243" s="13"/>
    </row>
    <row r="244">
      <c r="K244" s="13"/>
      <c r="L244" s="13"/>
      <c r="M244" s="13"/>
      <c r="N244" s="13"/>
    </row>
    <row r="245">
      <c r="K245" s="13"/>
      <c r="L245" s="13"/>
      <c r="M245" s="13"/>
      <c r="N245" s="13"/>
    </row>
    <row r="246">
      <c r="K246" s="13"/>
      <c r="L246" s="13"/>
      <c r="M246" s="13"/>
      <c r="N246" s="13"/>
    </row>
    <row r="247">
      <c r="K247" s="13"/>
      <c r="L247" s="13"/>
      <c r="M247" s="13"/>
      <c r="N247" s="13"/>
    </row>
    <row r="248">
      <c r="K248" s="13"/>
      <c r="L248" s="13"/>
      <c r="M248" s="13"/>
      <c r="N248" s="13"/>
    </row>
    <row r="249">
      <c r="K249" s="13"/>
      <c r="L249" s="13"/>
      <c r="M249" s="13"/>
      <c r="N249" s="13"/>
    </row>
    <row r="250">
      <c r="K250" s="13"/>
      <c r="L250" s="13"/>
      <c r="M250" s="13"/>
      <c r="N250" s="13"/>
    </row>
    <row r="251">
      <c r="K251" s="13"/>
      <c r="L251" s="13"/>
      <c r="M251" s="13"/>
      <c r="N251" s="13"/>
    </row>
    <row r="252">
      <c r="K252" s="13"/>
      <c r="L252" s="13"/>
      <c r="M252" s="13"/>
      <c r="N252" s="13"/>
    </row>
    <row r="253">
      <c r="K253" s="13"/>
      <c r="L253" s="13"/>
      <c r="M253" s="13"/>
      <c r="N253" s="13"/>
    </row>
    <row r="254">
      <c r="K254" s="13"/>
      <c r="L254" s="13"/>
      <c r="M254" s="13"/>
      <c r="N254" s="13"/>
    </row>
    <row r="255">
      <c r="K255" s="13"/>
      <c r="L255" s="13"/>
      <c r="M255" s="13"/>
      <c r="N255" s="13"/>
    </row>
    <row r="256">
      <c r="K256" s="13"/>
      <c r="L256" s="13"/>
      <c r="M256" s="13"/>
      <c r="N256" s="13"/>
    </row>
    <row r="257">
      <c r="K257" s="13"/>
      <c r="L257" s="13"/>
      <c r="M257" s="13"/>
      <c r="N257" s="13"/>
    </row>
    <row r="258">
      <c r="K258" s="13"/>
      <c r="L258" s="13"/>
      <c r="M258" s="13"/>
      <c r="N258" s="13"/>
    </row>
    <row r="259">
      <c r="K259" s="13"/>
      <c r="L259" s="13"/>
      <c r="M259" s="13"/>
      <c r="N259" s="13"/>
    </row>
    <row r="260">
      <c r="K260" s="13"/>
      <c r="L260" s="13"/>
      <c r="M260" s="13"/>
      <c r="N260" s="13"/>
    </row>
    <row r="261">
      <c r="K261" s="13"/>
      <c r="L261" s="13"/>
      <c r="M261" s="13"/>
      <c r="N261" s="13"/>
    </row>
    <row r="262">
      <c r="K262" s="13"/>
      <c r="L262" s="13"/>
      <c r="M262" s="13"/>
      <c r="N262" s="13"/>
    </row>
    <row r="263">
      <c r="K263" s="13"/>
      <c r="L263" s="13"/>
      <c r="M263" s="13"/>
      <c r="N263" s="13"/>
    </row>
    <row r="264">
      <c r="K264" s="13"/>
      <c r="L264" s="13"/>
      <c r="M264" s="13"/>
      <c r="N264" s="13"/>
    </row>
    <row r="265">
      <c r="K265" s="13"/>
      <c r="L265" s="13"/>
      <c r="M265" s="13"/>
      <c r="N265" s="13"/>
    </row>
    <row r="266">
      <c r="K266" s="13"/>
      <c r="L266" s="13"/>
      <c r="M266" s="13"/>
      <c r="N266" s="13"/>
    </row>
    <row r="267">
      <c r="K267" s="13"/>
      <c r="L267" s="13"/>
      <c r="M267" s="13"/>
      <c r="N267" s="13"/>
    </row>
    <row r="268">
      <c r="K268" s="13"/>
      <c r="L268" s="13"/>
      <c r="M268" s="13"/>
      <c r="N268" s="13"/>
    </row>
    <row r="269">
      <c r="K269" s="13"/>
      <c r="L269" s="13"/>
      <c r="M269" s="13"/>
      <c r="N269" s="13"/>
    </row>
    <row r="270">
      <c r="K270" s="13"/>
      <c r="L270" s="13"/>
      <c r="M270" s="13"/>
      <c r="N270" s="13"/>
    </row>
    <row r="271">
      <c r="K271" s="13"/>
      <c r="L271" s="13"/>
      <c r="M271" s="13"/>
      <c r="N271" s="13"/>
    </row>
    <row r="272">
      <c r="K272" s="13"/>
      <c r="L272" s="13"/>
      <c r="M272" s="13"/>
      <c r="N272" s="13"/>
    </row>
    <row r="273">
      <c r="K273" s="13"/>
      <c r="L273" s="13"/>
      <c r="M273" s="13"/>
      <c r="N273" s="13"/>
    </row>
    <row r="274">
      <c r="K274" s="13"/>
      <c r="L274" s="13"/>
      <c r="M274" s="13"/>
      <c r="N274" s="13"/>
    </row>
    <row r="275">
      <c r="K275" s="13"/>
      <c r="L275" s="13"/>
      <c r="M275" s="13"/>
      <c r="N275" s="13"/>
    </row>
    <row r="276">
      <c r="K276" s="13"/>
      <c r="L276" s="13"/>
      <c r="M276" s="13"/>
      <c r="N276" s="13"/>
    </row>
    <row r="277">
      <c r="K277" s="13"/>
      <c r="L277" s="13"/>
      <c r="M277" s="13"/>
      <c r="N277" s="13"/>
    </row>
    <row r="278">
      <c r="K278" s="13"/>
      <c r="L278" s="13"/>
      <c r="M278" s="13"/>
      <c r="N278" s="13"/>
    </row>
    <row r="279">
      <c r="K279" s="13"/>
      <c r="L279" s="13"/>
      <c r="M279" s="13"/>
      <c r="N279" s="13"/>
    </row>
    <row r="280">
      <c r="K280" s="13"/>
      <c r="L280" s="13"/>
      <c r="M280" s="13"/>
      <c r="N280" s="13"/>
    </row>
    <row r="281">
      <c r="K281" s="13"/>
      <c r="L281" s="13"/>
      <c r="M281" s="13"/>
      <c r="N281" s="13"/>
    </row>
    <row r="282">
      <c r="K282" s="13"/>
      <c r="L282" s="13"/>
      <c r="M282" s="13"/>
      <c r="N282" s="13"/>
    </row>
    <row r="283">
      <c r="K283" s="13"/>
      <c r="L283" s="13"/>
      <c r="M283" s="13"/>
      <c r="N283" s="13"/>
    </row>
    <row r="284">
      <c r="K284" s="13"/>
      <c r="L284" s="13"/>
      <c r="M284" s="13"/>
      <c r="N284" s="13"/>
    </row>
    <row r="285">
      <c r="K285" s="13"/>
      <c r="L285" s="13"/>
      <c r="M285" s="13"/>
      <c r="N285" s="13"/>
    </row>
    <row r="286">
      <c r="K286" s="13"/>
      <c r="L286" s="13"/>
      <c r="M286" s="13"/>
      <c r="N286" s="13"/>
    </row>
    <row r="287">
      <c r="K287" s="13"/>
      <c r="L287" s="13"/>
      <c r="M287" s="13"/>
      <c r="N287" s="13"/>
    </row>
    <row r="288">
      <c r="K288" s="13"/>
      <c r="L288" s="13"/>
      <c r="M288" s="13"/>
      <c r="N288" s="13"/>
    </row>
    <row r="289">
      <c r="K289" s="13"/>
      <c r="L289" s="13"/>
      <c r="M289" s="13"/>
      <c r="N289" s="13"/>
    </row>
    <row r="290">
      <c r="K290" s="13"/>
      <c r="L290" s="13"/>
      <c r="M290" s="13"/>
      <c r="N290" s="13"/>
    </row>
    <row r="291">
      <c r="K291" s="13"/>
      <c r="L291" s="13"/>
      <c r="M291" s="13"/>
      <c r="N291" s="13"/>
    </row>
    <row r="292">
      <c r="K292" s="13"/>
      <c r="L292" s="13"/>
      <c r="M292" s="13"/>
      <c r="N292" s="13"/>
    </row>
    <row r="293">
      <c r="K293" s="13"/>
      <c r="L293" s="13"/>
      <c r="M293" s="13"/>
      <c r="N293" s="13"/>
    </row>
    <row r="294">
      <c r="K294" s="13"/>
      <c r="L294" s="13"/>
      <c r="M294" s="13"/>
      <c r="N294" s="13"/>
    </row>
    <row r="295">
      <c r="K295" s="13"/>
      <c r="L295" s="13"/>
      <c r="M295" s="13"/>
      <c r="N295" s="13"/>
    </row>
    <row r="296">
      <c r="K296" s="13"/>
      <c r="L296" s="13"/>
      <c r="M296" s="13"/>
      <c r="N296" s="13"/>
    </row>
    <row r="297">
      <c r="K297" s="13"/>
      <c r="L297" s="13"/>
      <c r="M297" s="13"/>
      <c r="N297" s="13"/>
    </row>
    <row r="298">
      <c r="K298" s="13"/>
      <c r="L298" s="13"/>
      <c r="M298" s="13"/>
      <c r="N298" s="13"/>
    </row>
    <row r="299">
      <c r="K299" s="13"/>
      <c r="L299" s="13"/>
      <c r="M299" s="13"/>
      <c r="N299" s="13"/>
    </row>
    <row r="300">
      <c r="K300" s="13"/>
      <c r="L300" s="13"/>
      <c r="M300" s="13"/>
      <c r="N300" s="13"/>
    </row>
    <row r="301">
      <c r="K301" s="13"/>
      <c r="L301" s="13"/>
      <c r="M301" s="13"/>
      <c r="N301" s="13"/>
    </row>
    <row r="302">
      <c r="K302" s="13"/>
      <c r="L302" s="13"/>
      <c r="M302" s="13"/>
      <c r="N302" s="13"/>
    </row>
    <row r="303">
      <c r="K303" s="13"/>
      <c r="L303" s="13"/>
      <c r="M303" s="13"/>
      <c r="N303" s="13"/>
    </row>
    <row r="304">
      <c r="K304" s="13"/>
      <c r="L304" s="13"/>
      <c r="M304" s="13"/>
      <c r="N304" s="13"/>
    </row>
    <row r="305">
      <c r="K305" s="13"/>
      <c r="L305" s="13"/>
      <c r="M305" s="13"/>
      <c r="N305" s="13"/>
    </row>
    <row r="306">
      <c r="K306" s="13"/>
      <c r="L306" s="13"/>
      <c r="M306" s="13"/>
      <c r="N306" s="13"/>
    </row>
    <row r="307">
      <c r="K307" s="13"/>
      <c r="L307" s="13"/>
      <c r="M307" s="13"/>
      <c r="N307" s="13"/>
    </row>
    <row r="308">
      <c r="K308" s="13"/>
      <c r="L308" s="13"/>
      <c r="M308" s="13"/>
      <c r="N308" s="13"/>
    </row>
    <row r="309">
      <c r="K309" s="13"/>
      <c r="L309" s="13"/>
      <c r="M309" s="13"/>
      <c r="N309" s="13"/>
    </row>
    <row r="310">
      <c r="K310" s="13"/>
      <c r="L310" s="13"/>
      <c r="M310" s="13"/>
      <c r="N310" s="13"/>
    </row>
    <row r="311">
      <c r="K311" s="13"/>
      <c r="L311" s="13"/>
      <c r="M311" s="13"/>
      <c r="N311" s="13"/>
    </row>
    <row r="312">
      <c r="K312" s="13"/>
      <c r="L312" s="13"/>
      <c r="M312" s="13"/>
      <c r="N312" s="13"/>
    </row>
    <row r="313">
      <c r="K313" s="13"/>
      <c r="L313" s="13"/>
      <c r="M313" s="13"/>
      <c r="N313" s="13"/>
    </row>
    <row r="314">
      <c r="K314" s="13"/>
      <c r="L314" s="13"/>
      <c r="M314" s="13"/>
      <c r="N314" s="13"/>
    </row>
    <row r="315">
      <c r="K315" s="13"/>
      <c r="L315" s="13"/>
      <c r="M315" s="13"/>
      <c r="N315" s="13"/>
    </row>
    <row r="316">
      <c r="K316" s="13"/>
      <c r="L316" s="13"/>
      <c r="M316" s="13"/>
      <c r="N316" s="13"/>
    </row>
    <row r="317">
      <c r="K317" s="13"/>
      <c r="L317" s="13"/>
      <c r="M317" s="13"/>
      <c r="N317" s="13"/>
    </row>
    <row r="318">
      <c r="K318" s="13"/>
      <c r="L318" s="13"/>
      <c r="M318" s="13"/>
      <c r="N318" s="13"/>
    </row>
    <row r="319">
      <c r="K319" s="13"/>
      <c r="L319" s="13"/>
      <c r="M319" s="13"/>
      <c r="N319" s="13"/>
    </row>
    <row r="320">
      <c r="K320" s="13"/>
      <c r="L320" s="13"/>
      <c r="M320" s="13"/>
      <c r="N320" s="13"/>
    </row>
    <row r="321">
      <c r="K321" s="13"/>
      <c r="L321" s="13"/>
      <c r="M321" s="13"/>
      <c r="N321" s="13"/>
    </row>
    <row r="322">
      <c r="K322" s="13"/>
      <c r="L322" s="13"/>
      <c r="M322" s="13"/>
      <c r="N322" s="13"/>
    </row>
    <row r="323">
      <c r="K323" s="13"/>
      <c r="L323" s="13"/>
      <c r="M323" s="13"/>
      <c r="N323" s="13"/>
    </row>
    <row r="324">
      <c r="K324" s="13"/>
      <c r="L324" s="13"/>
      <c r="M324" s="13"/>
      <c r="N324" s="13"/>
    </row>
    <row r="325">
      <c r="K325" s="13"/>
      <c r="L325" s="13"/>
      <c r="M325" s="13"/>
      <c r="N325" s="13"/>
    </row>
    <row r="326">
      <c r="K326" s="13"/>
      <c r="L326" s="13"/>
      <c r="M326" s="13"/>
      <c r="N326" s="13"/>
    </row>
    <row r="327">
      <c r="K327" s="13"/>
      <c r="L327" s="13"/>
      <c r="M327" s="13"/>
      <c r="N327" s="13"/>
    </row>
    <row r="328">
      <c r="K328" s="13"/>
      <c r="L328" s="13"/>
      <c r="M328" s="13"/>
      <c r="N328" s="13"/>
    </row>
    <row r="329">
      <c r="K329" s="13"/>
      <c r="L329" s="13"/>
      <c r="M329" s="13"/>
      <c r="N329" s="13"/>
    </row>
    <row r="330">
      <c r="K330" s="13"/>
      <c r="L330" s="13"/>
      <c r="M330" s="13"/>
      <c r="N330" s="13"/>
    </row>
    <row r="331">
      <c r="K331" s="13"/>
      <c r="L331" s="13"/>
      <c r="M331" s="13"/>
      <c r="N331" s="13"/>
    </row>
    <row r="332">
      <c r="K332" s="13"/>
      <c r="L332" s="13"/>
      <c r="M332" s="13"/>
      <c r="N332" s="13"/>
    </row>
    <row r="333">
      <c r="K333" s="13"/>
      <c r="L333" s="13"/>
      <c r="M333" s="13"/>
      <c r="N333" s="13"/>
    </row>
    <row r="334">
      <c r="K334" s="13"/>
      <c r="L334" s="13"/>
      <c r="M334" s="13"/>
      <c r="N334" s="13"/>
    </row>
    <row r="335">
      <c r="K335" s="13"/>
      <c r="L335" s="13"/>
      <c r="M335" s="13"/>
      <c r="N335" s="13"/>
    </row>
    <row r="336">
      <c r="K336" s="13"/>
      <c r="L336" s="13"/>
      <c r="M336" s="13"/>
      <c r="N336" s="13"/>
    </row>
    <row r="337">
      <c r="K337" s="13"/>
      <c r="L337" s="13"/>
      <c r="M337" s="13"/>
      <c r="N337" s="13"/>
    </row>
    <row r="338">
      <c r="K338" s="13"/>
      <c r="L338" s="13"/>
      <c r="M338" s="13"/>
      <c r="N338" s="13"/>
    </row>
    <row r="339">
      <c r="K339" s="13"/>
      <c r="L339" s="13"/>
      <c r="M339" s="13"/>
      <c r="N339" s="13"/>
    </row>
    <row r="340">
      <c r="K340" s="13"/>
      <c r="L340" s="13"/>
      <c r="M340" s="13"/>
      <c r="N340" s="13"/>
    </row>
    <row r="341">
      <c r="K341" s="13"/>
      <c r="L341" s="13"/>
      <c r="M341" s="13"/>
      <c r="N341" s="13"/>
    </row>
    <row r="342">
      <c r="K342" s="13"/>
      <c r="L342" s="13"/>
      <c r="M342" s="13"/>
      <c r="N342" s="13"/>
    </row>
    <row r="343">
      <c r="K343" s="13"/>
      <c r="L343" s="13"/>
      <c r="M343" s="13"/>
      <c r="N343" s="13"/>
    </row>
    <row r="344">
      <c r="K344" s="13"/>
      <c r="L344" s="13"/>
      <c r="M344" s="13"/>
      <c r="N344" s="13"/>
    </row>
    <row r="345">
      <c r="K345" s="13"/>
      <c r="L345" s="13"/>
      <c r="M345" s="13"/>
      <c r="N345" s="13"/>
    </row>
    <row r="346">
      <c r="K346" s="13"/>
      <c r="L346" s="13"/>
      <c r="M346" s="13"/>
      <c r="N346" s="13"/>
    </row>
    <row r="347">
      <c r="K347" s="13"/>
      <c r="L347" s="13"/>
      <c r="M347" s="13"/>
      <c r="N347" s="13"/>
    </row>
    <row r="348">
      <c r="K348" s="13"/>
      <c r="L348" s="13"/>
      <c r="M348" s="13"/>
      <c r="N348" s="13"/>
    </row>
    <row r="349">
      <c r="K349" s="13"/>
      <c r="L349" s="13"/>
      <c r="M349" s="13"/>
      <c r="N349" s="13"/>
    </row>
    <row r="350">
      <c r="K350" s="13"/>
      <c r="L350" s="13"/>
      <c r="M350" s="13"/>
      <c r="N350" s="13"/>
    </row>
    <row r="351">
      <c r="K351" s="13"/>
      <c r="L351" s="13"/>
      <c r="M351" s="13"/>
      <c r="N351" s="13"/>
    </row>
    <row r="352">
      <c r="K352" s="13"/>
      <c r="L352" s="13"/>
      <c r="M352" s="13"/>
      <c r="N352" s="13"/>
    </row>
    <row r="353">
      <c r="K353" s="13"/>
      <c r="L353" s="13"/>
      <c r="M353" s="13"/>
      <c r="N353" s="13"/>
    </row>
    <row r="354">
      <c r="K354" s="13"/>
      <c r="L354" s="13"/>
      <c r="M354" s="13"/>
      <c r="N354" s="13"/>
    </row>
    <row r="355">
      <c r="K355" s="13"/>
      <c r="L355" s="13"/>
      <c r="M355" s="13"/>
      <c r="N355" s="13"/>
    </row>
    <row r="356">
      <c r="K356" s="13"/>
      <c r="L356" s="13"/>
      <c r="M356" s="13"/>
      <c r="N356" s="13"/>
    </row>
    <row r="357">
      <c r="K357" s="13"/>
      <c r="L357" s="13"/>
      <c r="M357" s="13"/>
      <c r="N357" s="13"/>
    </row>
    <row r="358">
      <c r="K358" s="13"/>
      <c r="L358" s="13"/>
      <c r="M358" s="13"/>
      <c r="N358" s="13"/>
    </row>
    <row r="359">
      <c r="K359" s="13"/>
      <c r="L359" s="13"/>
      <c r="M359" s="13"/>
      <c r="N359" s="13"/>
    </row>
    <row r="360">
      <c r="K360" s="13"/>
      <c r="L360" s="13"/>
      <c r="M360" s="13"/>
      <c r="N360" s="13"/>
    </row>
    <row r="361">
      <c r="K361" s="13"/>
      <c r="L361" s="13"/>
      <c r="M361" s="13"/>
      <c r="N361" s="13"/>
    </row>
    <row r="362">
      <c r="K362" s="13"/>
      <c r="L362" s="13"/>
      <c r="M362" s="13"/>
      <c r="N362" s="13"/>
    </row>
    <row r="363">
      <c r="K363" s="13"/>
      <c r="L363" s="13"/>
      <c r="M363" s="13"/>
      <c r="N363" s="13"/>
    </row>
    <row r="364">
      <c r="K364" s="13"/>
      <c r="L364" s="13"/>
      <c r="M364" s="13"/>
      <c r="N364" s="13"/>
    </row>
    <row r="365">
      <c r="K365" s="13"/>
      <c r="L365" s="13"/>
      <c r="M365" s="13"/>
      <c r="N365" s="13"/>
    </row>
    <row r="366">
      <c r="K366" s="13"/>
      <c r="L366" s="13"/>
      <c r="M366" s="13"/>
      <c r="N366" s="13"/>
    </row>
    <row r="367">
      <c r="K367" s="13"/>
      <c r="L367" s="13"/>
      <c r="M367" s="13"/>
      <c r="N367" s="13"/>
    </row>
    <row r="368">
      <c r="K368" s="13"/>
      <c r="L368" s="13"/>
      <c r="M368" s="13"/>
      <c r="N368" s="13"/>
    </row>
    <row r="369">
      <c r="K369" s="13"/>
      <c r="L369" s="13"/>
      <c r="M369" s="13"/>
      <c r="N369" s="13"/>
    </row>
    <row r="370">
      <c r="K370" s="13"/>
      <c r="L370" s="13"/>
      <c r="M370" s="13"/>
      <c r="N370" s="13"/>
    </row>
    <row r="371">
      <c r="K371" s="13"/>
      <c r="L371" s="13"/>
      <c r="M371" s="13"/>
      <c r="N371" s="13"/>
    </row>
    <row r="372">
      <c r="K372" s="13"/>
      <c r="L372" s="13"/>
      <c r="M372" s="13"/>
      <c r="N372" s="13"/>
    </row>
    <row r="373">
      <c r="K373" s="13"/>
      <c r="L373" s="13"/>
      <c r="M373" s="13"/>
      <c r="N373" s="13"/>
    </row>
    <row r="374">
      <c r="K374" s="13"/>
      <c r="L374" s="13"/>
      <c r="M374" s="13"/>
      <c r="N374" s="13"/>
    </row>
    <row r="375">
      <c r="K375" s="13"/>
      <c r="L375" s="13"/>
      <c r="M375" s="13"/>
      <c r="N375" s="13"/>
    </row>
    <row r="376">
      <c r="K376" s="13"/>
      <c r="L376" s="13"/>
      <c r="M376" s="13"/>
      <c r="N376" s="13"/>
    </row>
    <row r="377">
      <c r="K377" s="13"/>
      <c r="L377" s="13"/>
      <c r="M377" s="13"/>
      <c r="N377" s="13"/>
    </row>
    <row r="378">
      <c r="K378" s="13"/>
      <c r="L378" s="13"/>
      <c r="M378" s="13"/>
      <c r="N378" s="13"/>
    </row>
    <row r="379">
      <c r="K379" s="13"/>
      <c r="L379" s="13"/>
      <c r="M379" s="13"/>
      <c r="N379" s="13"/>
    </row>
    <row r="380">
      <c r="K380" s="13"/>
      <c r="L380" s="13"/>
      <c r="M380" s="13"/>
      <c r="N380" s="13"/>
    </row>
    <row r="381">
      <c r="K381" s="13"/>
      <c r="L381" s="13"/>
      <c r="M381" s="13"/>
      <c r="N381" s="13"/>
    </row>
    <row r="382">
      <c r="K382" s="13"/>
      <c r="L382" s="13"/>
      <c r="M382" s="13"/>
      <c r="N382" s="13"/>
    </row>
    <row r="383">
      <c r="K383" s="13"/>
      <c r="L383" s="13"/>
      <c r="M383" s="13"/>
      <c r="N383" s="13"/>
    </row>
    <row r="384">
      <c r="K384" s="13"/>
      <c r="L384" s="13"/>
      <c r="M384" s="13"/>
      <c r="N384" s="13"/>
    </row>
    <row r="385">
      <c r="K385" s="13"/>
      <c r="L385" s="13"/>
      <c r="M385" s="13"/>
      <c r="N385" s="13"/>
    </row>
    <row r="386">
      <c r="K386" s="13"/>
      <c r="L386" s="13"/>
      <c r="M386" s="13"/>
      <c r="N386" s="13"/>
    </row>
    <row r="387">
      <c r="K387" s="13"/>
      <c r="L387" s="13"/>
      <c r="M387" s="13"/>
      <c r="N387" s="13"/>
    </row>
    <row r="388">
      <c r="K388" s="13"/>
      <c r="L388" s="13"/>
      <c r="M388" s="13"/>
      <c r="N388" s="13"/>
    </row>
    <row r="389">
      <c r="K389" s="13"/>
      <c r="L389" s="13"/>
      <c r="M389" s="13"/>
      <c r="N389" s="13"/>
    </row>
    <row r="390">
      <c r="K390" s="13"/>
      <c r="L390" s="13"/>
      <c r="M390" s="13"/>
      <c r="N390" s="13"/>
    </row>
    <row r="391">
      <c r="K391" s="13"/>
      <c r="L391" s="13"/>
      <c r="M391" s="13"/>
      <c r="N391" s="13"/>
    </row>
    <row r="392">
      <c r="K392" s="13"/>
      <c r="L392" s="13"/>
      <c r="M392" s="13"/>
      <c r="N392" s="13"/>
    </row>
    <row r="393">
      <c r="K393" s="13"/>
      <c r="L393" s="13"/>
      <c r="M393" s="13"/>
      <c r="N393" s="13"/>
    </row>
    <row r="394">
      <c r="K394" s="13"/>
      <c r="L394" s="13"/>
      <c r="M394" s="13"/>
      <c r="N394" s="13"/>
    </row>
    <row r="395">
      <c r="K395" s="13"/>
      <c r="L395" s="13"/>
      <c r="M395" s="13"/>
      <c r="N395" s="13"/>
    </row>
    <row r="396">
      <c r="K396" s="13"/>
      <c r="L396" s="13"/>
      <c r="M396" s="13"/>
      <c r="N396" s="13"/>
    </row>
    <row r="397">
      <c r="K397" s="13"/>
      <c r="L397" s="13"/>
      <c r="M397" s="13"/>
      <c r="N397" s="13"/>
    </row>
    <row r="398">
      <c r="K398" s="13"/>
      <c r="L398" s="13"/>
      <c r="M398" s="13"/>
      <c r="N398" s="13"/>
    </row>
    <row r="399">
      <c r="K399" s="13"/>
      <c r="L399" s="13"/>
      <c r="M399" s="13"/>
      <c r="N399" s="13"/>
    </row>
    <row r="400">
      <c r="K400" s="13"/>
      <c r="L400" s="13"/>
      <c r="M400" s="13"/>
      <c r="N400" s="13"/>
    </row>
    <row r="401">
      <c r="K401" s="13"/>
      <c r="L401" s="13"/>
      <c r="M401" s="13"/>
      <c r="N401" s="13"/>
    </row>
    <row r="402">
      <c r="K402" s="13"/>
      <c r="L402" s="13"/>
      <c r="M402" s="13"/>
      <c r="N402" s="13"/>
    </row>
    <row r="403">
      <c r="K403" s="13"/>
      <c r="L403" s="13"/>
      <c r="M403" s="13"/>
      <c r="N403" s="13"/>
    </row>
    <row r="404">
      <c r="K404" s="13"/>
      <c r="L404" s="13"/>
      <c r="M404" s="13"/>
      <c r="N404" s="13"/>
    </row>
    <row r="405">
      <c r="K405" s="13"/>
      <c r="L405" s="13"/>
      <c r="M405" s="13"/>
      <c r="N405" s="13"/>
    </row>
    <row r="406">
      <c r="K406" s="13"/>
      <c r="L406" s="13"/>
      <c r="M406" s="13"/>
      <c r="N406" s="13"/>
    </row>
    <row r="407">
      <c r="K407" s="13"/>
      <c r="L407" s="13"/>
      <c r="M407" s="13"/>
      <c r="N407" s="13"/>
    </row>
    <row r="408">
      <c r="K408" s="13"/>
      <c r="L408" s="13"/>
      <c r="M408" s="13"/>
      <c r="N408" s="13"/>
    </row>
    <row r="409">
      <c r="K409" s="13"/>
      <c r="L409" s="13"/>
      <c r="M409" s="13"/>
      <c r="N409" s="13"/>
    </row>
    <row r="410">
      <c r="K410" s="13"/>
      <c r="L410" s="13"/>
      <c r="M410" s="13"/>
      <c r="N410" s="13"/>
    </row>
    <row r="411">
      <c r="K411" s="13"/>
      <c r="L411" s="13"/>
      <c r="M411" s="13"/>
      <c r="N411" s="13"/>
    </row>
    <row r="412">
      <c r="K412" s="13"/>
      <c r="L412" s="13"/>
      <c r="M412" s="13"/>
      <c r="N412" s="13"/>
    </row>
    <row r="413">
      <c r="K413" s="13"/>
      <c r="L413" s="13"/>
      <c r="M413" s="13"/>
      <c r="N413" s="13"/>
    </row>
    <row r="414">
      <c r="K414" s="13"/>
      <c r="L414" s="13"/>
      <c r="M414" s="13"/>
      <c r="N414" s="13"/>
    </row>
    <row r="415">
      <c r="K415" s="13"/>
      <c r="L415" s="13"/>
      <c r="M415" s="13"/>
      <c r="N415" s="13"/>
    </row>
    <row r="416">
      <c r="K416" s="13"/>
      <c r="L416" s="13"/>
      <c r="M416" s="13"/>
      <c r="N416" s="13"/>
    </row>
    <row r="417">
      <c r="K417" s="13"/>
      <c r="L417" s="13"/>
      <c r="M417" s="13"/>
      <c r="N417" s="13"/>
    </row>
    <row r="418">
      <c r="K418" s="13"/>
      <c r="L418" s="13"/>
      <c r="M418" s="13"/>
      <c r="N418" s="13"/>
    </row>
    <row r="419">
      <c r="K419" s="13"/>
      <c r="L419" s="13"/>
      <c r="M419" s="13"/>
      <c r="N419" s="13"/>
    </row>
    <row r="420">
      <c r="K420" s="13"/>
      <c r="L420" s="13"/>
      <c r="M420" s="13"/>
      <c r="N420" s="13"/>
    </row>
    <row r="421">
      <c r="K421" s="13"/>
      <c r="L421" s="13"/>
      <c r="M421" s="13"/>
      <c r="N421" s="13"/>
    </row>
    <row r="422">
      <c r="K422" s="13"/>
      <c r="L422" s="13"/>
      <c r="M422" s="13"/>
      <c r="N422" s="13"/>
    </row>
    <row r="423">
      <c r="K423" s="13"/>
      <c r="L423" s="13"/>
      <c r="M423" s="13"/>
      <c r="N423" s="13"/>
    </row>
    <row r="424">
      <c r="K424" s="13"/>
      <c r="L424" s="13"/>
      <c r="M424" s="13"/>
      <c r="N424" s="13"/>
    </row>
    <row r="425">
      <c r="K425" s="13"/>
      <c r="L425" s="13"/>
      <c r="M425" s="13"/>
      <c r="N425" s="13"/>
    </row>
    <row r="426">
      <c r="K426" s="13"/>
      <c r="L426" s="13"/>
      <c r="M426" s="13"/>
      <c r="N426" s="13"/>
    </row>
    <row r="427">
      <c r="K427" s="13"/>
      <c r="L427" s="13"/>
      <c r="M427" s="13"/>
      <c r="N427" s="13"/>
    </row>
    <row r="428">
      <c r="K428" s="13"/>
      <c r="L428" s="13"/>
      <c r="M428" s="13"/>
      <c r="N428" s="13"/>
    </row>
    <row r="429">
      <c r="K429" s="13"/>
      <c r="L429" s="13"/>
      <c r="M429" s="13"/>
      <c r="N429" s="13"/>
    </row>
    <row r="430">
      <c r="K430" s="13"/>
      <c r="L430" s="13"/>
      <c r="M430" s="13"/>
      <c r="N430" s="13"/>
    </row>
    <row r="431">
      <c r="K431" s="13"/>
      <c r="L431" s="13"/>
      <c r="M431" s="13"/>
      <c r="N431" s="13"/>
    </row>
    <row r="432">
      <c r="K432" s="13"/>
      <c r="L432" s="13"/>
      <c r="M432" s="13"/>
      <c r="N432" s="13"/>
    </row>
    <row r="433">
      <c r="K433" s="13"/>
      <c r="L433" s="13"/>
      <c r="M433" s="13"/>
      <c r="N433" s="13"/>
    </row>
    <row r="434">
      <c r="K434" s="13"/>
      <c r="L434" s="13"/>
      <c r="M434" s="13"/>
      <c r="N434" s="13"/>
    </row>
    <row r="435">
      <c r="K435" s="13"/>
      <c r="L435" s="13"/>
      <c r="M435" s="13"/>
      <c r="N435" s="13"/>
    </row>
    <row r="436">
      <c r="K436" s="13"/>
      <c r="L436" s="13"/>
      <c r="M436" s="13"/>
      <c r="N436" s="13"/>
    </row>
    <row r="437">
      <c r="K437" s="13"/>
      <c r="L437" s="13"/>
      <c r="M437" s="13"/>
      <c r="N437" s="13"/>
    </row>
    <row r="438">
      <c r="K438" s="13"/>
      <c r="L438" s="13"/>
      <c r="M438" s="13"/>
      <c r="N438" s="13"/>
    </row>
    <row r="439">
      <c r="K439" s="13"/>
      <c r="L439" s="13"/>
      <c r="M439" s="13"/>
      <c r="N439" s="13"/>
    </row>
    <row r="440">
      <c r="K440" s="13"/>
      <c r="L440" s="13"/>
      <c r="M440" s="13"/>
      <c r="N440" s="13"/>
    </row>
    <row r="441">
      <c r="K441" s="13"/>
      <c r="L441" s="13"/>
      <c r="M441" s="13"/>
      <c r="N441" s="13"/>
    </row>
    <row r="442">
      <c r="K442" s="13"/>
      <c r="L442" s="13"/>
      <c r="M442" s="13"/>
      <c r="N442" s="13"/>
    </row>
    <row r="443">
      <c r="K443" s="13"/>
      <c r="L443" s="13"/>
      <c r="M443" s="13"/>
      <c r="N443" s="13"/>
    </row>
    <row r="444">
      <c r="K444" s="13"/>
      <c r="L444" s="13"/>
      <c r="M444" s="13"/>
      <c r="N444" s="13"/>
    </row>
    <row r="445">
      <c r="K445" s="13"/>
      <c r="L445" s="13"/>
      <c r="M445" s="13"/>
      <c r="N445" s="13"/>
    </row>
    <row r="446">
      <c r="K446" s="13"/>
      <c r="L446" s="13"/>
      <c r="M446" s="13"/>
      <c r="N446" s="13"/>
    </row>
    <row r="447">
      <c r="K447" s="13"/>
      <c r="L447" s="13"/>
      <c r="M447" s="13"/>
      <c r="N447" s="13"/>
    </row>
    <row r="448">
      <c r="K448" s="13"/>
      <c r="L448" s="13"/>
      <c r="M448" s="13"/>
      <c r="N448" s="13"/>
    </row>
    <row r="449">
      <c r="K449" s="13"/>
      <c r="L449" s="13"/>
      <c r="M449" s="13"/>
      <c r="N449" s="13"/>
    </row>
    <row r="450">
      <c r="K450" s="13"/>
      <c r="L450" s="13"/>
      <c r="M450" s="13"/>
      <c r="N450" s="13"/>
    </row>
    <row r="451">
      <c r="K451" s="13"/>
      <c r="L451" s="13"/>
      <c r="M451" s="13"/>
      <c r="N451" s="13"/>
    </row>
    <row r="452">
      <c r="K452" s="13"/>
      <c r="L452" s="13"/>
      <c r="M452" s="13"/>
      <c r="N452" s="13"/>
    </row>
    <row r="453">
      <c r="K453" s="13"/>
      <c r="L453" s="13"/>
      <c r="M453" s="13"/>
      <c r="N453" s="13"/>
    </row>
    <row r="454">
      <c r="K454" s="13"/>
      <c r="L454" s="13"/>
      <c r="M454" s="13"/>
      <c r="N454" s="13"/>
    </row>
    <row r="455">
      <c r="K455" s="13"/>
      <c r="L455" s="13"/>
      <c r="M455" s="13"/>
      <c r="N455" s="13"/>
    </row>
    <row r="456">
      <c r="K456" s="13"/>
      <c r="L456" s="13"/>
      <c r="M456" s="13"/>
      <c r="N456" s="13"/>
    </row>
    <row r="457">
      <c r="K457" s="13"/>
      <c r="L457" s="13"/>
      <c r="M457" s="13"/>
      <c r="N457" s="13"/>
    </row>
    <row r="458">
      <c r="K458" s="13"/>
      <c r="L458" s="13"/>
      <c r="M458" s="13"/>
      <c r="N458" s="13"/>
    </row>
    <row r="459">
      <c r="K459" s="13"/>
      <c r="L459" s="13"/>
      <c r="M459" s="13"/>
      <c r="N459" s="13"/>
    </row>
    <row r="460">
      <c r="K460" s="13"/>
      <c r="L460" s="13"/>
      <c r="M460" s="13"/>
      <c r="N460" s="13"/>
    </row>
    <row r="461">
      <c r="K461" s="13"/>
      <c r="L461" s="13"/>
      <c r="M461" s="13"/>
      <c r="N461" s="13"/>
    </row>
    <row r="462">
      <c r="K462" s="13"/>
      <c r="L462" s="13"/>
      <c r="M462" s="13"/>
      <c r="N462" s="13"/>
    </row>
    <row r="463">
      <c r="K463" s="13"/>
      <c r="L463" s="13"/>
      <c r="M463" s="13"/>
      <c r="N463" s="13"/>
    </row>
    <row r="464">
      <c r="K464" s="13"/>
      <c r="L464" s="13"/>
      <c r="M464" s="13"/>
      <c r="N464" s="13"/>
    </row>
    <row r="465">
      <c r="K465" s="13"/>
      <c r="L465" s="13"/>
      <c r="M465" s="13"/>
      <c r="N465" s="13"/>
    </row>
    <row r="466">
      <c r="K466" s="13"/>
      <c r="L466" s="13"/>
      <c r="M466" s="13"/>
      <c r="N466" s="13"/>
    </row>
    <row r="467">
      <c r="K467" s="13"/>
      <c r="L467" s="13"/>
      <c r="M467" s="13"/>
      <c r="N467" s="13"/>
    </row>
    <row r="468">
      <c r="K468" s="13"/>
      <c r="L468" s="13"/>
      <c r="M468" s="13"/>
      <c r="N468" s="13"/>
    </row>
    <row r="469">
      <c r="K469" s="13"/>
      <c r="L469" s="13"/>
      <c r="M469" s="13"/>
      <c r="N469" s="13"/>
    </row>
    <row r="470">
      <c r="K470" s="13"/>
      <c r="L470" s="13"/>
      <c r="M470" s="13"/>
      <c r="N470" s="13"/>
    </row>
    <row r="471">
      <c r="K471" s="13"/>
      <c r="L471" s="13"/>
      <c r="M471" s="13"/>
      <c r="N471" s="13"/>
    </row>
    <row r="472">
      <c r="K472" s="13"/>
      <c r="L472" s="13"/>
      <c r="M472" s="13"/>
      <c r="N472" s="13"/>
    </row>
    <row r="473">
      <c r="K473" s="13"/>
      <c r="L473" s="13"/>
      <c r="M473" s="13"/>
      <c r="N473" s="13"/>
    </row>
    <row r="474">
      <c r="K474" s="13"/>
      <c r="L474" s="13"/>
      <c r="M474" s="13"/>
      <c r="N474" s="13"/>
    </row>
    <row r="475">
      <c r="K475" s="13"/>
      <c r="L475" s="13"/>
      <c r="M475" s="13"/>
      <c r="N475" s="13"/>
    </row>
    <row r="476">
      <c r="K476" s="13"/>
      <c r="L476" s="13"/>
      <c r="M476" s="13"/>
      <c r="N476" s="13"/>
    </row>
    <row r="477">
      <c r="K477" s="13"/>
      <c r="L477" s="13"/>
      <c r="M477" s="13"/>
      <c r="N477" s="13"/>
    </row>
    <row r="478">
      <c r="K478" s="13"/>
      <c r="L478" s="13"/>
      <c r="M478" s="13"/>
      <c r="N478" s="13"/>
    </row>
    <row r="479">
      <c r="K479" s="13"/>
      <c r="L479" s="13"/>
      <c r="M479" s="13"/>
      <c r="N479" s="13"/>
    </row>
    <row r="480">
      <c r="K480" s="13"/>
      <c r="L480" s="13"/>
      <c r="M480" s="13"/>
      <c r="N480" s="13"/>
    </row>
    <row r="481">
      <c r="K481" s="13"/>
      <c r="L481" s="13"/>
      <c r="M481" s="13"/>
      <c r="N481" s="13"/>
    </row>
    <row r="482">
      <c r="K482" s="13"/>
      <c r="L482" s="13"/>
      <c r="M482" s="13"/>
      <c r="N482" s="13"/>
    </row>
    <row r="483">
      <c r="K483" s="13"/>
      <c r="L483" s="13"/>
      <c r="M483" s="13"/>
      <c r="N483" s="13"/>
    </row>
    <row r="484">
      <c r="K484" s="13"/>
      <c r="L484" s="13"/>
      <c r="M484" s="13"/>
      <c r="N484" s="13"/>
    </row>
    <row r="485">
      <c r="K485" s="13"/>
      <c r="L485" s="13"/>
      <c r="M485" s="13"/>
      <c r="N485" s="13"/>
    </row>
    <row r="486">
      <c r="K486" s="13"/>
      <c r="L486" s="13"/>
      <c r="M486" s="13"/>
      <c r="N486" s="13"/>
    </row>
    <row r="487">
      <c r="K487" s="13"/>
      <c r="L487" s="13"/>
      <c r="M487" s="13"/>
      <c r="N487" s="13"/>
    </row>
    <row r="488">
      <c r="K488" s="13"/>
      <c r="L488" s="13"/>
      <c r="M488" s="13"/>
      <c r="N488" s="13"/>
    </row>
    <row r="489">
      <c r="K489" s="13"/>
      <c r="L489" s="13"/>
      <c r="M489" s="13"/>
      <c r="N489" s="13"/>
    </row>
    <row r="490">
      <c r="K490" s="13"/>
      <c r="L490" s="13"/>
      <c r="M490" s="13"/>
      <c r="N490" s="13"/>
    </row>
    <row r="491">
      <c r="K491" s="13"/>
      <c r="L491" s="13"/>
      <c r="M491" s="13"/>
      <c r="N491" s="13"/>
    </row>
    <row r="492">
      <c r="K492" s="13"/>
      <c r="L492" s="13"/>
      <c r="M492" s="13"/>
      <c r="N492" s="13"/>
    </row>
    <row r="493">
      <c r="K493" s="13"/>
      <c r="L493" s="13"/>
      <c r="M493" s="13"/>
      <c r="N493" s="13"/>
    </row>
    <row r="494">
      <c r="K494" s="13"/>
      <c r="L494" s="13"/>
      <c r="M494" s="13"/>
      <c r="N494" s="13"/>
    </row>
    <row r="495">
      <c r="K495" s="13"/>
      <c r="L495" s="13"/>
      <c r="M495" s="13"/>
      <c r="N495" s="13"/>
    </row>
    <row r="496">
      <c r="K496" s="13"/>
      <c r="L496" s="13"/>
      <c r="M496" s="13"/>
      <c r="N496" s="13"/>
    </row>
    <row r="497">
      <c r="K497" s="13"/>
      <c r="L497" s="13"/>
      <c r="M497" s="13"/>
      <c r="N497" s="13"/>
    </row>
    <row r="498">
      <c r="K498" s="13"/>
      <c r="L498" s="13"/>
      <c r="M498" s="13"/>
      <c r="N498" s="13"/>
    </row>
    <row r="499">
      <c r="K499" s="13"/>
      <c r="L499" s="13"/>
      <c r="M499" s="13"/>
      <c r="N499" s="13"/>
    </row>
    <row r="500">
      <c r="K500" s="13"/>
      <c r="L500" s="13"/>
      <c r="M500" s="13"/>
      <c r="N500" s="13"/>
    </row>
    <row r="501">
      <c r="K501" s="13"/>
      <c r="L501" s="13"/>
      <c r="M501" s="13"/>
      <c r="N501" s="13"/>
    </row>
    <row r="502">
      <c r="K502" s="13"/>
      <c r="L502" s="13"/>
      <c r="M502" s="13"/>
      <c r="N502" s="13"/>
    </row>
    <row r="503">
      <c r="K503" s="13"/>
      <c r="L503" s="13"/>
      <c r="M503" s="13"/>
      <c r="N503" s="13"/>
    </row>
    <row r="504">
      <c r="K504" s="13"/>
      <c r="L504" s="13"/>
      <c r="M504" s="13"/>
      <c r="N504" s="13"/>
    </row>
    <row r="505">
      <c r="K505" s="13"/>
      <c r="L505" s="13"/>
      <c r="M505" s="13"/>
      <c r="N505" s="13"/>
    </row>
    <row r="506">
      <c r="K506" s="13"/>
      <c r="L506" s="13"/>
      <c r="M506" s="13"/>
      <c r="N506" s="13"/>
    </row>
    <row r="507">
      <c r="K507" s="13"/>
      <c r="L507" s="13"/>
      <c r="M507" s="13"/>
      <c r="N507" s="13"/>
    </row>
    <row r="508">
      <c r="K508" s="13"/>
      <c r="L508" s="13"/>
      <c r="M508" s="13"/>
      <c r="N508" s="13"/>
    </row>
    <row r="509">
      <c r="K509" s="13"/>
      <c r="L509" s="13"/>
      <c r="M509" s="13"/>
      <c r="N509" s="13"/>
    </row>
    <row r="510">
      <c r="K510" s="13"/>
      <c r="L510" s="13"/>
      <c r="M510" s="13"/>
      <c r="N510" s="13"/>
    </row>
    <row r="511">
      <c r="K511" s="13"/>
      <c r="L511" s="13"/>
      <c r="M511" s="13"/>
      <c r="N511" s="13"/>
    </row>
    <row r="512">
      <c r="K512" s="13"/>
      <c r="L512" s="13"/>
      <c r="M512" s="13"/>
      <c r="N512" s="13"/>
    </row>
    <row r="513">
      <c r="K513" s="13"/>
      <c r="L513" s="13"/>
      <c r="M513" s="13"/>
      <c r="N513" s="13"/>
    </row>
    <row r="514">
      <c r="K514" s="13"/>
      <c r="L514" s="13"/>
      <c r="M514" s="13"/>
      <c r="N514" s="13"/>
    </row>
    <row r="515">
      <c r="K515" s="13"/>
      <c r="L515" s="13"/>
      <c r="M515" s="13"/>
      <c r="N515" s="13"/>
    </row>
    <row r="516">
      <c r="K516" s="13"/>
      <c r="L516" s="13"/>
      <c r="M516" s="13"/>
      <c r="N516" s="13"/>
    </row>
    <row r="517">
      <c r="K517" s="13"/>
      <c r="L517" s="13"/>
      <c r="M517" s="13"/>
      <c r="N517" s="13"/>
    </row>
    <row r="518">
      <c r="K518" s="13"/>
      <c r="L518" s="13"/>
      <c r="M518" s="13"/>
      <c r="N518" s="13"/>
    </row>
    <row r="519">
      <c r="K519" s="13"/>
      <c r="L519" s="13"/>
      <c r="M519" s="13"/>
      <c r="N519" s="13"/>
    </row>
    <row r="520">
      <c r="K520" s="13"/>
      <c r="L520" s="13"/>
      <c r="M520" s="13"/>
      <c r="N520" s="13"/>
    </row>
    <row r="521">
      <c r="K521" s="13"/>
      <c r="L521" s="13"/>
      <c r="M521" s="13"/>
      <c r="N521" s="13"/>
    </row>
    <row r="522">
      <c r="K522" s="13"/>
      <c r="L522" s="13"/>
      <c r="M522" s="13"/>
      <c r="N522" s="13"/>
    </row>
    <row r="523">
      <c r="K523" s="13"/>
      <c r="L523" s="13"/>
      <c r="M523" s="13"/>
      <c r="N523" s="13"/>
    </row>
    <row r="524">
      <c r="K524" s="13"/>
      <c r="L524" s="13"/>
      <c r="M524" s="13"/>
      <c r="N524" s="13"/>
    </row>
    <row r="525">
      <c r="K525" s="13"/>
      <c r="L525" s="13"/>
      <c r="M525" s="13"/>
      <c r="N525" s="13"/>
    </row>
    <row r="526">
      <c r="K526" s="13"/>
      <c r="L526" s="13"/>
      <c r="M526" s="13"/>
      <c r="N526" s="13"/>
    </row>
    <row r="527">
      <c r="K527" s="13"/>
      <c r="L527" s="13"/>
      <c r="M527" s="13"/>
      <c r="N527" s="13"/>
    </row>
    <row r="528">
      <c r="K528" s="13"/>
      <c r="L528" s="13"/>
      <c r="M528" s="13"/>
      <c r="N528" s="13"/>
    </row>
    <row r="529">
      <c r="K529" s="13"/>
      <c r="L529" s="13"/>
      <c r="M529" s="13"/>
      <c r="N529" s="13"/>
    </row>
    <row r="530">
      <c r="K530" s="13"/>
      <c r="L530" s="13"/>
      <c r="M530" s="13"/>
      <c r="N530" s="13"/>
    </row>
    <row r="531">
      <c r="K531" s="13"/>
      <c r="L531" s="13"/>
      <c r="M531" s="13"/>
      <c r="N531" s="13"/>
    </row>
    <row r="532">
      <c r="K532" s="13"/>
      <c r="L532" s="13"/>
      <c r="M532" s="13"/>
      <c r="N532" s="13"/>
    </row>
    <row r="533">
      <c r="K533" s="13"/>
      <c r="L533" s="13"/>
      <c r="M533" s="13"/>
      <c r="N533" s="13"/>
    </row>
    <row r="534">
      <c r="K534" s="13"/>
      <c r="L534" s="13"/>
      <c r="M534" s="13"/>
      <c r="N534" s="13"/>
    </row>
    <row r="535">
      <c r="K535" s="13"/>
      <c r="L535" s="13"/>
      <c r="M535" s="13"/>
      <c r="N535" s="13"/>
    </row>
    <row r="536">
      <c r="K536" s="13"/>
      <c r="L536" s="13"/>
      <c r="M536" s="13"/>
      <c r="N536" s="13"/>
    </row>
    <row r="537">
      <c r="K537" s="13"/>
      <c r="L537" s="13"/>
      <c r="M537" s="13"/>
      <c r="N537" s="13"/>
    </row>
    <row r="538">
      <c r="K538" s="13"/>
      <c r="L538" s="13"/>
      <c r="M538" s="13"/>
      <c r="N538" s="13"/>
    </row>
    <row r="539">
      <c r="K539" s="13"/>
      <c r="L539" s="13"/>
      <c r="M539" s="13"/>
      <c r="N539" s="13"/>
    </row>
    <row r="540">
      <c r="K540" s="13"/>
      <c r="L540" s="13"/>
      <c r="M540" s="13"/>
      <c r="N540" s="13"/>
    </row>
    <row r="541">
      <c r="K541" s="13"/>
      <c r="L541" s="13"/>
      <c r="M541" s="13"/>
      <c r="N541" s="13"/>
    </row>
    <row r="542">
      <c r="K542" s="13"/>
      <c r="L542" s="13"/>
      <c r="M542" s="13"/>
      <c r="N542" s="13"/>
    </row>
    <row r="543">
      <c r="K543" s="13"/>
      <c r="L543" s="13"/>
      <c r="M543" s="13"/>
      <c r="N543" s="13"/>
    </row>
    <row r="544">
      <c r="K544" s="13"/>
      <c r="L544" s="13"/>
      <c r="M544" s="13"/>
      <c r="N544" s="13"/>
    </row>
    <row r="545">
      <c r="K545" s="13"/>
      <c r="L545" s="13"/>
      <c r="M545" s="13"/>
      <c r="N545" s="13"/>
    </row>
    <row r="546">
      <c r="K546" s="13"/>
      <c r="L546" s="13"/>
      <c r="M546" s="13"/>
      <c r="N546" s="13"/>
    </row>
    <row r="547">
      <c r="K547" s="13"/>
      <c r="L547" s="13"/>
      <c r="M547" s="13"/>
      <c r="N547" s="13"/>
    </row>
    <row r="548">
      <c r="K548" s="13"/>
      <c r="L548" s="13"/>
      <c r="M548" s="13"/>
      <c r="N548" s="13"/>
    </row>
    <row r="549">
      <c r="K549" s="13"/>
      <c r="L549" s="13"/>
      <c r="M549" s="13"/>
      <c r="N549" s="13"/>
    </row>
    <row r="550">
      <c r="K550" s="13"/>
      <c r="L550" s="13"/>
      <c r="M550" s="13"/>
      <c r="N550" s="13"/>
    </row>
    <row r="551">
      <c r="K551" s="13"/>
      <c r="L551" s="13"/>
      <c r="M551" s="13"/>
      <c r="N551" s="13"/>
    </row>
    <row r="552">
      <c r="K552" s="13"/>
      <c r="L552" s="13"/>
      <c r="M552" s="13"/>
      <c r="N552" s="13"/>
    </row>
    <row r="553">
      <c r="K553" s="13"/>
      <c r="L553" s="13"/>
      <c r="M553" s="13"/>
      <c r="N553" s="13"/>
    </row>
    <row r="554">
      <c r="K554" s="13"/>
      <c r="L554" s="13"/>
      <c r="M554" s="13"/>
      <c r="N554" s="13"/>
    </row>
    <row r="555">
      <c r="K555" s="13"/>
      <c r="L555" s="13"/>
      <c r="M555" s="13"/>
      <c r="N555" s="13"/>
    </row>
    <row r="556">
      <c r="K556" s="13"/>
      <c r="L556" s="13"/>
      <c r="M556" s="13"/>
      <c r="N556" s="13"/>
    </row>
    <row r="557">
      <c r="K557" s="13"/>
      <c r="L557" s="13"/>
      <c r="M557" s="13"/>
      <c r="N557" s="13"/>
    </row>
    <row r="558">
      <c r="K558" s="13"/>
      <c r="L558" s="13"/>
      <c r="M558" s="13"/>
      <c r="N558" s="13"/>
    </row>
    <row r="559">
      <c r="K559" s="13"/>
      <c r="L559" s="13"/>
      <c r="M559" s="13"/>
      <c r="N559" s="13"/>
    </row>
    <row r="560">
      <c r="K560" s="13"/>
      <c r="L560" s="13"/>
      <c r="M560" s="13"/>
      <c r="N560" s="13"/>
    </row>
    <row r="561">
      <c r="K561" s="13"/>
      <c r="L561" s="13"/>
      <c r="M561" s="13"/>
      <c r="N561" s="13"/>
    </row>
    <row r="562">
      <c r="K562" s="13"/>
      <c r="L562" s="13"/>
      <c r="M562" s="13"/>
      <c r="N562" s="13"/>
    </row>
    <row r="563">
      <c r="K563" s="13"/>
      <c r="L563" s="13"/>
      <c r="M563" s="13"/>
      <c r="N563" s="13"/>
    </row>
    <row r="564">
      <c r="K564" s="13"/>
      <c r="L564" s="13"/>
      <c r="M564" s="13"/>
      <c r="N564" s="13"/>
    </row>
    <row r="565">
      <c r="K565" s="13"/>
      <c r="L565" s="13"/>
      <c r="M565" s="13"/>
      <c r="N565" s="13"/>
    </row>
    <row r="566">
      <c r="K566" s="13"/>
      <c r="L566" s="13"/>
      <c r="M566" s="13"/>
      <c r="N566" s="13"/>
    </row>
    <row r="567">
      <c r="K567" s="13"/>
      <c r="L567" s="13"/>
      <c r="M567" s="13"/>
      <c r="N567" s="13"/>
    </row>
    <row r="568">
      <c r="K568" s="13"/>
      <c r="L568" s="13"/>
      <c r="M568" s="13"/>
      <c r="N568" s="13"/>
    </row>
    <row r="569">
      <c r="K569" s="13"/>
      <c r="L569" s="13"/>
      <c r="M569" s="13"/>
      <c r="N569" s="13"/>
    </row>
    <row r="570">
      <c r="K570" s="13"/>
      <c r="L570" s="13"/>
      <c r="M570" s="13"/>
      <c r="N570" s="13"/>
    </row>
    <row r="571">
      <c r="K571" s="13"/>
      <c r="L571" s="13"/>
      <c r="M571" s="13"/>
      <c r="N571" s="13"/>
    </row>
    <row r="572">
      <c r="K572" s="13"/>
      <c r="L572" s="13"/>
      <c r="M572" s="13"/>
      <c r="N572" s="13"/>
    </row>
    <row r="573">
      <c r="K573" s="13"/>
      <c r="L573" s="13"/>
      <c r="M573" s="13"/>
      <c r="N573" s="13"/>
    </row>
    <row r="574">
      <c r="K574" s="13"/>
      <c r="L574" s="13"/>
      <c r="M574" s="13"/>
      <c r="N574" s="13"/>
    </row>
    <row r="575">
      <c r="K575" s="13"/>
      <c r="L575" s="13"/>
      <c r="M575" s="13"/>
      <c r="N575" s="13"/>
    </row>
    <row r="576">
      <c r="K576" s="13"/>
      <c r="L576" s="13"/>
      <c r="M576" s="13"/>
      <c r="N576" s="13"/>
    </row>
    <row r="577">
      <c r="K577" s="13"/>
      <c r="L577" s="13"/>
      <c r="M577" s="13"/>
      <c r="N577" s="13"/>
    </row>
    <row r="578">
      <c r="K578" s="13"/>
      <c r="L578" s="13"/>
      <c r="M578" s="13"/>
      <c r="N578" s="13"/>
    </row>
    <row r="579">
      <c r="K579" s="13"/>
      <c r="L579" s="13"/>
      <c r="M579" s="13"/>
      <c r="N579" s="13"/>
    </row>
    <row r="580">
      <c r="K580" s="13"/>
      <c r="L580" s="13"/>
      <c r="M580" s="13"/>
      <c r="N580" s="13"/>
    </row>
    <row r="581">
      <c r="K581" s="13"/>
      <c r="L581" s="13"/>
      <c r="M581" s="13"/>
      <c r="N581" s="13"/>
    </row>
    <row r="582">
      <c r="K582" s="13"/>
      <c r="L582" s="13"/>
      <c r="M582" s="13"/>
      <c r="N582" s="13"/>
    </row>
    <row r="583">
      <c r="K583" s="13"/>
      <c r="L583" s="13"/>
      <c r="M583" s="13"/>
      <c r="N583" s="13"/>
    </row>
    <row r="584">
      <c r="K584" s="13"/>
      <c r="L584" s="13"/>
      <c r="M584" s="13"/>
      <c r="N584" s="13"/>
    </row>
    <row r="585">
      <c r="K585" s="13"/>
      <c r="L585" s="13"/>
      <c r="M585" s="13"/>
      <c r="N585" s="13"/>
    </row>
    <row r="586">
      <c r="K586" s="13"/>
      <c r="L586" s="13"/>
      <c r="M586" s="13"/>
      <c r="N586" s="13"/>
    </row>
    <row r="587">
      <c r="K587" s="13"/>
      <c r="L587" s="13"/>
      <c r="M587" s="13"/>
      <c r="N587" s="13"/>
    </row>
    <row r="588">
      <c r="K588" s="13"/>
      <c r="L588" s="13"/>
      <c r="M588" s="13"/>
      <c r="N588" s="13"/>
    </row>
    <row r="589">
      <c r="K589" s="13"/>
      <c r="L589" s="13"/>
      <c r="M589" s="13"/>
      <c r="N589" s="13"/>
    </row>
    <row r="590">
      <c r="K590" s="13"/>
      <c r="L590" s="13"/>
      <c r="M590" s="13"/>
      <c r="N590" s="13"/>
    </row>
    <row r="591">
      <c r="K591" s="13"/>
      <c r="L591" s="13"/>
      <c r="M591" s="13"/>
      <c r="N591" s="13"/>
    </row>
    <row r="592">
      <c r="K592" s="13"/>
      <c r="L592" s="13"/>
      <c r="M592" s="13"/>
      <c r="N592" s="13"/>
    </row>
    <row r="593">
      <c r="K593" s="13"/>
      <c r="L593" s="13"/>
      <c r="M593" s="13"/>
      <c r="N593" s="13"/>
    </row>
    <row r="594">
      <c r="K594" s="13"/>
      <c r="L594" s="13"/>
      <c r="M594" s="13"/>
      <c r="N594" s="13"/>
    </row>
    <row r="595">
      <c r="K595" s="13"/>
      <c r="L595" s="13"/>
      <c r="M595" s="13"/>
      <c r="N595" s="13"/>
    </row>
    <row r="596">
      <c r="K596" s="13"/>
      <c r="L596" s="13"/>
      <c r="M596" s="13"/>
      <c r="N596" s="13"/>
    </row>
    <row r="597">
      <c r="K597" s="13"/>
      <c r="L597" s="13"/>
      <c r="M597" s="13"/>
      <c r="N597" s="13"/>
    </row>
    <row r="598">
      <c r="K598" s="13"/>
      <c r="L598" s="13"/>
      <c r="M598" s="13"/>
      <c r="N598" s="13"/>
    </row>
    <row r="599">
      <c r="K599" s="13"/>
      <c r="L599" s="13"/>
      <c r="M599" s="13"/>
      <c r="N599" s="13"/>
    </row>
    <row r="600">
      <c r="K600" s="13"/>
      <c r="L600" s="13"/>
      <c r="M600" s="13"/>
      <c r="N600" s="13"/>
    </row>
    <row r="601">
      <c r="K601" s="13"/>
      <c r="L601" s="13"/>
      <c r="M601" s="13"/>
      <c r="N601" s="13"/>
    </row>
    <row r="602">
      <c r="K602" s="13"/>
      <c r="L602" s="13"/>
      <c r="M602" s="13"/>
      <c r="N602" s="13"/>
    </row>
    <row r="603">
      <c r="K603" s="13"/>
      <c r="L603" s="13"/>
      <c r="M603" s="13"/>
      <c r="N603" s="13"/>
    </row>
    <row r="604">
      <c r="K604" s="13"/>
      <c r="L604" s="13"/>
      <c r="M604" s="13"/>
      <c r="N604" s="13"/>
    </row>
    <row r="605">
      <c r="K605" s="13"/>
      <c r="L605" s="13"/>
      <c r="M605" s="13"/>
      <c r="N605" s="13"/>
    </row>
    <row r="606">
      <c r="K606" s="13"/>
      <c r="L606" s="13"/>
      <c r="M606" s="13"/>
      <c r="N606" s="13"/>
    </row>
    <row r="607">
      <c r="K607" s="13"/>
      <c r="L607" s="13"/>
      <c r="M607" s="13"/>
      <c r="N607" s="13"/>
    </row>
    <row r="608">
      <c r="K608" s="13"/>
      <c r="L608" s="13"/>
      <c r="M608" s="13"/>
      <c r="N608" s="13"/>
    </row>
    <row r="609">
      <c r="K609" s="13"/>
      <c r="L609" s="13"/>
      <c r="M609" s="13"/>
      <c r="N609" s="13"/>
    </row>
    <row r="610">
      <c r="K610" s="13"/>
      <c r="L610" s="13"/>
      <c r="M610" s="13"/>
      <c r="N610" s="13"/>
    </row>
    <row r="611">
      <c r="K611" s="13"/>
      <c r="L611" s="13"/>
      <c r="M611" s="13"/>
      <c r="N611" s="13"/>
    </row>
    <row r="612">
      <c r="K612" s="13"/>
      <c r="L612" s="13"/>
      <c r="M612" s="13"/>
      <c r="N612" s="13"/>
    </row>
    <row r="613">
      <c r="K613" s="13"/>
      <c r="L613" s="13"/>
      <c r="M613" s="13"/>
      <c r="N613" s="13"/>
    </row>
    <row r="614">
      <c r="K614" s="13"/>
      <c r="L614" s="13"/>
      <c r="M614" s="13"/>
      <c r="N614" s="13"/>
    </row>
    <row r="615">
      <c r="K615" s="13"/>
      <c r="L615" s="13"/>
      <c r="M615" s="13"/>
      <c r="N615" s="13"/>
    </row>
    <row r="616">
      <c r="K616" s="13"/>
      <c r="L616" s="13"/>
      <c r="M616" s="13"/>
      <c r="N616" s="13"/>
    </row>
    <row r="617">
      <c r="K617" s="13"/>
      <c r="L617" s="13"/>
      <c r="M617" s="13"/>
      <c r="N617" s="13"/>
    </row>
    <row r="618">
      <c r="K618" s="13"/>
      <c r="L618" s="13"/>
      <c r="M618" s="13"/>
      <c r="N618" s="13"/>
    </row>
    <row r="619">
      <c r="K619" s="13"/>
      <c r="L619" s="13"/>
      <c r="M619" s="13"/>
      <c r="N619" s="13"/>
    </row>
    <row r="620">
      <c r="K620" s="13"/>
      <c r="L620" s="13"/>
      <c r="M620" s="13"/>
      <c r="N620" s="13"/>
    </row>
    <row r="621">
      <c r="K621" s="13"/>
      <c r="L621" s="13"/>
      <c r="M621" s="13"/>
      <c r="N621" s="13"/>
    </row>
    <row r="622">
      <c r="K622" s="13"/>
      <c r="L622" s="13"/>
      <c r="M622" s="13"/>
      <c r="N622" s="13"/>
    </row>
    <row r="623">
      <c r="K623" s="13"/>
      <c r="L623" s="13"/>
      <c r="M623" s="13"/>
      <c r="N623" s="13"/>
    </row>
    <row r="624">
      <c r="K624" s="13"/>
      <c r="L624" s="13"/>
      <c r="M624" s="13"/>
      <c r="N624" s="13"/>
    </row>
    <row r="625">
      <c r="K625" s="13"/>
      <c r="L625" s="13"/>
      <c r="M625" s="13"/>
      <c r="N625" s="13"/>
    </row>
    <row r="626">
      <c r="K626" s="13"/>
      <c r="L626" s="13"/>
      <c r="M626" s="13"/>
      <c r="N626" s="13"/>
    </row>
    <row r="627">
      <c r="K627" s="13"/>
      <c r="L627" s="13"/>
      <c r="M627" s="13"/>
      <c r="N627" s="13"/>
    </row>
    <row r="628">
      <c r="K628" s="13"/>
      <c r="L628" s="13"/>
      <c r="M628" s="13"/>
      <c r="N628" s="13"/>
    </row>
    <row r="629">
      <c r="K629" s="13"/>
      <c r="L629" s="13"/>
      <c r="M629" s="13"/>
      <c r="N629" s="13"/>
    </row>
    <row r="630">
      <c r="K630" s="13"/>
      <c r="L630" s="13"/>
      <c r="M630" s="13"/>
      <c r="N630" s="13"/>
    </row>
    <row r="631">
      <c r="K631" s="13"/>
      <c r="L631" s="13"/>
      <c r="M631" s="13"/>
      <c r="N631" s="13"/>
    </row>
    <row r="632">
      <c r="K632" s="13"/>
      <c r="L632" s="13"/>
      <c r="M632" s="13"/>
      <c r="N632" s="13"/>
    </row>
    <row r="633">
      <c r="K633" s="13"/>
      <c r="L633" s="13"/>
      <c r="M633" s="13"/>
      <c r="N633" s="13"/>
    </row>
    <row r="634">
      <c r="K634" s="13"/>
      <c r="L634" s="13"/>
      <c r="M634" s="13"/>
      <c r="N634" s="13"/>
    </row>
    <row r="635">
      <c r="K635" s="13"/>
      <c r="L635" s="13"/>
      <c r="M635" s="13"/>
      <c r="N635" s="13"/>
    </row>
    <row r="636">
      <c r="K636" s="13"/>
      <c r="L636" s="13"/>
      <c r="M636" s="13"/>
      <c r="N636" s="13"/>
    </row>
    <row r="637">
      <c r="K637" s="13"/>
      <c r="L637" s="13"/>
      <c r="M637" s="13"/>
      <c r="N637" s="13"/>
    </row>
    <row r="638">
      <c r="K638" s="13"/>
      <c r="L638" s="13"/>
      <c r="M638" s="13"/>
      <c r="N638" s="13"/>
    </row>
    <row r="639">
      <c r="K639" s="13"/>
      <c r="L639" s="13"/>
      <c r="M639" s="13"/>
      <c r="N639" s="13"/>
    </row>
    <row r="640">
      <c r="K640" s="13"/>
      <c r="L640" s="13"/>
      <c r="M640" s="13"/>
      <c r="N640" s="13"/>
    </row>
    <row r="641">
      <c r="K641" s="13"/>
      <c r="L641" s="13"/>
      <c r="M641" s="13"/>
      <c r="N641" s="13"/>
    </row>
    <row r="642">
      <c r="K642" s="13"/>
      <c r="L642" s="13"/>
      <c r="M642" s="13"/>
      <c r="N642" s="13"/>
    </row>
    <row r="643">
      <c r="K643" s="13"/>
      <c r="L643" s="13"/>
      <c r="M643" s="13"/>
      <c r="N643" s="13"/>
    </row>
    <row r="644">
      <c r="K644" s="13"/>
      <c r="L644" s="13"/>
      <c r="M644" s="13"/>
      <c r="N644" s="13"/>
    </row>
    <row r="645">
      <c r="K645" s="13"/>
      <c r="L645" s="13"/>
      <c r="M645" s="13"/>
      <c r="N645" s="13"/>
    </row>
    <row r="646">
      <c r="K646" s="13"/>
      <c r="L646" s="13"/>
      <c r="M646" s="13"/>
      <c r="N646" s="13"/>
    </row>
    <row r="647">
      <c r="K647" s="13"/>
      <c r="L647" s="13"/>
      <c r="M647" s="13"/>
      <c r="N647" s="13"/>
    </row>
    <row r="648">
      <c r="K648" s="13"/>
      <c r="L648" s="13"/>
      <c r="M648" s="13"/>
      <c r="N648" s="13"/>
    </row>
    <row r="649">
      <c r="K649" s="13"/>
      <c r="L649" s="13"/>
      <c r="M649" s="13"/>
      <c r="N649" s="13"/>
    </row>
    <row r="650">
      <c r="K650" s="13"/>
      <c r="L650" s="13"/>
      <c r="M650" s="13"/>
      <c r="N650" s="13"/>
    </row>
    <row r="651">
      <c r="K651" s="13"/>
      <c r="L651" s="13"/>
      <c r="M651" s="13"/>
      <c r="N651" s="13"/>
    </row>
    <row r="652">
      <c r="K652" s="13"/>
      <c r="L652" s="13"/>
      <c r="M652" s="13"/>
      <c r="N652" s="13"/>
    </row>
    <row r="653">
      <c r="K653" s="13"/>
      <c r="L653" s="13"/>
      <c r="M653" s="13"/>
      <c r="N653" s="13"/>
    </row>
    <row r="654">
      <c r="K654" s="13"/>
      <c r="L654" s="13"/>
      <c r="M654" s="13"/>
      <c r="N654" s="13"/>
    </row>
    <row r="655">
      <c r="K655" s="13"/>
      <c r="L655" s="13"/>
      <c r="M655" s="13"/>
      <c r="N655" s="13"/>
    </row>
    <row r="656">
      <c r="K656" s="13"/>
      <c r="L656" s="13"/>
      <c r="M656" s="13"/>
      <c r="N656" s="13"/>
    </row>
    <row r="657">
      <c r="K657" s="13"/>
      <c r="L657" s="13"/>
      <c r="M657" s="13"/>
      <c r="N657" s="13"/>
    </row>
    <row r="658">
      <c r="K658" s="13"/>
      <c r="L658" s="13"/>
      <c r="M658" s="13"/>
      <c r="N658" s="13"/>
    </row>
    <row r="659">
      <c r="K659" s="13"/>
      <c r="L659" s="13"/>
      <c r="M659" s="13"/>
      <c r="N659" s="13"/>
    </row>
    <row r="660">
      <c r="K660" s="13"/>
      <c r="L660" s="13"/>
      <c r="M660" s="13"/>
      <c r="N660" s="13"/>
    </row>
    <row r="661">
      <c r="K661" s="13"/>
      <c r="L661" s="13"/>
      <c r="M661" s="13"/>
      <c r="N661" s="13"/>
    </row>
    <row r="662">
      <c r="K662" s="13"/>
      <c r="L662" s="13"/>
      <c r="M662" s="13"/>
      <c r="N662" s="13"/>
    </row>
    <row r="663">
      <c r="K663" s="13"/>
      <c r="L663" s="13"/>
      <c r="M663" s="13"/>
      <c r="N663" s="13"/>
    </row>
    <row r="664">
      <c r="K664" s="13"/>
      <c r="L664" s="13"/>
      <c r="M664" s="13"/>
      <c r="N664" s="13"/>
    </row>
    <row r="665">
      <c r="K665" s="13"/>
      <c r="L665" s="13"/>
      <c r="M665" s="13"/>
      <c r="N665" s="13"/>
    </row>
    <row r="666">
      <c r="K666" s="13"/>
      <c r="L666" s="13"/>
      <c r="M666" s="13"/>
      <c r="N666" s="13"/>
    </row>
    <row r="667">
      <c r="K667" s="13"/>
      <c r="L667" s="13"/>
      <c r="M667" s="13"/>
      <c r="N667" s="13"/>
    </row>
    <row r="668">
      <c r="K668" s="13"/>
      <c r="L668" s="13"/>
      <c r="M668" s="13"/>
      <c r="N668" s="13"/>
    </row>
    <row r="669">
      <c r="K669" s="13"/>
      <c r="L669" s="13"/>
      <c r="M669" s="13"/>
      <c r="N669" s="13"/>
    </row>
    <row r="670">
      <c r="K670" s="13"/>
      <c r="L670" s="13"/>
      <c r="M670" s="13"/>
      <c r="N670" s="13"/>
    </row>
    <row r="671">
      <c r="K671" s="13"/>
      <c r="L671" s="13"/>
      <c r="M671" s="13"/>
      <c r="N671" s="13"/>
    </row>
    <row r="672">
      <c r="K672" s="13"/>
      <c r="L672" s="13"/>
      <c r="M672" s="13"/>
      <c r="N672" s="13"/>
    </row>
    <row r="673">
      <c r="K673" s="13"/>
      <c r="L673" s="13"/>
      <c r="M673" s="13"/>
      <c r="N673" s="13"/>
    </row>
    <row r="674">
      <c r="K674" s="13"/>
      <c r="L674" s="13"/>
      <c r="M674" s="13"/>
      <c r="N674" s="13"/>
    </row>
    <row r="675">
      <c r="K675" s="13"/>
      <c r="L675" s="13"/>
      <c r="M675" s="13"/>
      <c r="N675" s="13"/>
    </row>
    <row r="676">
      <c r="K676" s="13"/>
      <c r="L676" s="13"/>
      <c r="M676" s="13"/>
      <c r="N676" s="13"/>
    </row>
    <row r="677">
      <c r="K677" s="13"/>
      <c r="L677" s="13"/>
      <c r="M677" s="13"/>
      <c r="N677" s="13"/>
    </row>
    <row r="678">
      <c r="K678" s="13"/>
      <c r="L678" s="13"/>
      <c r="M678" s="13"/>
      <c r="N678" s="13"/>
    </row>
    <row r="679">
      <c r="K679" s="13"/>
      <c r="L679" s="13"/>
      <c r="M679" s="13"/>
      <c r="N679" s="13"/>
    </row>
    <row r="680">
      <c r="K680" s="13"/>
      <c r="L680" s="13"/>
      <c r="M680" s="13"/>
      <c r="N680" s="13"/>
    </row>
    <row r="681">
      <c r="K681" s="13"/>
      <c r="L681" s="13"/>
      <c r="M681" s="13"/>
      <c r="N681" s="13"/>
    </row>
    <row r="682">
      <c r="K682" s="13"/>
      <c r="L682" s="13"/>
      <c r="M682" s="13"/>
      <c r="N682" s="13"/>
    </row>
    <row r="683">
      <c r="K683" s="13"/>
      <c r="L683" s="13"/>
      <c r="M683" s="13"/>
      <c r="N683" s="13"/>
    </row>
    <row r="684">
      <c r="K684" s="13"/>
      <c r="L684" s="13"/>
      <c r="M684" s="13"/>
      <c r="N684" s="13"/>
    </row>
    <row r="685">
      <c r="K685" s="13"/>
      <c r="L685" s="13"/>
      <c r="M685" s="13"/>
      <c r="N685" s="13"/>
    </row>
    <row r="686">
      <c r="K686" s="13"/>
      <c r="L686" s="13"/>
      <c r="M686" s="13"/>
      <c r="N686" s="13"/>
    </row>
    <row r="687">
      <c r="K687" s="13"/>
      <c r="L687" s="13"/>
      <c r="M687" s="13"/>
      <c r="N687" s="13"/>
    </row>
    <row r="688">
      <c r="K688" s="13"/>
      <c r="L688" s="13"/>
      <c r="M688" s="13"/>
      <c r="N688" s="13"/>
    </row>
    <row r="689">
      <c r="K689" s="13"/>
      <c r="L689" s="13"/>
      <c r="M689" s="13"/>
      <c r="N689" s="13"/>
    </row>
    <row r="690">
      <c r="K690" s="13"/>
      <c r="L690" s="13"/>
      <c r="M690" s="13"/>
      <c r="N690" s="13"/>
    </row>
    <row r="691">
      <c r="K691" s="13"/>
      <c r="L691" s="13"/>
      <c r="M691" s="13"/>
      <c r="N691" s="13"/>
    </row>
    <row r="692">
      <c r="K692" s="13"/>
      <c r="L692" s="13"/>
      <c r="M692" s="13"/>
      <c r="N692" s="13"/>
    </row>
    <row r="693">
      <c r="K693" s="13"/>
      <c r="L693" s="13"/>
      <c r="M693" s="13"/>
      <c r="N693" s="13"/>
    </row>
    <row r="694">
      <c r="K694" s="13"/>
      <c r="L694" s="13"/>
      <c r="M694" s="13"/>
      <c r="N694" s="13"/>
    </row>
    <row r="695">
      <c r="K695" s="13"/>
      <c r="L695" s="13"/>
      <c r="M695" s="13"/>
      <c r="N695" s="13"/>
    </row>
    <row r="696">
      <c r="K696" s="13"/>
      <c r="L696" s="13"/>
      <c r="M696" s="13"/>
      <c r="N696" s="13"/>
    </row>
    <row r="697">
      <c r="K697" s="13"/>
      <c r="L697" s="13"/>
      <c r="M697" s="13"/>
      <c r="N697" s="13"/>
    </row>
    <row r="698">
      <c r="K698" s="13"/>
      <c r="L698" s="13"/>
      <c r="M698" s="13"/>
      <c r="N698" s="13"/>
    </row>
    <row r="699">
      <c r="K699" s="13"/>
      <c r="L699" s="13"/>
      <c r="M699" s="13"/>
      <c r="N699" s="13"/>
    </row>
    <row r="700">
      <c r="K700" s="13"/>
      <c r="L700" s="13"/>
      <c r="M700" s="13"/>
      <c r="N700" s="13"/>
    </row>
    <row r="701">
      <c r="K701" s="13"/>
      <c r="L701" s="13"/>
      <c r="M701" s="13"/>
      <c r="N701" s="13"/>
    </row>
    <row r="702">
      <c r="K702" s="13"/>
      <c r="L702" s="13"/>
      <c r="M702" s="13"/>
      <c r="N702" s="13"/>
    </row>
    <row r="703">
      <c r="K703" s="13"/>
      <c r="L703" s="13"/>
      <c r="M703" s="13"/>
      <c r="N703" s="13"/>
    </row>
    <row r="704">
      <c r="K704" s="13"/>
      <c r="L704" s="13"/>
      <c r="M704" s="13"/>
      <c r="N704" s="13"/>
    </row>
    <row r="705">
      <c r="K705" s="13"/>
      <c r="L705" s="13"/>
      <c r="M705" s="13"/>
      <c r="N705" s="13"/>
    </row>
    <row r="706">
      <c r="K706" s="13"/>
      <c r="L706" s="13"/>
      <c r="M706" s="13"/>
      <c r="N706" s="13"/>
    </row>
    <row r="707">
      <c r="K707" s="13"/>
      <c r="L707" s="13"/>
      <c r="M707" s="13"/>
      <c r="N707" s="13"/>
    </row>
    <row r="708">
      <c r="K708" s="13"/>
      <c r="L708" s="13"/>
      <c r="M708" s="13"/>
      <c r="N708" s="13"/>
    </row>
    <row r="709">
      <c r="K709" s="13"/>
      <c r="L709" s="13"/>
      <c r="M709" s="13"/>
      <c r="N709" s="13"/>
    </row>
    <row r="710">
      <c r="K710" s="13"/>
      <c r="L710" s="13"/>
      <c r="M710" s="13"/>
      <c r="N710" s="13"/>
    </row>
    <row r="711">
      <c r="K711" s="13"/>
      <c r="L711" s="13"/>
      <c r="M711" s="13"/>
      <c r="N711" s="13"/>
    </row>
    <row r="712">
      <c r="K712" s="13"/>
      <c r="L712" s="13"/>
      <c r="M712" s="13"/>
      <c r="N712" s="13"/>
    </row>
    <row r="713">
      <c r="K713" s="13"/>
      <c r="L713" s="13"/>
      <c r="M713" s="13"/>
      <c r="N713" s="13"/>
    </row>
    <row r="714">
      <c r="K714" s="13"/>
      <c r="L714" s="13"/>
      <c r="M714" s="13"/>
      <c r="N714" s="13"/>
    </row>
    <row r="715">
      <c r="K715" s="13"/>
      <c r="L715" s="13"/>
      <c r="M715" s="13"/>
      <c r="N715" s="13"/>
    </row>
    <row r="716">
      <c r="K716" s="13"/>
      <c r="L716" s="13"/>
      <c r="M716" s="13"/>
      <c r="N716" s="13"/>
    </row>
    <row r="717">
      <c r="K717" s="13"/>
      <c r="L717" s="13"/>
      <c r="M717" s="13"/>
      <c r="N717" s="13"/>
    </row>
    <row r="718">
      <c r="K718" s="13"/>
      <c r="L718" s="13"/>
      <c r="M718" s="13"/>
      <c r="N718" s="13"/>
    </row>
    <row r="719">
      <c r="K719" s="13"/>
      <c r="L719" s="13"/>
      <c r="M719" s="13"/>
      <c r="N719" s="13"/>
    </row>
    <row r="720">
      <c r="K720" s="13"/>
      <c r="L720" s="13"/>
      <c r="M720" s="13"/>
      <c r="N720" s="13"/>
    </row>
    <row r="721">
      <c r="K721" s="13"/>
      <c r="L721" s="13"/>
      <c r="M721" s="13"/>
      <c r="N721" s="13"/>
    </row>
    <row r="722">
      <c r="K722" s="13"/>
      <c r="L722" s="13"/>
      <c r="M722" s="13"/>
      <c r="N722" s="13"/>
    </row>
    <row r="723">
      <c r="K723" s="13"/>
      <c r="L723" s="13"/>
      <c r="M723" s="13"/>
      <c r="N723" s="13"/>
    </row>
    <row r="724">
      <c r="K724" s="13"/>
      <c r="L724" s="13"/>
      <c r="M724" s="13"/>
      <c r="N724" s="13"/>
    </row>
    <row r="725">
      <c r="K725" s="13"/>
      <c r="L725" s="13"/>
      <c r="M725" s="13"/>
      <c r="N725" s="13"/>
    </row>
    <row r="726">
      <c r="K726" s="13"/>
      <c r="L726" s="13"/>
      <c r="M726" s="13"/>
      <c r="N726" s="13"/>
    </row>
    <row r="727">
      <c r="K727" s="13"/>
      <c r="L727" s="13"/>
      <c r="M727" s="13"/>
      <c r="N727" s="13"/>
    </row>
    <row r="728">
      <c r="K728" s="13"/>
      <c r="L728" s="13"/>
      <c r="M728" s="13"/>
      <c r="N728" s="13"/>
    </row>
    <row r="729">
      <c r="K729" s="13"/>
      <c r="L729" s="13"/>
      <c r="M729" s="13"/>
      <c r="N729" s="13"/>
    </row>
    <row r="730">
      <c r="K730" s="13"/>
      <c r="L730" s="13"/>
      <c r="M730" s="13"/>
      <c r="N730" s="13"/>
    </row>
    <row r="731">
      <c r="K731" s="13"/>
      <c r="L731" s="13"/>
      <c r="M731" s="13"/>
      <c r="N731" s="13"/>
    </row>
    <row r="732">
      <c r="K732" s="13"/>
      <c r="L732" s="13"/>
      <c r="M732" s="13"/>
      <c r="N732" s="13"/>
    </row>
    <row r="733">
      <c r="K733" s="13"/>
      <c r="L733" s="13"/>
      <c r="M733" s="13"/>
      <c r="N733" s="13"/>
    </row>
    <row r="734">
      <c r="K734" s="13"/>
      <c r="L734" s="13"/>
      <c r="M734" s="13"/>
      <c r="N734" s="13"/>
    </row>
    <row r="735">
      <c r="K735" s="13"/>
      <c r="L735" s="13"/>
      <c r="M735" s="13"/>
      <c r="N735" s="13"/>
    </row>
    <row r="736">
      <c r="K736" s="13"/>
      <c r="L736" s="13"/>
      <c r="M736" s="13"/>
      <c r="N736" s="13"/>
    </row>
    <row r="737">
      <c r="K737" s="13"/>
      <c r="L737" s="13"/>
      <c r="M737" s="13"/>
      <c r="N737" s="13"/>
    </row>
    <row r="738">
      <c r="K738" s="13"/>
      <c r="L738" s="13"/>
      <c r="M738" s="13"/>
      <c r="N738" s="13"/>
    </row>
    <row r="739">
      <c r="K739" s="13"/>
      <c r="L739" s="13"/>
      <c r="M739" s="13"/>
      <c r="N739" s="13"/>
    </row>
    <row r="740">
      <c r="K740" s="13"/>
      <c r="L740" s="13"/>
      <c r="M740" s="13"/>
      <c r="N740" s="13"/>
    </row>
    <row r="741">
      <c r="K741" s="13"/>
      <c r="L741" s="13"/>
      <c r="M741" s="13"/>
      <c r="N741" s="13"/>
    </row>
    <row r="742">
      <c r="K742" s="13"/>
      <c r="L742" s="13"/>
      <c r="M742" s="13"/>
      <c r="N742" s="13"/>
    </row>
    <row r="743">
      <c r="K743" s="13"/>
      <c r="L743" s="13"/>
      <c r="M743" s="13"/>
      <c r="N743" s="13"/>
    </row>
    <row r="744">
      <c r="K744" s="13"/>
      <c r="L744" s="13"/>
      <c r="M744" s="13"/>
      <c r="N744" s="13"/>
    </row>
    <row r="745">
      <c r="K745" s="13"/>
      <c r="L745" s="13"/>
      <c r="M745" s="13"/>
      <c r="N745" s="13"/>
    </row>
    <row r="746">
      <c r="K746" s="13"/>
      <c r="L746" s="13"/>
      <c r="M746" s="13"/>
      <c r="N746" s="13"/>
    </row>
    <row r="747">
      <c r="K747" s="13"/>
      <c r="L747" s="13"/>
      <c r="M747" s="13"/>
      <c r="N747" s="13"/>
    </row>
    <row r="748">
      <c r="K748" s="13"/>
      <c r="L748" s="13"/>
      <c r="M748" s="13"/>
      <c r="N748" s="13"/>
    </row>
    <row r="749">
      <c r="K749" s="13"/>
      <c r="L749" s="13"/>
      <c r="M749" s="13"/>
      <c r="N749" s="13"/>
    </row>
    <row r="750">
      <c r="K750" s="13"/>
      <c r="L750" s="13"/>
      <c r="M750" s="13"/>
      <c r="N750" s="13"/>
    </row>
    <row r="751">
      <c r="K751" s="13"/>
      <c r="L751" s="13"/>
      <c r="M751" s="13"/>
      <c r="N751" s="13"/>
    </row>
    <row r="752">
      <c r="K752" s="13"/>
      <c r="L752" s="13"/>
      <c r="M752" s="13"/>
      <c r="N752" s="13"/>
    </row>
    <row r="753">
      <c r="K753" s="13"/>
      <c r="L753" s="13"/>
      <c r="M753" s="13"/>
      <c r="N753" s="13"/>
    </row>
    <row r="754">
      <c r="K754" s="13"/>
      <c r="L754" s="13"/>
      <c r="M754" s="13"/>
      <c r="N754" s="13"/>
    </row>
    <row r="755">
      <c r="K755" s="13"/>
      <c r="L755" s="13"/>
      <c r="M755" s="13"/>
      <c r="N755" s="13"/>
    </row>
    <row r="756">
      <c r="K756" s="13"/>
      <c r="L756" s="13"/>
      <c r="M756" s="13"/>
      <c r="N756" s="13"/>
    </row>
    <row r="757">
      <c r="K757" s="13"/>
      <c r="L757" s="13"/>
      <c r="M757" s="13"/>
      <c r="N757" s="13"/>
    </row>
    <row r="758">
      <c r="K758" s="13"/>
      <c r="L758" s="13"/>
      <c r="M758" s="13"/>
      <c r="N758" s="13"/>
    </row>
    <row r="759">
      <c r="K759" s="13"/>
      <c r="L759" s="13"/>
      <c r="M759" s="13"/>
      <c r="N759" s="13"/>
    </row>
    <row r="760">
      <c r="K760" s="13"/>
      <c r="L760" s="13"/>
      <c r="M760" s="13"/>
      <c r="N760" s="13"/>
    </row>
    <row r="761">
      <c r="K761" s="13"/>
      <c r="L761" s="13"/>
      <c r="M761" s="13"/>
      <c r="N761" s="13"/>
    </row>
    <row r="762">
      <c r="K762" s="13"/>
      <c r="L762" s="13"/>
      <c r="M762" s="13"/>
      <c r="N762" s="13"/>
    </row>
    <row r="763">
      <c r="K763" s="13"/>
      <c r="L763" s="13"/>
      <c r="M763" s="13"/>
      <c r="N763" s="13"/>
    </row>
    <row r="764">
      <c r="K764" s="13"/>
      <c r="L764" s="13"/>
      <c r="M764" s="13"/>
      <c r="N764" s="13"/>
    </row>
    <row r="765">
      <c r="K765" s="13"/>
      <c r="L765" s="13"/>
      <c r="M765" s="13"/>
      <c r="N765" s="13"/>
    </row>
    <row r="766">
      <c r="K766" s="13"/>
      <c r="L766" s="13"/>
      <c r="M766" s="13"/>
      <c r="N766" s="13"/>
    </row>
    <row r="767">
      <c r="K767" s="13"/>
      <c r="L767" s="13"/>
      <c r="M767" s="13"/>
      <c r="N767" s="13"/>
    </row>
    <row r="768">
      <c r="K768" s="13"/>
      <c r="L768" s="13"/>
      <c r="M768" s="13"/>
      <c r="N768" s="13"/>
    </row>
    <row r="769">
      <c r="K769" s="13"/>
      <c r="L769" s="13"/>
      <c r="M769" s="13"/>
      <c r="N769" s="13"/>
    </row>
    <row r="770">
      <c r="K770" s="13"/>
      <c r="L770" s="13"/>
      <c r="M770" s="13"/>
      <c r="N770" s="13"/>
    </row>
    <row r="771">
      <c r="K771" s="13"/>
      <c r="L771" s="13"/>
      <c r="M771" s="13"/>
      <c r="N771" s="13"/>
    </row>
    <row r="772">
      <c r="K772" s="13"/>
      <c r="L772" s="13"/>
      <c r="M772" s="13"/>
      <c r="N772" s="13"/>
    </row>
    <row r="773">
      <c r="K773" s="13"/>
      <c r="L773" s="13"/>
      <c r="M773" s="13"/>
      <c r="N773" s="13"/>
    </row>
    <row r="774">
      <c r="K774" s="13"/>
      <c r="L774" s="13"/>
      <c r="M774" s="13"/>
      <c r="N774" s="13"/>
    </row>
    <row r="775">
      <c r="K775" s="13"/>
      <c r="L775" s="13"/>
      <c r="M775" s="13"/>
      <c r="N775" s="13"/>
    </row>
    <row r="776">
      <c r="K776" s="13"/>
      <c r="L776" s="13"/>
      <c r="M776" s="13"/>
      <c r="N776" s="13"/>
    </row>
    <row r="777">
      <c r="K777" s="13"/>
      <c r="L777" s="13"/>
      <c r="M777" s="13"/>
      <c r="N777" s="13"/>
    </row>
    <row r="778">
      <c r="K778" s="13"/>
      <c r="L778" s="13"/>
      <c r="M778" s="13"/>
      <c r="N778" s="13"/>
    </row>
    <row r="779">
      <c r="K779" s="13"/>
      <c r="L779" s="13"/>
      <c r="M779" s="13"/>
      <c r="N779" s="13"/>
    </row>
    <row r="780">
      <c r="K780" s="13"/>
      <c r="L780" s="13"/>
      <c r="M780" s="13"/>
      <c r="N780" s="13"/>
    </row>
    <row r="781">
      <c r="K781" s="13"/>
      <c r="L781" s="13"/>
      <c r="M781" s="13"/>
      <c r="N781" s="13"/>
    </row>
    <row r="782">
      <c r="K782" s="13"/>
      <c r="L782" s="13"/>
      <c r="M782" s="13"/>
      <c r="N782" s="13"/>
    </row>
    <row r="783">
      <c r="K783" s="13"/>
      <c r="L783" s="13"/>
      <c r="M783" s="13"/>
      <c r="N783" s="13"/>
    </row>
    <row r="784">
      <c r="K784" s="13"/>
      <c r="L784" s="13"/>
      <c r="M784" s="13"/>
      <c r="N784" s="13"/>
    </row>
    <row r="785">
      <c r="K785" s="13"/>
      <c r="L785" s="13"/>
      <c r="M785" s="13"/>
      <c r="N785" s="13"/>
    </row>
    <row r="786">
      <c r="K786" s="13"/>
      <c r="L786" s="13"/>
      <c r="M786" s="13"/>
      <c r="N786" s="13"/>
    </row>
    <row r="787">
      <c r="K787" s="13"/>
      <c r="L787" s="13"/>
      <c r="M787" s="13"/>
      <c r="N787" s="13"/>
    </row>
    <row r="788">
      <c r="K788" s="13"/>
      <c r="L788" s="13"/>
      <c r="M788" s="13"/>
      <c r="N788" s="13"/>
    </row>
    <row r="789">
      <c r="K789" s="13"/>
      <c r="L789" s="13"/>
      <c r="M789" s="13"/>
      <c r="N789" s="13"/>
    </row>
    <row r="790">
      <c r="K790" s="13"/>
      <c r="L790" s="13"/>
      <c r="M790" s="13"/>
      <c r="N790" s="13"/>
    </row>
    <row r="791">
      <c r="K791" s="13"/>
      <c r="L791" s="13"/>
      <c r="M791" s="13"/>
      <c r="N791" s="13"/>
    </row>
    <row r="792">
      <c r="K792" s="13"/>
      <c r="L792" s="13"/>
      <c r="M792" s="13"/>
      <c r="N792" s="13"/>
    </row>
    <row r="793">
      <c r="K793" s="13"/>
      <c r="L793" s="13"/>
      <c r="M793" s="13"/>
      <c r="N793" s="13"/>
    </row>
    <row r="794">
      <c r="K794" s="13"/>
      <c r="L794" s="13"/>
      <c r="M794" s="13"/>
      <c r="N794" s="13"/>
    </row>
    <row r="795">
      <c r="K795" s="13"/>
      <c r="L795" s="13"/>
      <c r="M795" s="13"/>
      <c r="N795" s="13"/>
    </row>
    <row r="796">
      <c r="K796" s="13"/>
      <c r="L796" s="13"/>
      <c r="M796" s="13"/>
      <c r="N796" s="13"/>
    </row>
    <row r="797">
      <c r="K797" s="13"/>
      <c r="L797" s="13"/>
      <c r="M797" s="13"/>
      <c r="N797" s="13"/>
    </row>
    <row r="798">
      <c r="K798" s="13"/>
      <c r="L798" s="13"/>
      <c r="M798" s="13"/>
      <c r="N798" s="13"/>
    </row>
    <row r="799">
      <c r="K799" s="13"/>
      <c r="L799" s="13"/>
      <c r="M799" s="13"/>
      <c r="N799" s="13"/>
    </row>
    <row r="800">
      <c r="K800" s="13"/>
      <c r="L800" s="13"/>
      <c r="M800" s="13"/>
      <c r="N800" s="13"/>
    </row>
    <row r="801">
      <c r="K801" s="13"/>
      <c r="L801" s="13"/>
      <c r="M801" s="13"/>
      <c r="N801" s="13"/>
    </row>
    <row r="802">
      <c r="K802" s="13"/>
      <c r="L802" s="13"/>
      <c r="M802" s="13"/>
      <c r="N802" s="13"/>
    </row>
    <row r="803">
      <c r="K803" s="13"/>
      <c r="L803" s="13"/>
      <c r="M803" s="13"/>
      <c r="N803" s="13"/>
    </row>
    <row r="804">
      <c r="K804" s="13"/>
      <c r="L804" s="13"/>
      <c r="M804" s="13"/>
      <c r="N804" s="13"/>
    </row>
    <row r="805">
      <c r="K805" s="13"/>
      <c r="L805" s="13"/>
      <c r="M805" s="13"/>
      <c r="N805" s="13"/>
    </row>
    <row r="806">
      <c r="K806" s="13"/>
      <c r="L806" s="13"/>
      <c r="M806" s="13"/>
      <c r="N806" s="13"/>
    </row>
    <row r="807">
      <c r="K807" s="13"/>
      <c r="L807" s="13"/>
      <c r="M807" s="13"/>
      <c r="N807" s="13"/>
    </row>
    <row r="808">
      <c r="K808" s="13"/>
      <c r="L808" s="13"/>
      <c r="M808" s="13"/>
      <c r="N808" s="13"/>
    </row>
    <row r="809">
      <c r="K809" s="13"/>
      <c r="L809" s="13"/>
      <c r="M809" s="13"/>
      <c r="N809" s="13"/>
    </row>
    <row r="810">
      <c r="K810" s="13"/>
      <c r="L810" s="13"/>
      <c r="M810" s="13"/>
      <c r="N810" s="13"/>
    </row>
    <row r="811">
      <c r="K811" s="13"/>
      <c r="L811" s="13"/>
      <c r="M811" s="13"/>
      <c r="N811" s="13"/>
    </row>
    <row r="812">
      <c r="K812" s="13"/>
      <c r="L812" s="13"/>
      <c r="M812" s="13"/>
      <c r="N812" s="13"/>
    </row>
    <row r="813">
      <c r="K813" s="13"/>
      <c r="L813" s="13"/>
      <c r="M813" s="13"/>
      <c r="N813" s="13"/>
    </row>
    <row r="814">
      <c r="K814" s="13"/>
      <c r="L814" s="13"/>
      <c r="M814" s="13"/>
      <c r="N814" s="13"/>
    </row>
    <row r="815">
      <c r="K815" s="13"/>
      <c r="L815" s="13"/>
      <c r="M815" s="13"/>
      <c r="N815" s="13"/>
    </row>
    <row r="816">
      <c r="K816" s="13"/>
      <c r="L816" s="13"/>
      <c r="M816" s="13"/>
      <c r="N816" s="13"/>
    </row>
    <row r="817">
      <c r="K817" s="13"/>
      <c r="L817" s="13"/>
      <c r="M817" s="13"/>
      <c r="N817" s="13"/>
    </row>
    <row r="818">
      <c r="K818" s="13"/>
      <c r="L818" s="13"/>
      <c r="M818" s="13"/>
      <c r="N818" s="13"/>
    </row>
    <row r="819">
      <c r="K819" s="13"/>
      <c r="L819" s="13"/>
      <c r="M819" s="13"/>
      <c r="N819" s="13"/>
    </row>
    <row r="820">
      <c r="K820" s="13"/>
      <c r="L820" s="13"/>
      <c r="M820" s="13"/>
      <c r="N820" s="13"/>
    </row>
    <row r="821">
      <c r="K821" s="13"/>
      <c r="L821" s="13"/>
      <c r="M821" s="13"/>
      <c r="N821" s="13"/>
    </row>
    <row r="822">
      <c r="K822" s="13"/>
      <c r="L822" s="13"/>
      <c r="M822" s="13"/>
      <c r="N822" s="13"/>
    </row>
    <row r="823">
      <c r="K823" s="13"/>
      <c r="L823" s="13"/>
      <c r="M823" s="13"/>
      <c r="N823" s="13"/>
    </row>
    <row r="824">
      <c r="K824" s="13"/>
      <c r="L824" s="13"/>
      <c r="M824" s="13"/>
      <c r="N824" s="13"/>
    </row>
    <row r="825">
      <c r="K825" s="13"/>
      <c r="L825" s="13"/>
      <c r="M825" s="13"/>
      <c r="N825" s="13"/>
    </row>
    <row r="826">
      <c r="K826" s="13"/>
      <c r="L826" s="13"/>
      <c r="M826" s="13"/>
      <c r="N826" s="13"/>
    </row>
    <row r="827">
      <c r="K827" s="13"/>
      <c r="L827" s="13"/>
      <c r="M827" s="13"/>
      <c r="N827" s="13"/>
    </row>
    <row r="828">
      <c r="K828" s="13"/>
      <c r="L828" s="13"/>
      <c r="M828" s="13"/>
      <c r="N828" s="13"/>
    </row>
    <row r="829">
      <c r="K829" s="13"/>
      <c r="L829" s="13"/>
      <c r="M829" s="13"/>
      <c r="N829" s="13"/>
    </row>
    <row r="830">
      <c r="K830" s="13"/>
      <c r="L830" s="13"/>
      <c r="M830" s="13"/>
      <c r="N830" s="13"/>
    </row>
    <row r="831">
      <c r="K831" s="13"/>
      <c r="L831" s="13"/>
      <c r="M831" s="13"/>
      <c r="N831" s="13"/>
    </row>
    <row r="832">
      <c r="K832" s="13"/>
      <c r="L832" s="13"/>
      <c r="M832" s="13"/>
      <c r="N832" s="13"/>
    </row>
    <row r="833">
      <c r="K833" s="13"/>
      <c r="L833" s="13"/>
      <c r="M833" s="13"/>
      <c r="N833" s="13"/>
    </row>
    <row r="834">
      <c r="K834" s="13"/>
      <c r="L834" s="13"/>
      <c r="M834" s="13"/>
      <c r="N834" s="13"/>
    </row>
    <row r="835">
      <c r="K835" s="13"/>
      <c r="L835" s="13"/>
      <c r="M835" s="13"/>
      <c r="N835" s="13"/>
    </row>
    <row r="836">
      <c r="K836" s="13"/>
      <c r="L836" s="13"/>
      <c r="M836" s="13"/>
      <c r="N836" s="13"/>
    </row>
    <row r="837">
      <c r="K837" s="13"/>
      <c r="L837" s="13"/>
      <c r="M837" s="13"/>
      <c r="N837" s="13"/>
    </row>
    <row r="838">
      <c r="K838" s="13"/>
      <c r="L838" s="13"/>
      <c r="M838" s="13"/>
      <c r="N838" s="13"/>
    </row>
    <row r="839">
      <c r="K839" s="13"/>
      <c r="L839" s="13"/>
      <c r="M839" s="13"/>
      <c r="N839" s="13"/>
    </row>
    <row r="840">
      <c r="K840" s="13"/>
      <c r="L840" s="13"/>
      <c r="M840" s="13"/>
      <c r="N840" s="13"/>
    </row>
    <row r="841">
      <c r="K841" s="13"/>
      <c r="L841" s="13"/>
      <c r="M841" s="13"/>
      <c r="N841" s="13"/>
    </row>
    <row r="842">
      <c r="K842" s="13"/>
      <c r="L842" s="13"/>
      <c r="M842" s="13"/>
      <c r="N842" s="13"/>
    </row>
    <row r="843">
      <c r="K843" s="13"/>
      <c r="L843" s="13"/>
      <c r="M843" s="13"/>
      <c r="N843" s="13"/>
    </row>
    <row r="844">
      <c r="K844" s="13"/>
      <c r="L844" s="13"/>
      <c r="M844" s="13"/>
      <c r="N844" s="13"/>
    </row>
    <row r="845">
      <c r="K845" s="13"/>
      <c r="L845" s="13"/>
      <c r="M845" s="13"/>
      <c r="N845" s="13"/>
    </row>
    <row r="846">
      <c r="K846" s="13"/>
      <c r="L846" s="13"/>
      <c r="M846" s="13"/>
      <c r="N846" s="13"/>
    </row>
    <row r="847">
      <c r="K847" s="13"/>
      <c r="L847" s="13"/>
      <c r="M847" s="13"/>
      <c r="N847" s="13"/>
    </row>
    <row r="848">
      <c r="K848" s="13"/>
      <c r="L848" s="13"/>
      <c r="M848" s="13"/>
      <c r="N848" s="13"/>
    </row>
    <row r="849">
      <c r="K849" s="13"/>
      <c r="L849" s="13"/>
      <c r="M849" s="13"/>
      <c r="N849" s="13"/>
    </row>
    <row r="850">
      <c r="K850" s="13"/>
      <c r="L850" s="13"/>
      <c r="M850" s="13"/>
      <c r="N850" s="13"/>
    </row>
    <row r="851">
      <c r="K851" s="13"/>
      <c r="L851" s="13"/>
      <c r="M851" s="13"/>
      <c r="N851" s="13"/>
    </row>
    <row r="852">
      <c r="K852" s="13"/>
      <c r="L852" s="13"/>
      <c r="M852" s="13"/>
      <c r="N852" s="13"/>
    </row>
    <row r="853">
      <c r="K853" s="13"/>
      <c r="L853" s="13"/>
      <c r="M853" s="13"/>
      <c r="N853" s="13"/>
    </row>
    <row r="854">
      <c r="K854" s="13"/>
      <c r="L854" s="13"/>
      <c r="M854" s="13"/>
      <c r="N854" s="13"/>
    </row>
    <row r="855">
      <c r="K855" s="13"/>
      <c r="L855" s="13"/>
      <c r="M855" s="13"/>
      <c r="N855" s="13"/>
    </row>
    <row r="856">
      <c r="K856" s="13"/>
      <c r="L856" s="13"/>
      <c r="M856" s="13"/>
      <c r="N856" s="13"/>
    </row>
    <row r="857">
      <c r="K857" s="13"/>
      <c r="L857" s="13"/>
      <c r="M857" s="13"/>
      <c r="N857" s="13"/>
    </row>
    <row r="858">
      <c r="K858" s="13"/>
      <c r="L858" s="13"/>
      <c r="M858" s="13"/>
      <c r="N858" s="13"/>
    </row>
    <row r="859">
      <c r="K859" s="13"/>
      <c r="L859" s="13"/>
      <c r="M859" s="13"/>
      <c r="N859" s="13"/>
    </row>
    <row r="860">
      <c r="K860" s="13"/>
      <c r="L860" s="13"/>
      <c r="M860" s="13"/>
      <c r="N860" s="13"/>
    </row>
    <row r="861">
      <c r="K861" s="13"/>
      <c r="L861" s="13"/>
      <c r="M861" s="13"/>
      <c r="N861" s="13"/>
    </row>
    <row r="862">
      <c r="K862" s="13"/>
      <c r="L862" s="13"/>
      <c r="M862" s="13"/>
      <c r="N862" s="13"/>
    </row>
    <row r="863">
      <c r="K863" s="13"/>
      <c r="L863" s="13"/>
      <c r="M863" s="13"/>
      <c r="N863" s="13"/>
    </row>
    <row r="864">
      <c r="K864" s="13"/>
      <c r="L864" s="13"/>
      <c r="M864" s="13"/>
      <c r="N864" s="13"/>
    </row>
    <row r="865">
      <c r="K865" s="13"/>
      <c r="L865" s="13"/>
      <c r="M865" s="13"/>
      <c r="N865" s="13"/>
    </row>
    <row r="866">
      <c r="K866" s="13"/>
      <c r="L866" s="13"/>
      <c r="M866" s="13"/>
      <c r="N866" s="13"/>
    </row>
    <row r="867">
      <c r="K867" s="13"/>
      <c r="L867" s="13"/>
      <c r="M867" s="13"/>
      <c r="N867" s="13"/>
    </row>
    <row r="868">
      <c r="K868" s="13"/>
      <c r="L868" s="13"/>
      <c r="M868" s="13"/>
      <c r="N868" s="13"/>
    </row>
    <row r="869">
      <c r="K869" s="13"/>
      <c r="L869" s="13"/>
      <c r="M869" s="13"/>
      <c r="N869" s="13"/>
    </row>
    <row r="870">
      <c r="K870" s="13"/>
      <c r="L870" s="13"/>
      <c r="M870" s="13"/>
      <c r="N870" s="13"/>
    </row>
    <row r="871">
      <c r="K871" s="13"/>
      <c r="L871" s="13"/>
      <c r="M871" s="13"/>
      <c r="N871" s="13"/>
    </row>
    <row r="872">
      <c r="K872" s="13"/>
      <c r="L872" s="13"/>
      <c r="M872" s="13"/>
      <c r="N872" s="13"/>
    </row>
    <row r="873">
      <c r="K873" s="13"/>
      <c r="L873" s="13"/>
      <c r="M873" s="13"/>
      <c r="N873" s="13"/>
    </row>
    <row r="874">
      <c r="K874" s="13"/>
      <c r="L874" s="13"/>
      <c r="M874" s="13"/>
      <c r="N874" s="13"/>
    </row>
    <row r="875">
      <c r="K875" s="13"/>
      <c r="L875" s="13"/>
      <c r="M875" s="13"/>
      <c r="N875" s="13"/>
    </row>
    <row r="876">
      <c r="K876" s="13"/>
      <c r="L876" s="13"/>
      <c r="M876" s="13"/>
      <c r="N876" s="13"/>
    </row>
    <row r="877">
      <c r="K877" s="13"/>
      <c r="L877" s="13"/>
      <c r="M877" s="13"/>
      <c r="N877" s="13"/>
    </row>
    <row r="878">
      <c r="K878" s="13"/>
      <c r="L878" s="13"/>
      <c r="M878" s="13"/>
      <c r="N878" s="13"/>
    </row>
    <row r="879">
      <c r="K879" s="13"/>
      <c r="L879" s="13"/>
      <c r="M879" s="13"/>
      <c r="N879" s="13"/>
    </row>
    <row r="880">
      <c r="K880" s="13"/>
      <c r="L880" s="13"/>
      <c r="M880" s="13"/>
      <c r="N880" s="13"/>
    </row>
    <row r="881">
      <c r="K881" s="13"/>
      <c r="L881" s="13"/>
      <c r="M881" s="13"/>
      <c r="N881" s="13"/>
    </row>
    <row r="882">
      <c r="K882" s="13"/>
      <c r="L882" s="13"/>
      <c r="M882" s="13"/>
      <c r="N882" s="13"/>
    </row>
    <row r="883">
      <c r="K883" s="13"/>
      <c r="L883" s="13"/>
      <c r="M883" s="13"/>
      <c r="N883" s="13"/>
    </row>
    <row r="884">
      <c r="K884" s="13"/>
      <c r="L884" s="13"/>
      <c r="M884" s="13"/>
      <c r="N884" s="13"/>
    </row>
    <row r="885">
      <c r="K885" s="13"/>
      <c r="L885" s="13"/>
      <c r="M885" s="13"/>
      <c r="N885" s="13"/>
    </row>
    <row r="886">
      <c r="K886" s="13"/>
      <c r="L886" s="13"/>
      <c r="M886" s="13"/>
      <c r="N886" s="13"/>
    </row>
    <row r="887">
      <c r="K887" s="13"/>
      <c r="L887" s="13"/>
      <c r="M887" s="13"/>
      <c r="N887" s="13"/>
    </row>
    <row r="888">
      <c r="K888" s="13"/>
      <c r="L888" s="13"/>
      <c r="M888" s="13"/>
      <c r="N888" s="13"/>
    </row>
    <row r="889">
      <c r="K889" s="13"/>
      <c r="L889" s="13"/>
      <c r="M889" s="13"/>
      <c r="N889" s="13"/>
    </row>
    <row r="890">
      <c r="K890" s="13"/>
      <c r="L890" s="13"/>
      <c r="M890" s="13"/>
      <c r="N890" s="13"/>
    </row>
    <row r="891">
      <c r="K891" s="13"/>
      <c r="L891" s="13"/>
      <c r="M891" s="13"/>
      <c r="N891" s="13"/>
    </row>
    <row r="892">
      <c r="K892" s="13"/>
      <c r="L892" s="13"/>
      <c r="M892" s="13"/>
      <c r="N892" s="13"/>
    </row>
    <row r="893">
      <c r="K893" s="13"/>
      <c r="L893" s="13"/>
      <c r="M893" s="13"/>
      <c r="N893" s="13"/>
    </row>
    <row r="894">
      <c r="K894" s="13"/>
      <c r="L894" s="13"/>
      <c r="M894" s="13"/>
      <c r="N894" s="13"/>
    </row>
    <row r="895">
      <c r="K895" s="13"/>
      <c r="L895" s="13"/>
      <c r="M895" s="13"/>
      <c r="N895" s="13"/>
    </row>
    <row r="896">
      <c r="K896" s="13"/>
      <c r="L896" s="13"/>
      <c r="M896" s="13"/>
      <c r="N896" s="13"/>
    </row>
    <row r="897">
      <c r="K897" s="13"/>
      <c r="L897" s="13"/>
      <c r="M897" s="13"/>
      <c r="N897" s="13"/>
    </row>
    <row r="898">
      <c r="K898" s="13"/>
      <c r="L898" s="13"/>
      <c r="M898" s="13"/>
      <c r="N898" s="13"/>
    </row>
    <row r="899">
      <c r="K899" s="13"/>
      <c r="L899" s="13"/>
      <c r="M899" s="13"/>
      <c r="N899" s="13"/>
    </row>
    <row r="900">
      <c r="K900" s="13"/>
      <c r="L900" s="13"/>
      <c r="M900" s="13"/>
      <c r="N900" s="13"/>
    </row>
    <row r="901">
      <c r="K901" s="13"/>
      <c r="L901" s="13"/>
      <c r="M901" s="13"/>
      <c r="N901" s="13"/>
    </row>
    <row r="902">
      <c r="K902" s="13"/>
      <c r="L902" s="13"/>
      <c r="M902" s="13"/>
      <c r="N902" s="13"/>
    </row>
    <row r="903">
      <c r="K903" s="13"/>
      <c r="L903" s="13"/>
      <c r="M903" s="13"/>
      <c r="N903" s="13"/>
    </row>
    <row r="904">
      <c r="K904" s="13"/>
      <c r="L904" s="13"/>
      <c r="M904" s="13"/>
      <c r="N904" s="13"/>
    </row>
    <row r="905">
      <c r="K905" s="13"/>
      <c r="L905" s="13"/>
      <c r="M905" s="13"/>
      <c r="N905" s="13"/>
    </row>
    <row r="906">
      <c r="K906" s="13"/>
      <c r="L906" s="13"/>
      <c r="M906" s="13"/>
      <c r="N906" s="13"/>
    </row>
    <row r="907">
      <c r="K907" s="13"/>
      <c r="L907" s="13"/>
      <c r="M907" s="13"/>
      <c r="N907" s="13"/>
    </row>
    <row r="908">
      <c r="K908" s="13"/>
      <c r="L908" s="13"/>
      <c r="M908" s="13"/>
      <c r="N908" s="13"/>
    </row>
    <row r="909">
      <c r="K909" s="13"/>
      <c r="L909" s="13"/>
      <c r="M909" s="13"/>
      <c r="N909" s="13"/>
    </row>
    <row r="910">
      <c r="K910" s="13"/>
      <c r="L910" s="13"/>
      <c r="M910" s="13"/>
      <c r="N910" s="13"/>
    </row>
    <row r="911">
      <c r="K911" s="13"/>
      <c r="L911" s="13"/>
      <c r="M911" s="13"/>
      <c r="N911" s="13"/>
    </row>
    <row r="912">
      <c r="K912" s="13"/>
      <c r="L912" s="13"/>
      <c r="M912" s="13"/>
      <c r="N912" s="13"/>
    </row>
    <row r="913">
      <c r="K913" s="13"/>
      <c r="L913" s="13"/>
      <c r="M913" s="13"/>
      <c r="N913" s="13"/>
    </row>
    <row r="914">
      <c r="K914" s="13"/>
      <c r="L914" s="13"/>
      <c r="M914" s="13"/>
      <c r="N914" s="13"/>
    </row>
    <row r="915">
      <c r="K915" s="13"/>
      <c r="L915" s="13"/>
      <c r="M915" s="13"/>
      <c r="N915" s="13"/>
    </row>
    <row r="916">
      <c r="K916" s="13"/>
      <c r="L916" s="13"/>
      <c r="M916" s="13"/>
      <c r="N916" s="13"/>
    </row>
    <row r="917">
      <c r="K917" s="13"/>
      <c r="L917" s="13"/>
      <c r="M917" s="13"/>
      <c r="N917" s="13"/>
    </row>
    <row r="918">
      <c r="K918" s="13"/>
      <c r="L918" s="13"/>
      <c r="M918" s="13"/>
      <c r="N918" s="13"/>
    </row>
    <row r="919">
      <c r="K919" s="13"/>
      <c r="L919" s="13"/>
      <c r="M919" s="13"/>
      <c r="N919" s="13"/>
    </row>
    <row r="920">
      <c r="K920" s="13"/>
      <c r="L920" s="13"/>
      <c r="M920" s="13"/>
      <c r="N920" s="13"/>
    </row>
    <row r="921">
      <c r="K921" s="13"/>
      <c r="L921" s="13"/>
      <c r="M921" s="13"/>
      <c r="N921" s="13"/>
    </row>
    <row r="922">
      <c r="K922" s="13"/>
      <c r="L922" s="13"/>
      <c r="M922" s="13"/>
      <c r="N922" s="13"/>
    </row>
    <row r="923">
      <c r="K923" s="13"/>
      <c r="L923" s="13"/>
      <c r="M923" s="13"/>
      <c r="N923" s="13"/>
    </row>
    <row r="924">
      <c r="K924" s="13"/>
      <c r="L924" s="13"/>
      <c r="M924" s="13"/>
      <c r="N924" s="13"/>
    </row>
    <row r="925">
      <c r="K925" s="13"/>
      <c r="L925" s="13"/>
      <c r="M925" s="13"/>
      <c r="N925" s="13"/>
    </row>
    <row r="926">
      <c r="K926" s="13"/>
      <c r="L926" s="13"/>
      <c r="M926" s="13"/>
      <c r="N926" s="13"/>
    </row>
    <row r="927">
      <c r="K927" s="13"/>
      <c r="L927" s="13"/>
      <c r="M927" s="13"/>
      <c r="N927" s="13"/>
    </row>
    <row r="928">
      <c r="K928" s="13"/>
      <c r="L928" s="13"/>
      <c r="M928" s="13"/>
      <c r="N928" s="13"/>
    </row>
    <row r="929">
      <c r="K929" s="13"/>
      <c r="L929" s="13"/>
      <c r="M929" s="13"/>
      <c r="N929" s="13"/>
    </row>
    <row r="930">
      <c r="K930" s="13"/>
      <c r="L930" s="13"/>
      <c r="M930" s="13"/>
      <c r="N930" s="13"/>
    </row>
    <row r="931">
      <c r="K931" s="13"/>
      <c r="L931" s="13"/>
      <c r="M931" s="13"/>
      <c r="N931" s="13"/>
    </row>
    <row r="932">
      <c r="K932" s="13"/>
      <c r="L932" s="13"/>
      <c r="M932" s="13"/>
      <c r="N932" s="13"/>
    </row>
    <row r="933">
      <c r="K933" s="13"/>
      <c r="L933" s="13"/>
      <c r="M933" s="13"/>
      <c r="N933" s="13"/>
    </row>
    <row r="934">
      <c r="K934" s="13"/>
      <c r="L934" s="13"/>
      <c r="M934" s="13"/>
      <c r="N934" s="13"/>
    </row>
    <row r="935">
      <c r="K935" s="13"/>
      <c r="L935" s="13"/>
      <c r="M935" s="13"/>
      <c r="N935" s="13"/>
    </row>
    <row r="936">
      <c r="K936" s="13"/>
      <c r="L936" s="13"/>
      <c r="M936" s="13"/>
      <c r="N936" s="13"/>
    </row>
    <row r="937">
      <c r="K937" s="13"/>
      <c r="L937" s="13"/>
      <c r="M937" s="13"/>
      <c r="N937" s="13"/>
    </row>
    <row r="938">
      <c r="K938" s="13"/>
      <c r="L938" s="13"/>
      <c r="M938" s="13"/>
      <c r="N938" s="13"/>
    </row>
    <row r="939">
      <c r="K939" s="13"/>
      <c r="L939" s="13"/>
      <c r="M939" s="13"/>
      <c r="N939" s="13"/>
    </row>
    <row r="940">
      <c r="K940" s="13"/>
      <c r="L940" s="13"/>
      <c r="M940" s="13"/>
      <c r="N940" s="13"/>
    </row>
    <row r="941">
      <c r="K941" s="13"/>
      <c r="L941" s="13"/>
      <c r="M941" s="13"/>
      <c r="N941" s="13"/>
    </row>
    <row r="942">
      <c r="K942" s="13"/>
      <c r="L942" s="13"/>
      <c r="M942" s="13"/>
      <c r="N942" s="13"/>
    </row>
    <row r="943">
      <c r="K943" s="13"/>
      <c r="L943" s="13"/>
      <c r="M943" s="13"/>
      <c r="N943" s="13"/>
    </row>
    <row r="944">
      <c r="K944" s="13"/>
      <c r="L944" s="13"/>
      <c r="M944" s="13"/>
      <c r="N944" s="13"/>
    </row>
    <row r="945">
      <c r="K945" s="13"/>
      <c r="L945" s="13"/>
      <c r="M945" s="13"/>
      <c r="N945" s="13"/>
    </row>
    <row r="946">
      <c r="K946" s="13"/>
      <c r="L946" s="13"/>
      <c r="M946" s="13"/>
      <c r="N946" s="13"/>
    </row>
    <row r="947">
      <c r="K947" s="13"/>
      <c r="L947" s="13"/>
      <c r="M947" s="13"/>
      <c r="N947" s="13"/>
    </row>
    <row r="948">
      <c r="K948" s="13"/>
      <c r="L948" s="13"/>
      <c r="M948" s="13"/>
      <c r="N948" s="13"/>
    </row>
    <row r="949">
      <c r="K949" s="13"/>
      <c r="L949" s="13"/>
      <c r="M949" s="13"/>
      <c r="N949" s="13"/>
    </row>
    <row r="950">
      <c r="K950" s="13"/>
      <c r="L950" s="13"/>
      <c r="M950" s="13"/>
      <c r="N950" s="13"/>
    </row>
    <row r="951">
      <c r="K951" s="13"/>
      <c r="L951" s="13"/>
      <c r="M951" s="13"/>
      <c r="N951" s="13"/>
    </row>
    <row r="952">
      <c r="K952" s="13"/>
      <c r="L952" s="13"/>
      <c r="M952" s="13"/>
      <c r="N952" s="13"/>
    </row>
    <row r="953">
      <c r="K953" s="13"/>
      <c r="L953" s="13"/>
      <c r="M953" s="13"/>
      <c r="N953" s="13"/>
    </row>
    <row r="954">
      <c r="K954" s="13"/>
      <c r="L954" s="13"/>
      <c r="M954" s="13"/>
      <c r="N954" s="13"/>
    </row>
    <row r="955">
      <c r="K955" s="13"/>
      <c r="L955" s="13"/>
      <c r="M955" s="13"/>
      <c r="N955" s="13"/>
    </row>
    <row r="956">
      <c r="K956" s="13"/>
      <c r="L956" s="13"/>
      <c r="M956" s="13"/>
      <c r="N956" s="13"/>
    </row>
    <row r="957">
      <c r="K957" s="13"/>
      <c r="L957" s="13"/>
      <c r="M957" s="13"/>
      <c r="N957" s="13"/>
    </row>
    <row r="958">
      <c r="K958" s="13"/>
      <c r="L958" s="13"/>
      <c r="M958" s="13"/>
      <c r="N958" s="13"/>
    </row>
    <row r="959">
      <c r="K959" s="13"/>
      <c r="L959" s="13"/>
      <c r="M959" s="13"/>
      <c r="N959" s="13"/>
    </row>
    <row r="960">
      <c r="K960" s="13"/>
      <c r="L960" s="13"/>
      <c r="M960" s="13"/>
      <c r="N960" s="13"/>
    </row>
    <row r="961">
      <c r="K961" s="13"/>
      <c r="L961" s="13"/>
      <c r="M961" s="13"/>
      <c r="N961" s="13"/>
    </row>
    <row r="962">
      <c r="K962" s="13"/>
      <c r="L962" s="13"/>
      <c r="M962" s="13"/>
      <c r="N962" s="13"/>
    </row>
    <row r="963">
      <c r="K963" s="13"/>
      <c r="L963" s="13"/>
      <c r="M963" s="13"/>
      <c r="N963" s="13"/>
    </row>
    <row r="964">
      <c r="K964" s="13"/>
      <c r="L964" s="13"/>
      <c r="M964" s="13"/>
      <c r="N964" s="13"/>
    </row>
    <row r="965">
      <c r="K965" s="13"/>
      <c r="L965" s="13"/>
      <c r="M965" s="13"/>
      <c r="N965" s="13"/>
    </row>
    <row r="966">
      <c r="K966" s="13"/>
      <c r="L966" s="13"/>
      <c r="M966" s="13"/>
      <c r="N966" s="13"/>
    </row>
    <row r="967">
      <c r="K967" s="13"/>
      <c r="L967" s="13"/>
      <c r="M967" s="13"/>
      <c r="N967" s="13"/>
    </row>
    <row r="968">
      <c r="K968" s="13"/>
      <c r="L968" s="13"/>
      <c r="M968" s="13"/>
      <c r="N968" s="13"/>
    </row>
    <row r="969">
      <c r="K969" s="13"/>
      <c r="L969" s="13"/>
      <c r="M969" s="13"/>
      <c r="N969" s="13"/>
    </row>
    <row r="970">
      <c r="K970" s="13"/>
      <c r="L970" s="13"/>
      <c r="M970" s="13"/>
      <c r="N970" s="13"/>
    </row>
    <row r="971">
      <c r="K971" s="13"/>
      <c r="L971" s="13"/>
      <c r="M971" s="13"/>
      <c r="N971" s="13"/>
    </row>
    <row r="972">
      <c r="K972" s="13"/>
      <c r="L972" s="13"/>
      <c r="M972" s="13"/>
      <c r="N972" s="13"/>
    </row>
    <row r="973">
      <c r="K973" s="13"/>
      <c r="L973" s="13"/>
      <c r="M973" s="13"/>
      <c r="N973" s="13"/>
    </row>
    <row r="974">
      <c r="K974" s="13"/>
      <c r="L974" s="13"/>
      <c r="M974" s="13"/>
      <c r="N974" s="13"/>
    </row>
    <row r="975">
      <c r="K975" s="13"/>
      <c r="L975" s="13"/>
      <c r="M975" s="13"/>
      <c r="N975" s="13"/>
    </row>
    <row r="976">
      <c r="K976" s="13"/>
      <c r="L976" s="13"/>
      <c r="M976" s="13"/>
      <c r="N976" s="13"/>
    </row>
    <row r="977">
      <c r="K977" s="13"/>
      <c r="L977" s="13"/>
      <c r="M977" s="13"/>
      <c r="N977" s="13"/>
    </row>
    <row r="978">
      <c r="K978" s="13"/>
      <c r="L978" s="13"/>
      <c r="M978" s="13"/>
      <c r="N978" s="13"/>
    </row>
    <row r="979">
      <c r="K979" s="13"/>
      <c r="L979" s="13"/>
      <c r="M979" s="13"/>
      <c r="N979" s="13"/>
    </row>
    <row r="980">
      <c r="K980" s="13"/>
      <c r="L980" s="13"/>
      <c r="M980" s="13"/>
      <c r="N980" s="13"/>
    </row>
    <row r="981">
      <c r="K981" s="13"/>
      <c r="L981" s="13"/>
      <c r="M981" s="13"/>
      <c r="N981" s="13"/>
    </row>
    <row r="982">
      <c r="K982" s="13"/>
      <c r="L982" s="13"/>
      <c r="M982" s="13"/>
      <c r="N982" s="13"/>
    </row>
    <row r="983">
      <c r="K983" s="13"/>
      <c r="L983" s="13"/>
      <c r="M983" s="13"/>
      <c r="N983" s="13"/>
    </row>
    <row r="984">
      <c r="K984" s="13"/>
      <c r="L984" s="13"/>
      <c r="M984" s="13"/>
      <c r="N984" s="13"/>
    </row>
    <row r="985">
      <c r="K985" s="13"/>
      <c r="L985" s="13"/>
      <c r="M985" s="13"/>
      <c r="N985" s="13"/>
    </row>
    <row r="986">
      <c r="K986" s="13"/>
      <c r="L986" s="13"/>
      <c r="M986" s="13"/>
      <c r="N986" s="13"/>
    </row>
    <row r="987">
      <c r="K987" s="13"/>
      <c r="L987" s="13"/>
      <c r="M987" s="13"/>
      <c r="N987" s="13"/>
    </row>
    <row r="988">
      <c r="K988" s="13"/>
      <c r="L988" s="13"/>
      <c r="M988" s="13"/>
      <c r="N988" s="13"/>
    </row>
    <row r="989">
      <c r="K989" s="13"/>
      <c r="L989" s="13"/>
      <c r="M989" s="13"/>
      <c r="N989" s="13"/>
    </row>
    <row r="990">
      <c r="K990" s="13"/>
      <c r="L990" s="13"/>
      <c r="M990" s="13"/>
      <c r="N990" s="13"/>
    </row>
    <row r="991">
      <c r="K991" s="13"/>
      <c r="L991" s="13"/>
      <c r="M991" s="13"/>
      <c r="N991" s="13"/>
    </row>
    <row r="992">
      <c r="K992" s="13"/>
      <c r="L992" s="13"/>
      <c r="M992" s="13"/>
      <c r="N992" s="13"/>
    </row>
    <row r="993">
      <c r="K993" s="13"/>
      <c r="L993" s="13"/>
      <c r="M993" s="13"/>
      <c r="N993" s="13"/>
    </row>
    <row r="994">
      <c r="K994" s="13"/>
      <c r="L994" s="13"/>
      <c r="M994" s="13"/>
      <c r="N994" s="13"/>
    </row>
    <row r="995">
      <c r="K995" s="13"/>
      <c r="L995" s="13"/>
      <c r="M995" s="13"/>
      <c r="N995" s="13"/>
    </row>
    <row r="996">
      <c r="K996" s="13"/>
      <c r="L996" s="13"/>
      <c r="M996" s="13"/>
      <c r="N996" s="13"/>
    </row>
    <row r="997">
      <c r="K997" s="13"/>
      <c r="L997" s="13"/>
      <c r="M997" s="13"/>
      <c r="N997" s="13"/>
    </row>
    <row r="998">
      <c r="K998" s="13"/>
      <c r="L998" s="13"/>
      <c r="M998" s="13"/>
      <c r="N998" s="13"/>
    </row>
    <row r="999">
      <c r="K999" s="13"/>
      <c r="L999" s="13"/>
      <c r="M999" s="13"/>
      <c r="N999" s="13"/>
    </row>
    <row r="1000">
      <c r="K1000" s="13"/>
      <c r="L1000" s="13"/>
      <c r="M1000" s="13"/>
      <c r="N1000" s="13"/>
    </row>
    <row r="1001">
      <c r="K1001" s="13"/>
      <c r="L1001" s="13"/>
      <c r="M1001" s="13"/>
      <c r="N1001" s="13"/>
    </row>
    <row r="1002">
      <c r="K1002" s="13"/>
      <c r="L1002" s="13"/>
      <c r="M1002" s="13"/>
      <c r="N1002" s="13"/>
    </row>
    <row r="1003">
      <c r="K1003" s="13"/>
      <c r="L1003" s="13"/>
      <c r="M1003" s="13"/>
      <c r="N1003" s="13"/>
    </row>
    <row r="1004">
      <c r="K1004" s="13"/>
      <c r="L1004" s="13"/>
      <c r="M1004" s="13"/>
      <c r="N1004" s="13"/>
    </row>
    <row r="1005">
      <c r="K1005" s="13"/>
      <c r="L1005" s="13"/>
      <c r="M1005" s="13"/>
      <c r="N1005" s="13"/>
    </row>
    <row r="1006">
      <c r="K1006" s="13"/>
      <c r="L1006" s="13"/>
      <c r="M1006" s="13"/>
      <c r="N1006" s="13"/>
    </row>
    <row r="1007">
      <c r="K1007" s="13"/>
      <c r="L1007" s="13"/>
      <c r="M1007" s="13"/>
      <c r="N1007" s="13"/>
    </row>
    <row r="1008">
      <c r="K1008" s="13"/>
      <c r="L1008" s="13"/>
      <c r="M1008" s="13"/>
      <c r="N1008" s="13"/>
    </row>
  </sheetData>
  <dataValidations>
    <dataValidation type="custom" allowBlank="1" showDropDown="1" showErrorMessage="1" sqref="I13:J18">
      <formula1>OR(NOT(ISERROR(DATEVALUE(I13))), AND(ISNUMBER(I13), LEFT(CELL("format", I13))="D"))</formula1>
    </dataValidation>
  </dataValidations>
  <hyperlinks>
    <hyperlink r:id="rId4" ref="M7"/>
    <hyperlink r:id="rId5" ref="M8"/>
    <hyperlink r:id="rId6" ref="M9"/>
    <hyperlink r:id="rId7" ref="M10"/>
    <hyperlink r:id="rId8" ref="M11"/>
    <hyperlink r:id="rId9" ref="M12"/>
    <hyperlink r:id="rId10" ref="M13"/>
    <hyperlink r:id="rId11" ref="M14"/>
    <hyperlink r:id="rId12" ref="M15"/>
    <hyperlink r:id="rId13" ref="M16"/>
    <hyperlink r:id="rId14" ref="M17"/>
    <hyperlink r:id="rId15" ref="M18"/>
    <hyperlink r:id="rId16" ref="M19"/>
    <hyperlink r:id="rId17" ref="M20"/>
    <hyperlink r:id="rId18" ref="M21"/>
    <hyperlink r:id="rId19" ref="M22"/>
    <hyperlink r:id="rId20" ref="M23"/>
    <hyperlink r:id="rId21" ref="M24"/>
    <hyperlink r:id="rId22" ref="M25"/>
    <hyperlink r:id="rId23" ref="M26"/>
    <hyperlink r:id="rId24" ref="M27"/>
    <hyperlink r:id="rId25" ref="M28"/>
    <hyperlink r:id="rId26" ref="M29"/>
    <hyperlink r:id="rId27" ref="M30"/>
    <hyperlink r:id="rId28" ref="M31"/>
    <hyperlink r:id="rId29" ref="M32"/>
    <hyperlink r:id="rId30" ref="M33"/>
    <hyperlink r:id="rId31" ref="M34"/>
    <hyperlink r:id="rId32" ref="M35"/>
  </hyperlinks>
  <drawing r:id="rId33"/>
  <legacy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6.63"/>
    <col customWidth="1" min="3" max="3" width="23.13"/>
    <col customWidth="1" min="4" max="4" width="10.0"/>
    <col customWidth="1" min="5" max="5" width="20.0"/>
    <col customWidth="1" min="6" max="6" width="11.5"/>
    <col customWidth="1" min="7" max="7" width="53.13"/>
    <col customWidth="1" min="8" max="8" width="51.88"/>
    <col customWidth="1" min="9" max="9" width="10.38"/>
    <col customWidth="1" min="10" max="10" width="8.5"/>
    <col customWidth="1" min="11" max="11" width="12.25"/>
    <col customWidth="1" min="12" max="12" width="16.0"/>
    <col customWidth="1" min="13" max="13" width="21.5"/>
    <col customWidth="1" min="14" max="14" width="17.13"/>
    <col customWidth="1" min="15" max="16" width="11.13"/>
    <col customWidth="1" min="17" max="17" width="23.88"/>
    <col customWidth="1" min="18" max="18" width="16.88"/>
    <col customWidth="1" min="19" max="19" width="25.38"/>
    <col customWidth="1" min="20" max="20" width="20.13"/>
    <col customWidth="1" min="21" max="22" width="17.75"/>
    <col customWidth="1" min="23" max="23" width="25.75"/>
    <col customWidth="1" min="24" max="25" width="17.75"/>
    <col customWidth="1" min="26" max="26" width="14.0"/>
    <col customWidth="1" min="27" max="27" width="14.5"/>
    <col customWidth="1" min="28" max="28" width="34.88"/>
    <col customWidth="1" min="29" max="29" width="19.25"/>
    <col customWidth="1" min="30" max="30" width="27.25"/>
    <col customWidth="1" min="31" max="31" width="15.5"/>
    <col customWidth="1" min="32" max="32" width="33.75"/>
    <col customWidth="1" min="33" max="33" width="21.75"/>
    <col customWidth="1" min="34" max="34" width="18.5"/>
    <col customWidth="1" min="35" max="35" width="38.13"/>
    <col customWidth="1" min="36" max="36" width="20.75"/>
    <col customWidth="1" min="37" max="37" width="37.88"/>
    <col customWidth="1" min="38" max="38" width="18.25"/>
    <col customWidth="1" min="39" max="39" width="15.75"/>
    <col customWidth="1" min="40" max="40" width="14.38"/>
  </cols>
  <sheetData>
    <row r="1">
      <c r="A1" s="69" t="s">
        <v>122</v>
      </c>
      <c r="B1" s="70" t="s">
        <v>3</v>
      </c>
      <c r="C1" s="71" t="s">
        <v>123</v>
      </c>
      <c r="D1" s="71" t="s">
        <v>124</v>
      </c>
      <c r="E1" s="71" t="s">
        <v>125</v>
      </c>
      <c r="F1" s="71" t="s">
        <v>126</v>
      </c>
      <c r="G1" s="71" t="s">
        <v>2</v>
      </c>
      <c r="H1" s="70" t="s">
        <v>127</v>
      </c>
      <c r="I1" s="70" t="s">
        <v>128</v>
      </c>
      <c r="J1" s="70" t="s">
        <v>129</v>
      </c>
      <c r="K1" s="72" t="s">
        <v>130</v>
      </c>
      <c r="L1" s="73" t="s">
        <v>131</v>
      </c>
      <c r="M1" s="74" t="s">
        <v>4</v>
      </c>
      <c r="N1" s="75" t="s">
        <v>5</v>
      </c>
      <c r="O1" s="74" t="s">
        <v>132</v>
      </c>
      <c r="P1" s="75" t="s">
        <v>6</v>
      </c>
      <c r="Q1" s="73" t="s">
        <v>133</v>
      </c>
      <c r="R1" s="73" t="s">
        <v>134</v>
      </c>
      <c r="S1" s="76" t="s">
        <v>7</v>
      </c>
      <c r="T1" s="76" t="s">
        <v>135</v>
      </c>
      <c r="U1" s="76" t="s">
        <v>136</v>
      </c>
      <c r="V1" s="76" t="s">
        <v>137</v>
      </c>
      <c r="W1" s="76" t="s">
        <v>138</v>
      </c>
      <c r="X1" s="76" t="s">
        <v>139</v>
      </c>
      <c r="Y1" s="75" t="s">
        <v>140</v>
      </c>
      <c r="Z1" s="77" t="s">
        <v>141</v>
      </c>
      <c r="AA1" s="77" t="s">
        <v>142</v>
      </c>
      <c r="AB1" s="77" t="s">
        <v>143</v>
      </c>
      <c r="AC1" s="77" t="s">
        <v>144</v>
      </c>
      <c r="AD1" s="77" t="s">
        <v>145</v>
      </c>
      <c r="AE1" s="77" t="s">
        <v>146</v>
      </c>
      <c r="AF1" s="77" t="s">
        <v>147</v>
      </c>
      <c r="AG1" s="78" t="s">
        <v>148</v>
      </c>
      <c r="AH1" s="78" t="s">
        <v>149</v>
      </c>
      <c r="AI1" s="79" t="s">
        <v>150</v>
      </c>
      <c r="AJ1" s="80" t="s">
        <v>151</v>
      </c>
      <c r="AK1" s="81" t="s">
        <v>152</v>
      </c>
      <c r="AL1" s="82" t="s">
        <v>153</v>
      </c>
      <c r="AM1" s="82" t="s">
        <v>154</v>
      </c>
      <c r="AN1" s="82" t="s">
        <v>155</v>
      </c>
      <c r="AO1" s="82" t="s">
        <v>156</v>
      </c>
      <c r="AP1" s="83"/>
      <c r="AQ1" s="83"/>
      <c r="AR1" s="83"/>
    </row>
    <row r="2">
      <c r="A2" s="84">
        <v>46034.0</v>
      </c>
      <c r="B2" s="85" t="s">
        <v>33</v>
      </c>
      <c r="C2" s="85" t="s">
        <v>157</v>
      </c>
      <c r="D2" s="85" t="s">
        <v>158</v>
      </c>
      <c r="E2" s="86" t="s">
        <v>159</v>
      </c>
      <c r="F2" s="87">
        <v>4327.0</v>
      </c>
      <c r="G2" s="85" t="s">
        <v>62</v>
      </c>
      <c r="H2" s="85" t="str">
        <f>vlookup(G2,'Bidding list 26'!$B$4:$G$270,6,0)</f>
        <v>#N/A</v>
      </c>
      <c r="I2" s="88">
        <v>7800000.0</v>
      </c>
      <c r="J2" s="87">
        <v>49.0</v>
      </c>
      <c r="K2" s="89">
        <f t="shared" ref="K2:K89" si="1">I2*J2</f>
        <v>382200000</v>
      </c>
      <c r="L2" s="87" t="s">
        <v>58</v>
      </c>
      <c r="M2" s="90" t="s">
        <v>58</v>
      </c>
      <c r="N2" s="91" t="s">
        <v>20</v>
      </c>
      <c r="O2" s="92" t="s">
        <v>98</v>
      </c>
      <c r="P2" s="92" t="s">
        <v>43</v>
      </c>
      <c r="Q2" s="84">
        <v>46065.0</v>
      </c>
      <c r="R2" s="93">
        <f t="shared" ref="R2:R145" si="2">Q2-A2</f>
        <v>31</v>
      </c>
      <c r="S2" s="94">
        <f t="array" ref="S2">INDEX('G Project Timeline-OPM update'!$G$7:$L$35,MATCH(1,('G Project Timeline-OPM update'!$C$7:$C$35=N2)*('G Project Timeline-OPM update'!$B$7:$B$35=M2)*('G Project Timeline-OPM update'!$D$7:$D$35=O2),0),MATCH(P2,'G Project Timeline-OPM update'!$G$4:$L$4,0))-14</f>
        <v>46058</v>
      </c>
      <c r="T2" s="95">
        <f t="shared" ref="T2:T1013" si="3">S2-A2</f>
        <v>24</v>
      </c>
      <c r="U2" s="96" t="str">
        <f>IFERROR(VLOOKUP(G2,'Bidding list 26'!$B$2:$P$31,15,0),"")</f>
        <v/>
      </c>
      <c r="V2" s="97">
        <f t="shared" ref="V2:V1013" si="4">S2-U2</f>
        <v>46058</v>
      </c>
      <c r="W2" s="96"/>
      <c r="X2" s="96" t="str">
        <f t="shared" ref="X2:X89" si="5">if(A2&gt;V2,"Late", "On time")</f>
        <v>On time</v>
      </c>
      <c r="Y2" s="98" t="s">
        <v>160</v>
      </c>
      <c r="Z2" s="85"/>
      <c r="AA2" s="85" t="s">
        <v>161</v>
      </c>
      <c r="AB2" s="85"/>
      <c r="AC2" s="99" t="s">
        <v>161</v>
      </c>
      <c r="AD2" s="85"/>
      <c r="AE2" s="99" t="s">
        <v>161</v>
      </c>
      <c r="AF2" s="99" t="s">
        <v>162</v>
      </c>
      <c r="AG2" s="100"/>
      <c r="AH2" s="101" t="str">
        <f>vlookup(AF2,Sheet9!A:D,3,0)</f>
        <v>Đã nhận 11.03.2026</v>
      </c>
      <c r="AI2" s="102" t="s">
        <v>163</v>
      </c>
      <c r="AJ2" s="103"/>
      <c r="AK2" s="104"/>
      <c r="AL2" s="3">
        <f t="shared" ref="AL2:AL145" si="6">if(AA2="Done",$J2,0)</f>
        <v>49</v>
      </c>
      <c r="AM2" s="3">
        <f t="shared" ref="AM2:AM145" si="7">if(AC2="Done",$J2,0)</f>
        <v>49</v>
      </c>
      <c r="AN2" s="3">
        <f t="shared" ref="AN2:AN145" si="8">if(AE2="Done",$J2,0)</f>
        <v>49</v>
      </c>
      <c r="AO2" s="3">
        <f t="shared" ref="AO2:AO12" si="9">if(AH2&lt;&gt;"",$J2,0)</f>
        <v>49</v>
      </c>
    </row>
    <row r="3">
      <c r="A3" s="84">
        <v>46034.0</v>
      </c>
      <c r="B3" s="85" t="s">
        <v>33</v>
      </c>
      <c r="C3" s="85" t="s">
        <v>157</v>
      </c>
      <c r="D3" s="85" t="s">
        <v>158</v>
      </c>
      <c r="E3" s="86" t="s">
        <v>159</v>
      </c>
      <c r="F3" s="87">
        <v>4327.0</v>
      </c>
      <c r="G3" s="85" t="s">
        <v>67</v>
      </c>
      <c r="H3" s="85" t="str">
        <f>vlookup(G3,'Bidding list 26'!$B$4:$G$270,6,0)</f>
        <v>HKC MB24V7-W, 23.8 inch White, With Bracket Arm Warrior
  WA-MH0802 (White)</v>
      </c>
      <c r="I3" s="105">
        <v>1815000.0</v>
      </c>
      <c r="J3" s="87">
        <v>49.0</v>
      </c>
      <c r="K3" s="89">
        <f t="shared" si="1"/>
        <v>88935000</v>
      </c>
      <c r="L3" s="87" t="s">
        <v>58</v>
      </c>
      <c r="M3" s="90" t="s">
        <v>58</v>
      </c>
      <c r="N3" s="91" t="s">
        <v>20</v>
      </c>
      <c r="O3" s="92" t="s">
        <v>98</v>
      </c>
      <c r="P3" s="92" t="s">
        <v>43</v>
      </c>
      <c r="Q3" s="84">
        <v>46065.0</v>
      </c>
      <c r="R3" s="93">
        <f t="shared" si="2"/>
        <v>31</v>
      </c>
      <c r="S3" s="94">
        <f t="array" ref="S3">INDEX('G Project Timeline-OPM update'!$G$7:$L$35,MATCH(1,('G Project Timeline-OPM update'!$C$7:$C$35=N3)*('G Project Timeline-OPM update'!$B$7:$B$35=M3)*('G Project Timeline-OPM update'!$D$7:$D$35=O3),0),MATCH(P3,'G Project Timeline-OPM update'!$G$4:$L$4,0))-14</f>
        <v>46058</v>
      </c>
      <c r="T3" s="95">
        <f t="shared" si="3"/>
        <v>24</v>
      </c>
      <c r="U3" s="96">
        <f>IFERROR(VLOOKUP(G3,'Bidding list 26'!$B$2:$P$31,15,0),"")</f>
        <v>80</v>
      </c>
      <c r="V3" s="97">
        <f t="shared" si="4"/>
        <v>45978</v>
      </c>
      <c r="W3" s="96"/>
      <c r="X3" s="96" t="str">
        <f t="shared" si="5"/>
        <v>Late</v>
      </c>
      <c r="Y3" s="98" t="s">
        <v>160</v>
      </c>
      <c r="Z3" s="85"/>
      <c r="AA3" s="85" t="s">
        <v>161</v>
      </c>
      <c r="AB3" s="85"/>
      <c r="AC3" s="99" t="s">
        <v>161</v>
      </c>
      <c r="AD3" s="85"/>
      <c r="AE3" s="99" t="s">
        <v>161</v>
      </c>
      <c r="AF3" s="106" t="s">
        <v>164</v>
      </c>
      <c r="AG3" s="100"/>
      <c r="AH3" s="101">
        <v>46073.0</v>
      </c>
      <c r="AI3" s="102" t="s">
        <v>165</v>
      </c>
      <c r="AJ3" s="103"/>
      <c r="AK3" s="104"/>
      <c r="AL3" s="3">
        <f t="shared" si="6"/>
        <v>49</v>
      </c>
      <c r="AM3" s="3">
        <f t="shared" si="7"/>
        <v>49</v>
      </c>
      <c r="AN3" s="3">
        <f t="shared" si="8"/>
        <v>49</v>
      </c>
      <c r="AO3" s="3">
        <f t="shared" si="9"/>
        <v>49</v>
      </c>
    </row>
    <row r="4">
      <c r="A4" s="84">
        <v>46035.0</v>
      </c>
      <c r="B4" s="85" t="s">
        <v>64</v>
      </c>
      <c r="C4" s="85" t="s">
        <v>166</v>
      </c>
      <c r="D4" s="85" t="s">
        <v>167</v>
      </c>
      <c r="E4" s="107" t="s">
        <v>168</v>
      </c>
      <c r="F4" s="87"/>
      <c r="G4" s="85" t="s">
        <v>62</v>
      </c>
      <c r="H4" s="85" t="str">
        <f>vlookup(G4,'Bidding list 26'!$B$4:$G$270,6,0)</f>
        <v>#N/A</v>
      </c>
      <c r="I4" s="88">
        <v>7800000.0</v>
      </c>
      <c r="J4" s="87">
        <v>23.0</v>
      </c>
      <c r="K4" s="89">
        <f t="shared" si="1"/>
        <v>179400000</v>
      </c>
      <c r="L4" s="87" t="s">
        <v>58</v>
      </c>
      <c r="M4" s="90" t="s">
        <v>58</v>
      </c>
      <c r="N4" s="91" t="s">
        <v>20</v>
      </c>
      <c r="O4" s="92" t="s">
        <v>98</v>
      </c>
      <c r="P4" s="92" t="s">
        <v>59</v>
      </c>
      <c r="Q4" s="84">
        <v>46065.0</v>
      </c>
      <c r="R4" s="93">
        <f t="shared" si="2"/>
        <v>30</v>
      </c>
      <c r="S4" s="94">
        <f t="array" ref="S4">INDEX('G Project Timeline-OPM update'!$G$7:$L$35,MATCH(1,('G Project Timeline-OPM update'!$C$7:$C$35=N4)*('G Project Timeline-OPM update'!$B$7:$B$35=M4)*('G Project Timeline-OPM update'!$D$7:$D$35=O4),0),MATCH(P4,'G Project Timeline-OPM update'!$G$4:$L$4,0))-14</f>
        <v>46058</v>
      </c>
      <c r="T4" s="95">
        <f t="shared" si="3"/>
        <v>23</v>
      </c>
      <c r="U4" s="96" t="str">
        <f>IFERROR(VLOOKUP(G4,'Bidding list 26'!$B$2:$P$31,15,0),"")</f>
        <v/>
      </c>
      <c r="V4" s="97">
        <f t="shared" si="4"/>
        <v>46058</v>
      </c>
      <c r="W4" s="96"/>
      <c r="X4" s="96" t="str">
        <f t="shared" si="5"/>
        <v>On time</v>
      </c>
      <c r="Y4" s="98" t="s">
        <v>160</v>
      </c>
      <c r="Z4" s="85"/>
      <c r="AA4" s="99" t="s">
        <v>161</v>
      </c>
      <c r="AB4" s="85"/>
      <c r="AC4" s="99" t="s">
        <v>161</v>
      </c>
      <c r="AD4" s="85"/>
      <c r="AE4" s="99" t="s">
        <v>161</v>
      </c>
      <c r="AF4" s="99" t="s">
        <v>162</v>
      </c>
      <c r="AG4" s="100"/>
      <c r="AH4" s="101" t="str">
        <f>vlookup(AF4,Sheet9!A:D,3,0)</f>
        <v>Đã nhận 11.03.2026</v>
      </c>
      <c r="AI4" s="102" t="s">
        <v>169</v>
      </c>
      <c r="AJ4" s="103"/>
      <c r="AK4" s="104"/>
      <c r="AL4" s="3">
        <f t="shared" si="6"/>
        <v>23</v>
      </c>
      <c r="AM4" s="3">
        <f t="shared" si="7"/>
        <v>23</v>
      </c>
      <c r="AN4" s="3">
        <f t="shared" si="8"/>
        <v>23</v>
      </c>
      <c r="AO4" s="3">
        <f t="shared" si="9"/>
        <v>23</v>
      </c>
    </row>
    <row r="5">
      <c r="A5" s="84">
        <v>46035.0</v>
      </c>
      <c r="B5" s="85" t="s">
        <v>64</v>
      </c>
      <c r="C5" s="85" t="s">
        <v>166</v>
      </c>
      <c r="D5" s="85" t="s">
        <v>167</v>
      </c>
      <c r="E5" s="107" t="s">
        <v>168</v>
      </c>
      <c r="F5" s="87"/>
      <c r="G5" s="85" t="s">
        <v>67</v>
      </c>
      <c r="H5" s="85" t="str">
        <f>vlookup(G5,'Bidding list 26'!$B$4:$G$270,6,0)</f>
        <v>HKC MB24V7-W, 23.8 inch White, With Bracket Arm Warrior
  WA-MH0802 (White)</v>
      </c>
      <c r="I5" s="88">
        <v>1815000.0</v>
      </c>
      <c r="J5" s="87">
        <v>23.0</v>
      </c>
      <c r="K5" s="89">
        <f t="shared" si="1"/>
        <v>41745000</v>
      </c>
      <c r="L5" s="87" t="s">
        <v>58</v>
      </c>
      <c r="M5" s="90" t="s">
        <v>58</v>
      </c>
      <c r="N5" s="91" t="s">
        <v>20</v>
      </c>
      <c r="O5" s="92" t="s">
        <v>98</v>
      </c>
      <c r="P5" s="92" t="s">
        <v>59</v>
      </c>
      <c r="Q5" s="84">
        <v>46065.0</v>
      </c>
      <c r="R5" s="93">
        <f t="shared" si="2"/>
        <v>30</v>
      </c>
      <c r="S5" s="94">
        <f t="array" ref="S5">INDEX('G Project Timeline-OPM update'!$G$7:$L$35,MATCH(1,('G Project Timeline-OPM update'!$C$7:$C$35=N5)*('G Project Timeline-OPM update'!$B$7:$B$35=M5)*('G Project Timeline-OPM update'!$D$7:$D$35=O5),0),MATCH(P5,'G Project Timeline-OPM update'!$G$4:$L$4,0))-14</f>
        <v>46058</v>
      </c>
      <c r="T5" s="95">
        <f t="shared" si="3"/>
        <v>23</v>
      </c>
      <c r="U5" s="96">
        <f>IFERROR(VLOOKUP(G5,'Bidding list 26'!$B$2:$P$31,15,0),"")</f>
        <v>80</v>
      </c>
      <c r="V5" s="97">
        <f t="shared" si="4"/>
        <v>45978</v>
      </c>
      <c r="W5" s="96"/>
      <c r="X5" s="96" t="str">
        <f t="shared" si="5"/>
        <v>Late</v>
      </c>
      <c r="Y5" s="98" t="s">
        <v>160</v>
      </c>
      <c r="Z5" s="85"/>
      <c r="AA5" s="85" t="s">
        <v>161</v>
      </c>
      <c r="AB5" s="85"/>
      <c r="AC5" s="99" t="s">
        <v>161</v>
      </c>
      <c r="AD5" s="85"/>
      <c r="AE5" s="99" t="s">
        <v>161</v>
      </c>
      <c r="AF5" s="106" t="s">
        <v>164</v>
      </c>
      <c r="AG5" s="100"/>
      <c r="AH5" s="101">
        <v>46073.0</v>
      </c>
      <c r="AI5" s="108" t="s">
        <v>170</v>
      </c>
      <c r="AJ5" s="103"/>
      <c r="AK5" s="104"/>
      <c r="AL5" s="3">
        <f t="shared" si="6"/>
        <v>23</v>
      </c>
      <c r="AM5" s="3">
        <f t="shared" si="7"/>
        <v>23</v>
      </c>
      <c r="AN5" s="3">
        <f t="shared" si="8"/>
        <v>23</v>
      </c>
      <c r="AO5" s="3">
        <f t="shared" si="9"/>
        <v>23</v>
      </c>
    </row>
    <row r="6">
      <c r="A6" s="84">
        <v>46035.0</v>
      </c>
      <c r="B6" s="85" t="s">
        <v>49</v>
      </c>
      <c r="C6" s="85" t="s">
        <v>171</v>
      </c>
      <c r="D6" s="85" t="s">
        <v>172</v>
      </c>
      <c r="E6" s="85" t="s">
        <v>173</v>
      </c>
      <c r="F6" s="87"/>
      <c r="G6" s="85" t="s">
        <v>67</v>
      </c>
      <c r="H6" s="85" t="str">
        <f>vlookup(G6,'Bidding list 26'!$B$4:$G$270,6,0)</f>
        <v>HKC MB24V7-W, 23.8 inch White, With Bracket Arm Warrior
  WA-MH0802 (White)</v>
      </c>
      <c r="I6" s="88">
        <v>1815000.0</v>
      </c>
      <c r="J6" s="109">
        <v>6.0</v>
      </c>
      <c r="K6" s="89">
        <f t="shared" si="1"/>
        <v>10890000</v>
      </c>
      <c r="L6" s="87" t="s">
        <v>58</v>
      </c>
      <c r="M6" s="90" t="s">
        <v>58</v>
      </c>
      <c r="N6" s="91" t="s">
        <v>20</v>
      </c>
      <c r="O6" s="92" t="s">
        <v>98</v>
      </c>
      <c r="P6" s="92" t="s">
        <v>59</v>
      </c>
      <c r="Q6" s="84">
        <v>46076.0</v>
      </c>
      <c r="R6" s="93">
        <f t="shared" si="2"/>
        <v>41</v>
      </c>
      <c r="S6" s="94">
        <f t="array" ref="S6">INDEX('G Project Timeline-OPM update'!$G$7:$L$35,MATCH(1,('G Project Timeline-OPM update'!$C$7:$C$35=N6)*('G Project Timeline-OPM update'!$B$7:$B$35=M6)*('G Project Timeline-OPM update'!$D$7:$D$35=O6),0),MATCH(P6,'G Project Timeline-OPM update'!$G$4:$L$4,0))-14</f>
        <v>46058</v>
      </c>
      <c r="T6" s="95">
        <f t="shared" si="3"/>
        <v>23</v>
      </c>
      <c r="U6" s="96">
        <f>IFERROR(VLOOKUP(G6,'Bidding list 26'!$B$2:$P$31,15,0),"")</f>
        <v>80</v>
      </c>
      <c r="V6" s="97">
        <f t="shared" si="4"/>
        <v>45978</v>
      </c>
      <c r="W6" s="96"/>
      <c r="X6" s="96" t="str">
        <f t="shared" si="5"/>
        <v>Late</v>
      </c>
      <c r="Y6" s="98" t="s">
        <v>160</v>
      </c>
      <c r="Z6" s="85"/>
      <c r="AA6" s="85" t="s">
        <v>161</v>
      </c>
      <c r="AB6" s="85"/>
      <c r="AC6" s="99" t="s">
        <v>161</v>
      </c>
      <c r="AD6" s="85"/>
      <c r="AE6" s="99" t="s">
        <v>161</v>
      </c>
      <c r="AF6" s="106" t="s">
        <v>164</v>
      </c>
      <c r="AG6" s="100"/>
      <c r="AH6" s="101">
        <v>46073.0</v>
      </c>
      <c r="AI6" s="102" t="s">
        <v>174</v>
      </c>
      <c r="AJ6" s="103"/>
      <c r="AK6" s="104"/>
      <c r="AL6" s="3">
        <f t="shared" si="6"/>
        <v>6</v>
      </c>
      <c r="AM6" s="3">
        <f t="shared" si="7"/>
        <v>6</v>
      </c>
      <c r="AN6" s="3">
        <f t="shared" si="8"/>
        <v>6</v>
      </c>
      <c r="AO6" s="3">
        <f t="shared" si="9"/>
        <v>6</v>
      </c>
    </row>
    <row r="7">
      <c r="A7" s="84">
        <v>46035.0</v>
      </c>
      <c r="B7" s="85" t="s">
        <v>49</v>
      </c>
      <c r="C7" s="85" t="s">
        <v>171</v>
      </c>
      <c r="D7" s="85" t="s">
        <v>172</v>
      </c>
      <c r="E7" s="85" t="s">
        <v>173</v>
      </c>
      <c r="F7" s="87"/>
      <c r="G7" s="85" t="s">
        <v>62</v>
      </c>
      <c r="H7" s="85" t="str">
        <f>vlookup(G7,'Bidding list 26'!$B$4:$G$270,6,0)</f>
        <v>#N/A</v>
      </c>
      <c r="I7" s="88">
        <v>7800000.0</v>
      </c>
      <c r="J7" s="87">
        <v>6.0</v>
      </c>
      <c r="K7" s="89">
        <f t="shared" si="1"/>
        <v>46800000</v>
      </c>
      <c r="L7" s="87" t="s">
        <v>58</v>
      </c>
      <c r="M7" s="90" t="s">
        <v>58</v>
      </c>
      <c r="N7" s="91" t="s">
        <v>20</v>
      </c>
      <c r="O7" s="92" t="s">
        <v>98</v>
      </c>
      <c r="P7" s="92" t="s">
        <v>59</v>
      </c>
      <c r="Q7" s="84">
        <v>46076.0</v>
      </c>
      <c r="R7" s="93">
        <f t="shared" si="2"/>
        <v>41</v>
      </c>
      <c r="S7" s="94">
        <f t="array" ref="S7">INDEX('G Project Timeline-OPM update'!$G$7:$L$35,MATCH(1,('G Project Timeline-OPM update'!$C$7:$C$35=N7)*('G Project Timeline-OPM update'!$B$7:$B$35=M7)*('G Project Timeline-OPM update'!$D$7:$D$35=O7),0),MATCH(P7,'G Project Timeline-OPM update'!$G$4:$L$4,0))-14</f>
        <v>46058</v>
      </c>
      <c r="T7" s="95">
        <f t="shared" si="3"/>
        <v>23</v>
      </c>
      <c r="U7" s="96" t="str">
        <f>IFERROR(VLOOKUP(G7,'Bidding list 26'!$B$2:$P$31,15,0),"")</f>
        <v/>
      </c>
      <c r="V7" s="97">
        <f t="shared" si="4"/>
        <v>46058</v>
      </c>
      <c r="W7" s="96"/>
      <c r="X7" s="96" t="str">
        <f t="shared" si="5"/>
        <v>On time</v>
      </c>
      <c r="Y7" s="98" t="s">
        <v>160</v>
      </c>
      <c r="Z7" s="85"/>
      <c r="AA7" s="99" t="s">
        <v>161</v>
      </c>
      <c r="AB7" s="85"/>
      <c r="AC7" s="99" t="s">
        <v>161</v>
      </c>
      <c r="AD7" s="85"/>
      <c r="AE7" s="99" t="s">
        <v>161</v>
      </c>
      <c r="AF7" s="110" t="s">
        <v>162</v>
      </c>
      <c r="AG7" s="100"/>
      <c r="AH7" s="101" t="str">
        <f>vlookup(AF7,Sheet9!A:D,3,0)</f>
        <v>Đã nhận 11.03.2026</v>
      </c>
      <c r="AI7" s="102" t="s">
        <v>175</v>
      </c>
      <c r="AJ7" s="103"/>
      <c r="AK7" s="104"/>
      <c r="AL7" s="3">
        <f t="shared" si="6"/>
        <v>6</v>
      </c>
      <c r="AM7" s="3">
        <f t="shared" si="7"/>
        <v>6</v>
      </c>
      <c r="AN7" s="3">
        <f t="shared" si="8"/>
        <v>6</v>
      </c>
      <c r="AO7" s="3">
        <f t="shared" si="9"/>
        <v>6</v>
      </c>
    </row>
    <row r="8">
      <c r="A8" s="84">
        <v>46041.0</v>
      </c>
      <c r="B8" s="111" t="s">
        <v>54</v>
      </c>
      <c r="C8" s="111" t="s">
        <v>176</v>
      </c>
      <c r="D8" s="111" t="s">
        <v>177</v>
      </c>
      <c r="E8" s="86" t="s">
        <v>178</v>
      </c>
      <c r="F8" s="87">
        <v>4500.0</v>
      </c>
      <c r="G8" s="111" t="s">
        <v>53</v>
      </c>
      <c r="H8" s="111" t="str">
        <f>vlookup(G8,'Bidding list 26'!$B$4:$G$270,6,0)</f>
        <v>#N/A</v>
      </c>
      <c r="I8" s="88">
        <v>1.42E7</v>
      </c>
      <c r="J8" s="112">
        <v>5.0</v>
      </c>
      <c r="K8" s="89">
        <f t="shared" si="1"/>
        <v>71000000</v>
      </c>
      <c r="L8" s="87" t="s">
        <v>179</v>
      </c>
      <c r="M8" s="90" t="s">
        <v>19</v>
      </c>
      <c r="N8" s="91" t="s">
        <v>20</v>
      </c>
      <c r="O8" s="92" t="s">
        <v>98</v>
      </c>
      <c r="P8" s="92" t="s">
        <v>43</v>
      </c>
      <c r="Q8" s="84">
        <v>46052.0</v>
      </c>
      <c r="R8" s="93">
        <f t="shared" si="2"/>
        <v>11</v>
      </c>
      <c r="S8" s="94">
        <f t="array" ref="S8">INDEX('G Project Timeline-OPM update'!$G$7:$L$35,MATCH(1,('G Project Timeline-OPM update'!$C$7:$C$35=N8)*('G Project Timeline-OPM update'!$B$7:$B$35=M8)*('G Project Timeline-OPM update'!$D$7:$D$35=O8),0),MATCH(P8,'G Project Timeline-OPM update'!$G$4:$L$4,0))-14</f>
        <v>46076</v>
      </c>
      <c r="T8" s="95">
        <f t="shared" si="3"/>
        <v>35</v>
      </c>
      <c r="U8" s="96" t="str">
        <f>IFERROR(VLOOKUP(G8,'Bidding list 26'!$B$2:$P$31,15,0),"")</f>
        <v/>
      </c>
      <c r="V8" s="97">
        <f t="shared" si="4"/>
        <v>46076</v>
      </c>
      <c r="W8" s="96"/>
      <c r="X8" s="96" t="str">
        <f t="shared" si="5"/>
        <v>On time</v>
      </c>
      <c r="Y8" s="98" t="s">
        <v>160</v>
      </c>
      <c r="Z8" s="85"/>
      <c r="AA8" s="85" t="s">
        <v>161</v>
      </c>
      <c r="AB8" s="85" t="s">
        <v>180</v>
      </c>
      <c r="AC8" s="85" t="s">
        <v>161</v>
      </c>
      <c r="AD8" s="99" t="s">
        <v>181</v>
      </c>
      <c r="AE8" s="85" t="s">
        <v>161</v>
      </c>
      <c r="AF8" s="85" t="s">
        <v>182</v>
      </c>
      <c r="AG8" s="113"/>
      <c r="AH8" s="101">
        <v>46073.0</v>
      </c>
      <c r="AI8" s="114" t="s">
        <v>183</v>
      </c>
      <c r="AJ8" s="103"/>
      <c r="AK8" s="104"/>
      <c r="AL8" s="3">
        <f t="shared" si="6"/>
        <v>5</v>
      </c>
      <c r="AM8" s="3">
        <f t="shared" si="7"/>
        <v>5</v>
      </c>
      <c r="AN8" s="3">
        <f t="shared" si="8"/>
        <v>5</v>
      </c>
      <c r="AO8" s="3">
        <f t="shared" si="9"/>
        <v>5</v>
      </c>
    </row>
    <row r="9">
      <c r="A9" s="84">
        <v>46041.0</v>
      </c>
      <c r="B9" s="111" t="s">
        <v>54</v>
      </c>
      <c r="C9" s="111" t="s">
        <v>176</v>
      </c>
      <c r="D9" s="111" t="s">
        <v>177</v>
      </c>
      <c r="E9" s="115" t="s">
        <v>178</v>
      </c>
      <c r="F9" s="87">
        <v>4500.0</v>
      </c>
      <c r="G9" s="111" t="s">
        <v>53</v>
      </c>
      <c r="H9" s="111" t="str">
        <f>vlookup(G9,'Bidding list 26'!$B$4:$G$270,6,0)</f>
        <v>#N/A</v>
      </c>
      <c r="I9" s="88">
        <v>1.42E7</v>
      </c>
      <c r="J9" s="112">
        <v>5.0</v>
      </c>
      <c r="K9" s="89">
        <f t="shared" si="1"/>
        <v>71000000</v>
      </c>
      <c r="L9" s="87" t="s">
        <v>179</v>
      </c>
      <c r="M9" s="90" t="s">
        <v>19</v>
      </c>
      <c r="N9" s="91" t="s">
        <v>24</v>
      </c>
      <c r="O9" s="92" t="s">
        <v>98</v>
      </c>
      <c r="P9" s="92" t="s">
        <v>43</v>
      </c>
      <c r="Q9" s="84">
        <v>46052.0</v>
      </c>
      <c r="R9" s="93">
        <f t="shared" si="2"/>
        <v>11</v>
      </c>
      <c r="S9" s="94">
        <f t="array" ref="S9">INDEX('G Project Timeline-OPM update'!$G$7:$L$35,MATCH(1,('G Project Timeline-OPM update'!$C$7:$C$35=N9)*('G Project Timeline-OPM update'!$B$7:$B$35=M9)*('G Project Timeline-OPM update'!$D$7:$D$35=O9),0),MATCH(P9,'G Project Timeline-OPM update'!$G$4:$L$4,0))-14</f>
        <v>46076</v>
      </c>
      <c r="T9" s="95">
        <f t="shared" si="3"/>
        <v>35</v>
      </c>
      <c r="U9" s="96" t="str">
        <f>IFERROR(VLOOKUP(G9,'Bidding list 26'!$B$2:$P$31,15,0),"")</f>
        <v/>
      </c>
      <c r="V9" s="97">
        <f t="shared" si="4"/>
        <v>46076</v>
      </c>
      <c r="W9" s="96"/>
      <c r="X9" s="96" t="str">
        <f t="shared" si="5"/>
        <v>On time</v>
      </c>
      <c r="Y9" s="98" t="s">
        <v>160</v>
      </c>
      <c r="Z9" s="85"/>
      <c r="AA9" s="85" t="s">
        <v>161</v>
      </c>
      <c r="AB9" s="85" t="s">
        <v>180</v>
      </c>
      <c r="AC9" s="85" t="s">
        <v>161</v>
      </c>
      <c r="AD9" s="99" t="s">
        <v>184</v>
      </c>
      <c r="AE9" s="85" t="s">
        <v>161</v>
      </c>
      <c r="AF9" s="85" t="s">
        <v>182</v>
      </c>
      <c r="AG9" s="113"/>
      <c r="AH9" s="101">
        <v>46073.0</v>
      </c>
      <c r="AI9" s="114" t="s">
        <v>185</v>
      </c>
      <c r="AJ9" s="103"/>
      <c r="AK9" s="104"/>
      <c r="AL9" s="3">
        <f t="shared" si="6"/>
        <v>5</v>
      </c>
      <c r="AM9" s="3">
        <f t="shared" si="7"/>
        <v>5</v>
      </c>
      <c r="AN9" s="3">
        <f t="shared" si="8"/>
        <v>5</v>
      </c>
      <c r="AO9" s="3">
        <f t="shared" si="9"/>
        <v>5</v>
      </c>
    </row>
    <row r="10">
      <c r="A10" s="84">
        <v>46041.0</v>
      </c>
      <c r="B10" s="111" t="s">
        <v>54</v>
      </c>
      <c r="C10" s="111" t="s">
        <v>176</v>
      </c>
      <c r="D10" s="111" t="s">
        <v>177</v>
      </c>
      <c r="E10" s="115" t="s">
        <v>178</v>
      </c>
      <c r="F10" s="87">
        <v>4500.0</v>
      </c>
      <c r="G10" s="111" t="s">
        <v>53</v>
      </c>
      <c r="H10" s="111" t="str">
        <f>vlookup(G10,'Bidding list 26'!$B$4:$G$270,6,0)</f>
        <v>#N/A</v>
      </c>
      <c r="I10" s="88">
        <v>1.42E7</v>
      </c>
      <c r="J10" s="112">
        <v>5.0</v>
      </c>
      <c r="K10" s="89">
        <f t="shared" si="1"/>
        <v>71000000</v>
      </c>
      <c r="L10" s="87" t="s">
        <v>179</v>
      </c>
      <c r="M10" s="90" t="s">
        <v>19</v>
      </c>
      <c r="N10" s="91" t="s">
        <v>22</v>
      </c>
      <c r="O10" s="92" t="s">
        <v>98</v>
      </c>
      <c r="P10" s="92" t="s">
        <v>43</v>
      </c>
      <c r="Q10" s="84">
        <v>46052.0</v>
      </c>
      <c r="R10" s="93">
        <f t="shared" si="2"/>
        <v>11</v>
      </c>
      <c r="S10" s="94">
        <f t="array" ref="S10">INDEX('G Project Timeline-OPM update'!$G$7:$L$35,MATCH(1,('G Project Timeline-OPM update'!$C$7:$C$35=N10)*('G Project Timeline-OPM update'!$B$7:$B$35=M10)*('G Project Timeline-OPM update'!$D$7:$D$35=O10),0),MATCH(P10,'G Project Timeline-OPM update'!$G$4:$L$4,0))-14</f>
        <v>46076</v>
      </c>
      <c r="T10" s="95">
        <f t="shared" si="3"/>
        <v>35</v>
      </c>
      <c r="U10" s="96" t="str">
        <f>IFERROR(VLOOKUP(G10,'Bidding list 26'!$B$2:$P$31,15,0),"")</f>
        <v/>
      </c>
      <c r="V10" s="97">
        <f t="shared" si="4"/>
        <v>46076</v>
      </c>
      <c r="W10" s="96"/>
      <c r="X10" s="96" t="str">
        <f t="shared" si="5"/>
        <v>On time</v>
      </c>
      <c r="Y10" s="98" t="s">
        <v>160</v>
      </c>
      <c r="Z10" s="85"/>
      <c r="AA10" s="85" t="s">
        <v>161</v>
      </c>
      <c r="AB10" s="85" t="s">
        <v>180</v>
      </c>
      <c r="AC10" s="85" t="s">
        <v>161</v>
      </c>
      <c r="AD10" s="99" t="s">
        <v>186</v>
      </c>
      <c r="AE10" s="85" t="s">
        <v>161</v>
      </c>
      <c r="AF10" s="85" t="s">
        <v>182</v>
      </c>
      <c r="AG10" s="113"/>
      <c r="AH10" s="101">
        <v>46073.0</v>
      </c>
      <c r="AI10" s="114" t="s">
        <v>187</v>
      </c>
      <c r="AJ10" s="103"/>
      <c r="AK10" s="104"/>
      <c r="AL10" s="3">
        <f t="shared" si="6"/>
        <v>5</v>
      </c>
      <c r="AM10" s="3">
        <f t="shared" si="7"/>
        <v>5</v>
      </c>
      <c r="AN10" s="3">
        <f t="shared" si="8"/>
        <v>5</v>
      </c>
      <c r="AO10" s="3">
        <f t="shared" si="9"/>
        <v>5</v>
      </c>
    </row>
    <row r="11">
      <c r="A11" s="84">
        <v>46058.0</v>
      </c>
      <c r="B11" s="116" t="s">
        <v>51</v>
      </c>
      <c r="C11" s="116" t="s">
        <v>188</v>
      </c>
      <c r="D11" s="117">
        <v>504000.0</v>
      </c>
      <c r="E11" s="116" t="s">
        <v>189</v>
      </c>
      <c r="F11" s="96"/>
      <c r="G11" s="116" t="s">
        <v>50</v>
      </c>
      <c r="H11" s="116" t="str">
        <f>vlookup(G11,'Bidding list 26'!$B$4:$G$270,6,0)</f>
        <v>#N/A</v>
      </c>
      <c r="I11" s="105">
        <v>1.087E7</v>
      </c>
      <c r="J11" s="118">
        <v>2.0</v>
      </c>
      <c r="K11" s="119">
        <f t="shared" si="1"/>
        <v>21740000</v>
      </c>
      <c r="L11" s="96" t="s">
        <v>19</v>
      </c>
      <c r="M11" s="90" t="s">
        <v>19</v>
      </c>
      <c r="N11" s="90" t="s">
        <v>20</v>
      </c>
      <c r="O11" s="92" t="s">
        <v>95</v>
      </c>
      <c r="P11" s="92" t="s">
        <v>43</v>
      </c>
      <c r="Q11" s="84">
        <v>46064.0</v>
      </c>
      <c r="R11" s="93">
        <f t="shared" si="2"/>
        <v>6</v>
      </c>
      <c r="S11" s="94">
        <f t="array" ref="S11">INDEX('G Project Timeline-OPM update'!$G$7:$L$35,MATCH(1,('G Project Timeline-OPM update'!$C$7:$C$35=N11)*('G Project Timeline-OPM update'!$B$7:$B$35=M11)*('G Project Timeline-OPM update'!$D$7:$D$35=O11),0),MATCH(P11,'G Project Timeline-OPM update'!$G$4:$L$4,0))-14</f>
        <v>46062</v>
      </c>
      <c r="T11" s="95">
        <f t="shared" si="3"/>
        <v>4</v>
      </c>
      <c r="U11" s="96" t="str">
        <f>IFERROR(VLOOKUP(G11,'Bidding list 26'!$B$2:$P$31,15,0),"")</f>
        <v/>
      </c>
      <c r="V11" s="97">
        <f t="shared" si="4"/>
        <v>46062</v>
      </c>
      <c r="W11" s="96"/>
      <c r="X11" s="96" t="str">
        <f t="shared" si="5"/>
        <v>On time</v>
      </c>
      <c r="Y11" s="98" t="s">
        <v>190</v>
      </c>
      <c r="Z11" s="98"/>
      <c r="AA11" s="98" t="s">
        <v>161</v>
      </c>
      <c r="AB11" s="98"/>
      <c r="AC11" s="85" t="s">
        <v>161</v>
      </c>
      <c r="AD11" s="98"/>
      <c r="AE11" s="85" t="s">
        <v>161</v>
      </c>
      <c r="AF11" s="98"/>
      <c r="AG11" s="120"/>
      <c r="AH11" s="101">
        <v>46064.0</v>
      </c>
      <c r="AI11" s="102" t="s">
        <v>191</v>
      </c>
      <c r="AJ11" s="67"/>
      <c r="AK11" s="121" t="s">
        <v>192</v>
      </c>
      <c r="AL11" s="3">
        <f t="shared" si="6"/>
        <v>2</v>
      </c>
      <c r="AM11" s="3">
        <f t="shared" si="7"/>
        <v>2</v>
      </c>
      <c r="AN11" s="3">
        <f t="shared" si="8"/>
        <v>2</v>
      </c>
      <c r="AO11" s="3">
        <f t="shared" si="9"/>
        <v>2</v>
      </c>
    </row>
    <row r="12">
      <c r="A12" s="84">
        <v>46058.0</v>
      </c>
      <c r="B12" s="116" t="s">
        <v>51</v>
      </c>
      <c r="C12" s="116" t="s">
        <v>188</v>
      </c>
      <c r="D12" s="117">
        <v>504000.0</v>
      </c>
      <c r="E12" s="116" t="s">
        <v>189</v>
      </c>
      <c r="F12" s="96"/>
      <c r="G12" s="116" t="s">
        <v>70</v>
      </c>
      <c r="H12" s="116" t="str">
        <f>vlookup(G12,'Bidding list 26'!$B$4:$G$270,6,0)</f>
        <v>VA1903H-2, 19 inch, VGA cable + HDMI cable / Brand: VIEWSONIC</v>
      </c>
      <c r="I12" s="105">
        <v>1240000.0</v>
      </c>
      <c r="J12" s="118">
        <v>7.0</v>
      </c>
      <c r="K12" s="119">
        <f t="shared" si="1"/>
        <v>8680000</v>
      </c>
      <c r="L12" s="96" t="s">
        <v>19</v>
      </c>
      <c r="M12" s="90" t="s">
        <v>19</v>
      </c>
      <c r="N12" s="90" t="s">
        <v>20</v>
      </c>
      <c r="O12" s="92" t="s">
        <v>95</v>
      </c>
      <c r="P12" s="92" t="s">
        <v>43</v>
      </c>
      <c r="Q12" s="84">
        <v>46064.0</v>
      </c>
      <c r="R12" s="93">
        <f t="shared" si="2"/>
        <v>6</v>
      </c>
      <c r="S12" s="94">
        <f t="array" ref="S12">INDEX('G Project Timeline-OPM update'!$G$7:$L$35,MATCH(1,('G Project Timeline-OPM update'!$C$7:$C$35=N12)*('G Project Timeline-OPM update'!$B$7:$B$35=M12)*('G Project Timeline-OPM update'!$D$7:$D$35=O12),0),MATCH(P12,'G Project Timeline-OPM update'!$G$4:$L$4,0))-14</f>
        <v>46062</v>
      </c>
      <c r="T12" s="95">
        <f t="shared" si="3"/>
        <v>4</v>
      </c>
      <c r="U12" s="96">
        <f>IFERROR(VLOOKUP(G12,'Bidding list 26'!$B$2:$P$31,15,0),"")</f>
        <v>50</v>
      </c>
      <c r="V12" s="97">
        <f t="shared" si="4"/>
        <v>46012</v>
      </c>
      <c r="W12" s="96"/>
      <c r="X12" s="96" t="str">
        <f t="shared" si="5"/>
        <v>Late</v>
      </c>
      <c r="Y12" s="98" t="s">
        <v>190</v>
      </c>
      <c r="Z12" s="98"/>
      <c r="AA12" s="98" t="s">
        <v>161</v>
      </c>
      <c r="AB12" s="98"/>
      <c r="AC12" s="85" t="s">
        <v>161</v>
      </c>
      <c r="AD12" s="98"/>
      <c r="AE12" s="85" t="s">
        <v>161</v>
      </c>
      <c r="AF12" s="98"/>
      <c r="AG12" s="120"/>
      <c r="AH12" s="101">
        <v>111807.0</v>
      </c>
      <c r="AI12" s="102" t="s">
        <v>193</v>
      </c>
      <c r="AJ12" s="67"/>
      <c r="AK12" s="121" t="s">
        <v>192</v>
      </c>
      <c r="AL12" s="3">
        <f t="shared" si="6"/>
        <v>7</v>
      </c>
      <c r="AM12" s="3">
        <f t="shared" si="7"/>
        <v>7</v>
      </c>
      <c r="AN12" s="3">
        <f t="shared" si="8"/>
        <v>7</v>
      </c>
      <c r="AO12" s="3">
        <f t="shared" si="9"/>
        <v>7</v>
      </c>
    </row>
    <row r="13" ht="38.25" customHeight="1">
      <c r="A13" s="84">
        <v>46080.0</v>
      </c>
      <c r="B13" s="85" t="s">
        <v>33</v>
      </c>
      <c r="C13" s="85" t="s">
        <v>157</v>
      </c>
      <c r="D13" s="85" t="s">
        <v>158</v>
      </c>
      <c r="E13" s="86" t="s">
        <v>159</v>
      </c>
      <c r="F13" s="96"/>
      <c r="G13" s="85" t="s">
        <v>70</v>
      </c>
      <c r="H13" s="85" t="str">
        <f>vlookup(G13,'Bidding list 26'!$B$4:$G$270,6,0)</f>
        <v>VA1903H-2, 19 inch, VGA cable + HDMI cable / Brand: VIEWSONIC</v>
      </c>
      <c r="I13" s="88">
        <v>1240000.0</v>
      </c>
      <c r="J13" s="96">
        <v>31.0</v>
      </c>
      <c r="K13" s="89">
        <f t="shared" si="1"/>
        <v>38440000</v>
      </c>
      <c r="L13" s="87" t="s">
        <v>24</v>
      </c>
      <c r="M13" s="90" t="s">
        <v>19</v>
      </c>
      <c r="N13" s="122" t="s">
        <v>24</v>
      </c>
      <c r="O13" s="92" t="s">
        <v>98</v>
      </c>
      <c r="P13" s="92" t="s">
        <v>21</v>
      </c>
      <c r="Q13" s="84">
        <v>46123.0</v>
      </c>
      <c r="R13" s="93">
        <f t="shared" si="2"/>
        <v>43</v>
      </c>
      <c r="S13" s="94">
        <f t="array" ref="S13">INDEX('G Project Timeline-OPM update'!$G$7:$L$35,MATCH(1,('G Project Timeline-OPM update'!$C$7:$C$35=N13)*('G Project Timeline-OPM update'!$B$7:$B$35=M13)*('G Project Timeline-OPM update'!$D$7:$D$35=O13),0),MATCH(P13,'G Project Timeline-OPM update'!$G$4:$L$4,0))-14</f>
        <v>46135</v>
      </c>
      <c r="T13" s="95">
        <f t="shared" si="3"/>
        <v>55</v>
      </c>
      <c r="U13" s="96">
        <f>IFERROR(VLOOKUP(G13,'Bidding list 26'!$B$2:$P$31,15,0),"")</f>
        <v>50</v>
      </c>
      <c r="V13" s="97">
        <f t="shared" si="4"/>
        <v>46085</v>
      </c>
      <c r="W13" s="97">
        <f t="shared" ref="W13:W66" si="10">A13+U13</f>
        <v>46130</v>
      </c>
      <c r="X13" s="96" t="str">
        <f t="shared" si="5"/>
        <v>On time</v>
      </c>
      <c r="Y13" s="98" t="s">
        <v>160</v>
      </c>
      <c r="Z13" s="85"/>
      <c r="AA13" s="85" t="s">
        <v>161</v>
      </c>
      <c r="AB13" s="85" t="s">
        <v>194</v>
      </c>
      <c r="AC13" s="85" t="s">
        <v>161</v>
      </c>
      <c r="AD13" s="85" t="s">
        <v>195</v>
      </c>
      <c r="AE13" s="85" t="s">
        <v>161</v>
      </c>
      <c r="AF13" s="85" t="s">
        <v>195</v>
      </c>
      <c r="AG13" s="123">
        <v>46144.0</v>
      </c>
      <c r="AH13" s="124">
        <v>46144.0</v>
      </c>
      <c r="AI13" s="114" t="s">
        <v>196</v>
      </c>
      <c r="AJ13" s="103"/>
      <c r="AK13" s="104"/>
      <c r="AL13" s="3">
        <f t="shared" si="6"/>
        <v>31</v>
      </c>
      <c r="AM13" s="3">
        <f t="shared" si="7"/>
        <v>31</v>
      </c>
      <c r="AN13" s="3">
        <f t="shared" si="8"/>
        <v>31</v>
      </c>
      <c r="AO13" s="3" t="str">
        <f>if(#REF!&lt;&gt;"",$J13,0)</f>
        <v>#REF!</v>
      </c>
    </row>
    <row r="14" ht="45.0" customHeight="1">
      <c r="A14" s="84">
        <v>46080.0</v>
      </c>
      <c r="B14" s="85" t="s">
        <v>33</v>
      </c>
      <c r="C14" s="85" t="s">
        <v>157</v>
      </c>
      <c r="D14" s="85" t="s">
        <v>158</v>
      </c>
      <c r="E14" s="86" t="s">
        <v>159</v>
      </c>
      <c r="F14" s="96"/>
      <c r="G14" s="85" t="s">
        <v>62</v>
      </c>
      <c r="H14" s="85" t="str">
        <f>vlookup(G14,'Bidding list 26'!$B$4:$G$270,6,0)</f>
        <v>#N/A</v>
      </c>
      <c r="I14" s="88">
        <v>7800000.0</v>
      </c>
      <c r="J14" s="96">
        <v>31.0</v>
      </c>
      <c r="K14" s="89">
        <f t="shared" si="1"/>
        <v>241800000</v>
      </c>
      <c r="L14" s="87" t="s">
        <v>24</v>
      </c>
      <c r="M14" s="90" t="s">
        <v>19</v>
      </c>
      <c r="N14" s="122" t="s">
        <v>24</v>
      </c>
      <c r="O14" s="92" t="s">
        <v>98</v>
      </c>
      <c r="P14" s="92" t="s">
        <v>21</v>
      </c>
      <c r="Q14" s="84">
        <v>46123.0</v>
      </c>
      <c r="R14" s="93">
        <f t="shared" si="2"/>
        <v>43</v>
      </c>
      <c r="S14" s="94">
        <f t="array" ref="S14">INDEX('G Project Timeline-OPM update'!$G$7:$L$35,MATCH(1,('G Project Timeline-OPM update'!$C$7:$C$35=N14)*('G Project Timeline-OPM update'!$B$7:$B$35=M14)*('G Project Timeline-OPM update'!$D$7:$D$35=O14),0),MATCH(P14,'G Project Timeline-OPM update'!$G$4:$L$4,0))-14</f>
        <v>46135</v>
      </c>
      <c r="T14" s="95">
        <f t="shared" si="3"/>
        <v>55</v>
      </c>
      <c r="U14" s="96" t="str">
        <f>IFERROR(VLOOKUP(G14,'Bidding list 26'!$B$2:$P$31,15,0),"")</f>
        <v/>
      </c>
      <c r="V14" s="97">
        <f t="shared" si="4"/>
        <v>46135</v>
      </c>
      <c r="W14" s="97">
        <f t="shared" si="10"/>
        <v>46080</v>
      </c>
      <c r="X14" s="96" t="str">
        <f t="shared" si="5"/>
        <v>On time</v>
      </c>
      <c r="Y14" s="98" t="s">
        <v>160</v>
      </c>
      <c r="Z14" s="85"/>
      <c r="AA14" s="85" t="s">
        <v>161</v>
      </c>
      <c r="AB14" s="85" t="s">
        <v>194</v>
      </c>
      <c r="AC14" s="85" t="s">
        <v>161</v>
      </c>
      <c r="AD14" s="85" t="s">
        <v>197</v>
      </c>
      <c r="AE14" s="85" t="s">
        <v>161</v>
      </c>
      <c r="AF14" s="85" t="s">
        <v>197</v>
      </c>
      <c r="AH14" s="125"/>
      <c r="AI14" s="114" t="s">
        <v>198</v>
      </c>
      <c r="AJ14" s="67"/>
      <c r="AK14" s="121"/>
      <c r="AL14" s="3">
        <f t="shared" si="6"/>
        <v>31</v>
      </c>
      <c r="AM14" s="3">
        <f t="shared" si="7"/>
        <v>31</v>
      </c>
      <c r="AN14" s="3">
        <f t="shared" si="8"/>
        <v>31</v>
      </c>
      <c r="AO14" s="3">
        <f>if(AH13&lt;&gt;"",$J14,0)</f>
        <v>31</v>
      </c>
    </row>
    <row r="15">
      <c r="A15" s="84">
        <v>46080.0</v>
      </c>
      <c r="B15" s="85" t="s">
        <v>33</v>
      </c>
      <c r="C15" s="85" t="s">
        <v>157</v>
      </c>
      <c r="D15" s="85" t="s">
        <v>158</v>
      </c>
      <c r="E15" s="86" t="s">
        <v>159</v>
      </c>
      <c r="F15" s="96"/>
      <c r="G15" s="85" t="s">
        <v>39</v>
      </c>
      <c r="H15" s="85" t="str">
        <f>vlookup(G15,'Bidding list 26'!$B$4:$G$270,6,0)</f>
        <v>HS505DP, USB cable</v>
      </c>
      <c r="I15" s="88">
        <v>2300000.0</v>
      </c>
      <c r="J15" s="96">
        <v>31.0</v>
      </c>
      <c r="K15" s="89">
        <f t="shared" si="1"/>
        <v>71300000</v>
      </c>
      <c r="L15" s="87" t="s">
        <v>24</v>
      </c>
      <c r="M15" s="90" t="s">
        <v>19</v>
      </c>
      <c r="N15" s="122" t="s">
        <v>24</v>
      </c>
      <c r="O15" s="92" t="s">
        <v>98</v>
      </c>
      <c r="P15" s="92" t="s">
        <v>21</v>
      </c>
      <c r="Q15" s="84">
        <v>46123.0</v>
      </c>
      <c r="R15" s="93">
        <f t="shared" si="2"/>
        <v>43</v>
      </c>
      <c r="S15" s="94">
        <f t="array" ref="S15">INDEX('G Project Timeline-OPM update'!$G$7:$L$35,MATCH(1,('G Project Timeline-OPM update'!$C$7:$C$35=N15)*('G Project Timeline-OPM update'!$B$7:$B$35=M15)*('G Project Timeline-OPM update'!$D$7:$D$35=O15),0),MATCH(P15,'G Project Timeline-OPM update'!$G$4:$L$4,0))-14</f>
        <v>46135</v>
      </c>
      <c r="T15" s="95">
        <f t="shared" si="3"/>
        <v>55</v>
      </c>
      <c r="U15" s="96">
        <f>IFERROR(VLOOKUP(G15,'Bidding list 26'!$B$2:$P$31,15,0),"")</f>
        <v>50</v>
      </c>
      <c r="V15" s="97">
        <f t="shared" si="4"/>
        <v>46085</v>
      </c>
      <c r="W15" s="97">
        <f t="shared" si="10"/>
        <v>46130</v>
      </c>
      <c r="X15" s="96" t="str">
        <f t="shared" si="5"/>
        <v>On time</v>
      </c>
      <c r="Y15" s="98" t="s">
        <v>160</v>
      </c>
      <c r="Z15" s="85"/>
      <c r="AA15" s="99" t="s">
        <v>161</v>
      </c>
      <c r="AB15" s="85" t="s">
        <v>199</v>
      </c>
      <c r="AC15" s="99" t="s">
        <v>161</v>
      </c>
      <c r="AD15" s="126" t="s">
        <v>200</v>
      </c>
      <c r="AE15" s="99" t="s">
        <v>161</v>
      </c>
      <c r="AF15" s="126" t="s">
        <v>201</v>
      </c>
      <c r="AG15" s="124">
        <v>46171.0</v>
      </c>
      <c r="AH15" s="124">
        <v>46172.0</v>
      </c>
      <c r="AI15" s="102" t="s">
        <v>202</v>
      </c>
      <c r="AJ15" s="103"/>
      <c r="AK15" s="104"/>
      <c r="AL15" s="3">
        <f t="shared" si="6"/>
        <v>31</v>
      </c>
      <c r="AM15" s="3">
        <f t="shared" si="7"/>
        <v>31</v>
      </c>
      <c r="AN15" s="3">
        <f t="shared" si="8"/>
        <v>31</v>
      </c>
      <c r="AO15" s="3">
        <f t="shared" ref="AO15:AO49" si="11">if(AH15&lt;&gt;"",$J15,0)</f>
        <v>31</v>
      </c>
    </row>
    <row r="16">
      <c r="A16" s="84">
        <v>46080.0</v>
      </c>
      <c r="B16" s="85" t="s">
        <v>33</v>
      </c>
      <c r="C16" s="85" t="s">
        <v>157</v>
      </c>
      <c r="D16" s="85" t="s">
        <v>158</v>
      </c>
      <c r="E16" s="86" t="s">
        <v>159</v>
      </c>
      <c r="F16" s="96"/>
      <c r="G16" s="85" t="s">
        <v>29</v>
      </c>
      <c r="H16" s="85" t="str">
        <f>vlookup(G16,'Bidding list 26'!$B$4:$G$270,6,0)</f>
        <v>ZT610, 600dpi </v>
      </c>
      <c r="I16" s="88">
        <v>4.88E7</v>
      </c>
      <c r="J16" s="96">
        <v>21.0</v>
      </c>
      <c r="K16" s="89">
        <f t="shared" si="1"/>
        <v>1024800000</v>
      </c>
      <c r="L16" s="87" t="s">
        <v>24</v>
      </c>
      <c r="M16" s="90" t="s">
        <v>19</v>
      </c>
      <c r="N16" s="122" t="s">
        <v>24</v>
      </c>
      <c r="O16" s="92" t="s">
        <v>98</v>
      </c>
      <c r="P16" s="92" t="s">
        <v>21</v>
      </c>
      <c r="Q16" s="84">
        <v>46123.0</v>
      </c>
      <c r="R16" s="93">
        <f t="shared" si="2"/>
        <v>43</v>
      </c>
      <c r="S16" s="94">
        <f t="array" ref="S16">INDEX('G Project Timeline-OPM update'!$G$7:$L$35,MATCH(1,('G Project Timeline-OPM update'!$C$7:$C$35=N16)*('G Project Timeline-OPM update'!$B$7:$B$35=M16)*('G Project Timeline-OPM update'!$D$7:$D$35=O16),0),MATCH(P16,'G Project Timeline-OPM update'!$G$4:$L$4,0))-14</f>
        <v>46135</v>
      </c>
      <c r="T16" s="95">
        <f t="shared" si="3"/>
        <v>55</v>
      </c>
      <c r="U16" s="96">
        <f>IFERROR(VLOOKUP(G16,'Bidding list 26'!$B$2:$P$31,15,0),"")</f>
        <v>50</v>
      </c>
      <c r="V16" s="97">
        <f t="shared" si="4"/>
        <v>46085</v>
      </c>
      <c r="W16" s="97">
        <f t="shared" si="10"/>
        <v>46130</v>
      </c>
      <c r="X16" s="96" t="str">
        <f t="shared" si="5"/>
        <v>On time</v>
      </c>
      <c r="Y16" s="98" t="s">
        <v>160</v>
      </c>
      <c r="Z16" s="85"/>
      <c r="AA16" s="85" t="s">
        <v>161</v>
      </c>
      <c r="AB16" s="85" t="s">
        <v>194</v>
      </c>
      <c r="AC16" s="85" t="s">
        <v>161</v>
      </c>
      <c r="AD16" s="85" t="s">
        <v>203</v>
      </c>
      <c r="AE16" s="85" t="s">
        <v>161</v>
      </c>
      <c r="AF16" s="85" t="s">
        <v>204</v>
      </c>
      <c r="AG16" s="127" t="s">
        <v>205</v>
      </c>
      <c r="AH16" s="101" t="str">
        <f>vlookup(AF16,Sheet9!A:D,3,0)</f>
        <v/>
      </c>
      <c r="AI16" s="114" t="s">
        <v>206</v>
      </c>
      <c r="AJ16" s="128"/>
      <c r="AK16" s="129" t="s">
        <v>207</v>
      </c>
      <c r="AL16" s="3">
        <f t="shared" si="6"/>
        <v>21</v>
      </c>
      <c r="AM16" s="3">
        <f t="shared" si="7"/>
        <v>21</v>
      </c>
      <c r="AN16" s="3">
        <f t="shared" si="8"/>
        <v>21</v>
      </c>
      <c r="AO16" s="3">
        <f t="shared" si="11"/>
        <v>0</v>
      </c>
    </row>
    <row r="17" ht="98.25" customHeight="1">
      <c r="A17" s="84">
        <v>46080.0</v>
      </c>
      <c r="B17" s="85" t="s">
        <v>33</v>
      </c>
      <c r="C17" s="85" t="s">
        <v>157</v>
      </c>
      <c r="D17" s="85" t="s">
        <v>158</v>
      </c>
      <c r="E17" s="86" t="s">
        <v>159</v>
      </c>
      <c r="F17" s="87"/>
      <c r="G17" s="85" t="s">
        <v>70</v>
      </c>
      <c r="H17" s="85" t="str">
        <f>vlookup(G17,'Bidding list 26'!$B$4:$G$270,6,0)</f>
        <v>VA1903H-2, 19 inch, VGA cable + HDMI cable / Brand: VIEWSONIC</v>
      </c>
      <c r="I17" s="88">
        <v>1240000.0</v>
      </c>
      <c r="J17" s="96">
        <v>138.0</v>
      </c>
      <c r="K17" s="89">
        <f t="shared" si="1"/>
        <v>171120000</v>
      </c>
      <c r="L17" s="87" t="s">
        <v>20</v>
      </c>
      <c r="M17" s="90" t="s">
        <v>19</v>
      </c>
      <c r="N17" s="122" t="s">
        <v>20</v>
      </c>
      <c r="O17" s="92" t="s">
        <v>98</v>
      </c>
      <c r="P17" s="92" t="s">
        <v>21</v>
      </c>
      <c r="Q17" s="84">
        <v>46123.0</v>
      </c>
      <c r="R17" s="93">
        <f t="shared" si="2"/>
        <v>43</v>
      </c>
      <c r="S17" s="94">
        <f t="array" ref="S17">INDEX('G Project Timeline-OPM update'!$G$7:$L$35,MATCH(1,('G Project Timeline-OPM update'!$C$7:$C$35=N17)*('G Project Timeline-OPM update'!$B$7:$B$35=M17)*('G Project Timeline-OPM update'!$D$7:$D$35=O17),0),MATCH(P17,'G Project Timeline-OPM update'!$G$4:$L$4,0))-14</f>
        <v>46135</v>
      </c>
      <c r="T17" s="95">
        <f t="shared" si="3"/>
        <v>55</v>
      </c>
      <c r="U17" s="96">
        <f>IFERROR(VLOOKUP(G17,'Bidding list 26'!$B$2:$P$31,15,0),"")</f>
        <v>50</v>
      </c>
      <c r="V17" s="97">
        <f t="shared" si="4"/>
        <v>46085</v>
      </c>
      <c r="W17" s="97">
        <f t="shared" si="10"/>
        <v>46130</v>
      </c>
      <c r="X17" s="96" t="str">
        <f t="shared" si="5"/>
        <v>On time</v>
      </c>
      <c r="Y17" s="98" t="s">
        <v>160</v>
      </c>
      <c r="Z17" s="85"/>
      <c r="AA17" s="85" t="s">
        <v>161</v>
      </c>
      <c r="AB17" s="85" t="s">
        <v>208</v>
      </c>
      <c r="AC17" s="85" t="s">
        <v>161</v>
      </c>
      <c r="AD17" s="102" t="s">
        <v>209</v>
      </c>
      <c r="AE17" s="85" t="s">
        <v>161</v>
      </c>
      <c r="AF17" s="85" t="s">
        <v>209</v>
      </c>
      <c r="AG17" s="127" t="s">
        <v>210</v>
      </c>
      <c r="AH17" s="130" t="s">
        <v>211</v>
      </c>
      <c r="AI17" s="114" t="s">
        <v>212</v>
      </c>
      <c r="AJ17" s="103"/>
      <c r="AK17" s="104"/>
      <c r="AL17" s="3">
        <f t="shared" si="6"/>
        <v>138</v>
      </c>
      <c r="AM17" s="3">
        <f t="shared" si="7"/>
        <v>138</v>
      </c>
      <c r="AN17" s="3">
        <f t="shared" si="8"/>
        <v>138</v>
      </c>
      <c r="AO17" s="3">
        <f t="shared" si="11"/>
        <v>138</v>
      </c>
    </row>
    <row r="18">
      <c r="A18" s="84">
        <v>46080.0</v>
      </c>
      <c r="B18" s="85" t="s">
        <v>33</v>
      </c>
      <c r="C18" s="85" t="s">
        <v>157</v>
      </c>
      <c r="D18" s="85" t="s">
        <v>158</v>
      </c>
      <c r="E18" s="86" t="s">
        <v>159</v>
      </c>
      <c r="F18" s="87"/>
      <c r="G18" s="85" t="s">
        <v>62</v>
      </c>
      <c r="H18" s="85" t="str">
        <f>vlookup(G18,'Bidding list 26'!$B$4:$G$270,6,0)</f>
        <v>#N/A</v>
      </c>
      <c r="I18" s="88">
        <v>7800000.0</v>
      </c>
      <c r="J18" s="96">
        <v>163.0</v>
      </c>
      <c r="K18" s="89">
        <f t="shared" si="1"/>
        <v>1271400000</v>
      </c>
      <c r="L18" s="87" t="s">
        <v>20</v>
      </c>
      <c r="M18" s="90" t="s">
        <v>19</v>
      </c>
      <c r="N18" s="122" t="s">
        <v>20</v>
      </c>
      <c r="O18" s="92" t="s">
        <v>98</v>
      </c>
      <c r="P18" s="92" t="s">
        <v>21</v>
      </c>
      <c r="Q18" s="84">
        <v>46123.0</v>
      </c>
      <c r="R18" s="93">
        <f t="shared" si="2"/>
        <v>43</v>
      </c>
      <c r="S18" s="94">
        <f t="array" ref="S18">INDEX('G Project Timeline-OPM update'!$G$7:$L$35,MATCH(1,('G Project Timeline-OPM update'!$C$7:$C$35=N18)*('G Project Timeline-OPM update'!$B$7:$B$35=M18)*('G Project Timeline-OPM update'!$D$7:$D$35=O18),0),MATCH(P18,'G Project Timeline-OPM update'!$G$4:$L$4,0))-14</f>
        <v>46135</v>
      </c>
      <c r="T18" s="95">
        <f t="shared" si="3"/>
        <v>55</v>
      </c>
      <c r="U18" s="96" t="str">
        <f>IFERROR(VLOOKUP(G18,'Bidding list 26'!$B$2:$P$31,15,0),"")</f>
        <v/>
      </c>
      <c r="V18" s="97">
        <f t="shared" si="4"/>
        <v>46135</v>
      </c>
      <c r="W18" s="97">
        <f t="shared" si="10"/>
        <v>46080</v>
      </c>
      <c r="X18" s="96" t="str">
        <f t="shared" si="5"/>
        <v>On time</v>
      </c>
      <c r="Y18" s="98" t="s">
        <v>160</v>
      </c>
      <c r="Z18" s="85"/>
      <c r="AA18" s="85" t="s">
        <v>161</v>
      </c>
      <c r="AB18" s="85" t="s">
        <v>208</v>
      </c>
      <c r="AC18" s="85" t="s">
        <v>161</v>
      </c>
      <c r="AD18" s="102" t="s">
        <v>213</v>
      </c>
      <c r="AE18" s="85" t="s">
        <v>161</v>
      </c>
      <c r="AF18" s="85" t="s">
        <v>213</v>
      </c>
      <c r="AG18" s="127" t="s">
        <v>205</v>
      </c>
      <c r="AH18" s="101" t="str">
        <f>vlookup(AF18,Sheet9!A:D,3,0)</f>
        <v/>
      </c>
      <c r="AI18" s="114" t="s">
        <v>214</v>
      </c>
      <c r="AJ18" s="103"/>
      <c r="AK18" s="104"/>
      <c r="AL18" s="3">
        <f t="shared" si="6"/>
        <v>163</v>
      </c>
      <c r="AM18" s="3">
        <f t="shared" si="7"/>
        <v>163</v>
      </c>
      <c r="AN18" s="3">
        <f t="shared" si="8"/>
        <v>163</v>
      </c>
      <c r="AO18" s="3">
        <f t="shared" si="11"/>
        <v>0</v>
      </c>
    </row>
    <row r="19">
      <c r="A19" s="84">
        <v>46080.0</v>
      </c>
      <c r="B19" s="85" t="s">
        <v>33</v>
      </c>
      <c r="C19" s="85" t="s">
        <v>157</v>
      </c>
      <c r="D19" s="85" t="s">
        <v>158</v>
      </c>
      <c r="E19" s="86" t="s">
        <v>159</v>
      </c>
      <c r="F19" s="87"/>
      <c r="G19" s="85" t="s">
        <v>39</v>
      </c>
      <c r="H19" s="85" t="str">
        <f>vlookup(G19,'Bidding list 26'!$B$4:$G$270,6,0)</f>
        <v>HS505DP, USB cable</v>
      </c>
      <c r="I19" s="88">
        <v>2300000.0</v>
      </c>
      <c r="J19" s="96">
        <v>160.0</v>
      </c>
      <c r="K19" s="89">
        <f t="shared" si="1"/>
        <v>368000000</v>
      </c>
      <c r="L19" s="87" t="s">
        <v>20</v>
      </c>
      <c r="M19" s="90" t="s">
        <v>19</v>
      </c>
      <c r="N19" s="122" t="s">
        <v>20</v>
      </c>
      <c r="O19" s="92" t="s">
        <v>98</v>
      </c>
      <c r="P19" s="92" t="s">
        <v>21</v>
      </c>
      <c r="Q19" s="84">
        <v>46123.0</v>
      </c>
      <c r="R19" s="93">
        <f t="shared" si="2"/>
        <v>43</v>
      </c>
      <c r="S19" s="94">
        <f t="array" ref="S19">INDEX('G Project Timeline-OPM update'!$G$7:$L$35,MATCH(1,('G Project Timeline-OPM update'!$C$7:$C$35=N19)*('G Project Timeline-OPM update'!$B$7:$B$35=M19)*('G Project Timeline-OPM update'!$D$7:$D$35=O19),0),MATCH(P19,'G Project Timeline-OPM update'!$G$4:$L$4,0))-14</f>
        <v>46135</v>
      </c>
      <c r="T19" s="95">
        <f t="shared" si="3"/>
        <v>55</v>
      </c>
      <c r="U19" s="96">
        <f>IFERROR(VLOOKUP(G19,'Bidding list 26'!$B$2:$P$31,15,0),"")</f>
        <v>50</v>
      </c>
      <c r="V19" s="97">
        <f t="shared" si="4"/>
        <v>46085</v>
      </c>
      <c r="W19" s="97">
        <f t="shared" si="10"/>
        <v>46130</v>
      </c>
      <c r="X19" s="96" t="str">
        <f t="shared" si="5"/>
        <v>On time</v>
      </c>
      <c r="Y19" s="98" t="s">
        <v>160</v>
      </c>
      <c r="Z19" s="85"/>
      <c r="AA19" s="99" t="s">
        <v>161</v>
      </c>
      <c r="AB19" s="85" t="s">
        <v>215</v>
      </c>
      <c r="AC19" s="99" t="s">
        <v>161</v>
      </c>
      <c r="AD19" s="131" t="s">
        <v>216</v>
      </c>
      <c r="AE19" s="99" t="s">
        <v>161</v>
      </c>
      <c r="AF19" s="131" t="s">
        <v>217</v>
      </c>
      <c r="AG19" s="124">
        <v>46171.0</v>
      </c>
      <c r="AH19" s="124">
        <v>46172.0</v>
      </c>
      <c r="AI19" s="102" t="s">
        <v>218</v>
      </c>
      <c r="AJ19" s="67"/>
      <c r="AK19" s="121"/>
      <c r="AL19" s="3">
        <f t="shared" si="6"/>
        <v>160</v>
      </c>
      <c r="AM19" s="3">
        <f t="shared" si="7"/>
        <v>160</v>
      </c>
      <c r="AN19" s="3">
        <f t="shared" si="8"/>
        <v>160</v>
      </c>
      <c r="AO19" s="3">
        <f t="shared" si="11"/>
        <v>160</v>
      </c>
    </row>
    <row r="20">
      <c r="A20" s="84">
        <v>46080.0</v>
      </c>
      <c r="B20" s="85" t="s">
        <v>33</v>
      </c>
      <c r="C20" s="85" t="s">
        <v>157</v>
      </c>
      <c r="D20" s="85" t="s">
        <v>158</v>
      </c>
      <c r="E20" s="86" t="s">
        <v>159</v>
      </c>
      <c r="F20" s="87"/>
      <c r="G20" s="85" t="s">
        <v>42</v>
      </c>
      <c r="H20" s="85" t="str">
        <f>vlookup(G20,'Bidding list 26'!$B$4:$G$270,6,0)</f>
        <v>SEUIC HS505HDP-2530 ,USB cable</v>
      </c>
      <c r="I20" s="88">
        <v>3300000.0</v>
      </c>
      <c r="J20" s="96">
        <v>6.0</v>
      </c>
      <c r="K20" s="89">
        <f t="shared" si="1"/>
        <v>19800000</v>
      </c>
      <c r="L20" s="87" t="s">
        <v>20</v>
      </c>
      <c r="M20" s="90" t="s">
        <v>19</v>
      </c>
      <c r="N20" s="122" t="s">
        <v>20</v>
      </c>
      <c r="O20" s="92" t="s">
        <v>98</v>
      </c>
      <c r="P20" s="92" t="s">
        <v>21</v>
      </c>
      <c r="Q20" s="84">
        <v>46123.0</v>
      </c>
      <c r="R20" s="93">
        <f t="shared" si="2"/>
        <v>43</v>
      </c>
      <c r="S20" s="94">
        <f t="array" ref="S20">INDEX('G Project Timeline-OPM update'!$G$7:$L$35,MATCH(1,('G Project Timeline-OPM update'!$C$7:$C$35=N20)*('G Project Timeline-OPM update'!$B$7:$B$35=M20)*('G Project Timeline-OPM update'!$D$7:$D$35=O20),0),MATCH(P20,'G Project Timeline-OPM update'!$G$4:$L$4,0))-14</f>
        <v>46135</v>
      </c>
      <c r="T20" s="95">
        <f t="shared" si="3"/>
        <v>55</v>
      </c>
      <c r="U20" s="96">
        <f>IFERROR(VLOOKUP(G20,'Bidding list 26'!$B$2:$P$31,15,0),"")</f>
        <v>50</v>
      </c>
      <c r="V20" s="97">
        <f t="shared" si="4"/>
        <v>46085</v>
      </c>
      <c r="W20" s="97">
        <f t="shared" si="10"/>
        <v>46130</v>
      </c>
      <c r="X20" s="96" t="str">
        <f t="shared" si="5"/>
        <v>On time</v>
      </c>
      <c r="Y20" s="98" t="s">
        <v>160</v>
      </c>
      <c r="Z20" s="85"/>
      <c r="AA20" s="99" t="s">
        <v>161</v>
      </c>
      <c r="AB20" s="85" t="s">
        <v>215</v>
      </c>
      <c r="AC20" s="99" t="s">
        <v>161</v>
      </c>
      <c r="AD20" s="131" t="s">
        <v>216</v>
      </c>
      <c r="AE20" s="99" t="s">
        <v>161</v>
      </c>
      <c r="AF20" s="131" t="s">
        <v>217</v>
      </c>
      <c r="AG20" s="132" t="s">
        <v>219</v>
      </c>
      <c r="AH20" s="101"/>
      <c r="AI20" s="102" t="s">
        <v>220</v>
      </c>
      <c r="AJ20" s="103"/>
      <c r="AK20" s="104"/>
      <c r="AL20" s="3">
        <f t="shared" si="6"/>
        <v>6</v>
      </c>
      <c r="AM20" s="3">
        <f t="shared" si="7"/>
        <v>6</v>
      </c>
      <c r="AN20" s="3">
        <f t="shared" si="8"/>
        <v>6</v>
      </c>
      <c r="AO20" s="3">
        <f t="shared" si="11"/>
        <v>0</v>
      </c>
    </row>
    <row r="21" ht="63.0" customHeight="1">
      <c r="A21" s="84">
        <v>46080.0</v>
      </c>
      <c r="B21" s="85" t="s">
        <v>33</v>
      </c>
      <c r="C21" s="85" t="s">
        <v>157</v>
      </c>
      <c r="D21" s="85" t="s">
        <v>158</v>
      </c>
      <c r="E21" s="86" t="s">
        <v>159</v>
      </c>
      <c r="F21" s="87"/>
      <c r="G21" s="85" t="s">
        <v>29</v>
      </c>
      <c r="H21" s="85" t="str">
        <f>vlookup(G21,'Bidding list 26'!$B$4:$G$270,6,0)</f>
        <v>ZT610, 600dpi </v>
      </c>
      <c r="I21" s="88">
        <v>4.88E7</v>
      </c>
      <c r="J21" s="96">
        <v>20.0</v>
      </c>
      <c r="K21" s="89">
        <f t="shared" si="1"/>
        <v>976000000</v>
      </c>
      <c r="L21" s="87" t="s">
        <v>20</v>
      </c>
      <c r="M21" s="90" t="s">
        <v>19</v>
      </c>
      <c r="N21" s="122" t="s">
        <v>20</v>
      </c>
      <c r="O21" s="92" t="s">
        <v>98</v>
      </c>
      <c r="P21" s="92" t="s">
        <v>21</v>
      </c>
      <c r="Q21" s="84">
        <v>46123.0</v>
      </c>
      <c r="R21" s="93">
        <f t="shared" si="2"/>
        <v>43</v>
      </c>
      <c r="S21" s="94">
        <f t="array" ref="S21">INDEX('G Project Timeline-OPM update'!$G$7:$L$35,MATCH(1,('G Project Timeline-OPM update'!$C$7:$C$35=N21)*('G Project Timeline-OPM update'!$B$7:$B$35=M21)*('G Project Timeline-OPM update'!$D$7:$D$35=O21),0),MATCH(P21,'G Project Timeline-OPM update'!$G$4:$L$4,0))-14</f>
        <v>46135</v>
      </c>
      <c r="T21" s="95">
        <f t="shared" si="3"/>
        <v>55</v>
      </c>
      <c r="U21" s="96">
        <f>IFERROR(VLOOKUP(G21,'Bidding list 26'!$B$2:$P$31,15,0),"")</f>
        <v>50</v>
      </c>
      <c r="V21" s="97">
        <f t="shared" si="4"/>
        <v>46085</v>
      </c>
      <c r="W21" s="97">
        <f t="shared" si="10"/>
        <v>46130</v>
      </c>
      <c r="X21" s="96" t="str">
        <f t="shared" si="5"/>
        <v>On time</v>
      </c>
      <c r="Y21" s="98" t="s">
        <v>160</v>
      </c>
      <c r="Z21" s="85"/>
      <c r="AA21" s="85" t="s">
        <v>161</v>
      </c>
      <c r="AB21" s="85" t="s">
        <v>208</v>
      </c>
      <c r="AC21" s="85" t="s">
        <v>161</v>
      </c>
      <c r="AD21" s="85" t="s">
        <v>221</v>
      </c>
      <c r="AE21" s="85" t="s">
        <v>161</v>
      </c>
      <c r="AF21" s="85" t="s">
        <v>221</v>
      </c>
      <c r="AG21" s="127"/>
      <c r="AH21" s="124">
        <v>46162.0</v>
      </c>
      <c r="AI21" s="114" t="s">
        <v>222</v>
      </c>
      <c r="AJ21" s="103"/>
      <c r="AK21" s="104"/>
      <c r="AL21" s="3">
        <f t="shared" si="6"/>
        <v>20</v>
      </c>
      <c r="AM21" s="3">
        <f t="shared" si="7"/>
        <v>20</v>
      </c>
      <c r="AN21" s="3">
        <f t="shared" si="8"/>
        <v>20</v>
      </c>
      <c r="AO21" s="3">
        <f t="shared" si="11"/>
        <v>20</v>
      </c>
    </row>
    <row r="22">
      <c r="A22" s="84">
        <v>46080.0</v>
      </c>
      <c r="B22" s="85" t="s">
        <v>33</v>
      </c>
      <c r="C22" s="85" t="s">
        <v>157</v>
      </c>
      <c r="D22" s="85" t="s">
        <v>158</v>
      </c>
      <c r="E22" s="86" t="s">
        <v>159</v>
      </c>
      <c r="F22" s="87"/>
      <c r="G22" s="85" t="s">
        <v>62</v>
      </c>
      <c r="H22" s="85" t="str">
        <f>vlookup(G22,'Bidding list 26'!$B$4:$G$270,6,0)</f>
        <v>#N/A</v>
      </c>
      <c r="I22" s="88">
        <v>7800000.0</v>
      </c>
      <c r="J22" s="96">
        <v>184.0</v>
      </c>
      <c r="K22" s="89">
        <f t="shared" si="1"/>
        <v>1435200000</v>
      </c>
      <c r="L22" s="87" t="s">
        <v>22</v>
      </c>
      <c r="M22" s="90" t="s">
        <v>19</v>
      </c>
      <c r="N22" s="122" t="s">
        <v>22</v>
      </c>
      <c r="O22" s="92" t="s">
        <v>98</v>
      </c>
      <c r="P22" s="92" t="s">
        <v>21</v>
      </c>
      <c r="Q22" s="84">
        <v>46123.0</v>
      </c>
      <c r="R22" s="93">
        <f t="shared" si="2"/>
        <v>43</v>
      </c>
      <c r="S22" s="94">
        <f t="array" ref="S22">INDEX('G Project Timeline-OPM update'!$G$7:$L$35,MATCH(1,('G Project Timeline-OPM update'!$C$7:$C$35=N22)*('G Project Timeline-OPM update'!$B$7:$B$35=M22)*('G Project Timeline-OPM update'!$D$7:$D$35=O22),0),MATCH(P22,'G Project Timeline-OPM update'!$G$4:$L$4,0))-14</f>
        <v>46135</v>
      </c>
      <c r="T22" s="95">
        <f t="shared" si="3"/>
        <v>55</v>
      </c>
      <c r="U22" s="96" t="str">
        <f>IFERROR(VLOOKUP(G22,'Bidding list 26'!$B$2:$P$31,15,0),"")</f>
        <v/>
      </c>
      <c r="V22" s="97">
        <f t="shared" si="4"/>
        <v>46135</v>
      </c>
      <c r="W22" s="97">
        <f t="shared" si="10"/>
        <v>46080</v>
      </c>
      <c r="X22" s="96" t="str">
        <f t="shared" si="5"/>
        <v>On time</v>
      </c>
      <c r="Y22" s="98" t="s">
        <v>160</v>
      </c>
      <c r="Z22" s="85"/>
      <c r="AA22" s="85" t="s">
        <v>161</v>
      </c>
      <c r="AB22" s="85" t="s">
        <v>223</v>
      </c>
      <c r="AC22" s="85" t="s">
        <v>161</v>
      </c>
      <c r="AD22" s="85" t="s">
        <v>224</v>
      </c>
      <c r="AE22" s="85" t="s">
        <v>161</v>
      </c>
      <c r="AF22" s="85" t="s">
        <v>224</v>
      </c>
      <c r="AG22" s="127" t="s">
        <v>205</v>
      </c>
      <c r="AH22" s="101" t="str">
        <f>vlookup(AF22,Sheet9!A:D,3,0)</f>
        <v/>
      </c>
      <c r="AI22" s="114" t="s">
        <v>225</v>
      </c>
      <c r="AJ22" s="103"/>
      <c r="AK22" s="121" t="s">
        <v>226</v>
      </c>
      <c r="AL22" s="3">
        <f t="shared" si="6"/>
        <v>184</v>
      </c>
      <c r="AM22" s="3">
        <f t="shared" si="7"/>
        <v>184</v>
      </c>
      <c r="AN22" s="3">
        <f t="shared" si="8"/>
        <v>184</v>
      </c>
      <c r="AO22" s="3">
        <f t="shared" si="11"/>
        <v>0</v>
      </c>
    </row>
    <row r="23" ht="24.0" customHeight="1">
      <c r="A23" s="84">
        <v>46080.0</v>
      </c>
      <c r="B23" s="85" t="s">
        <v>33</v>
      </c>
      <c r="C23" s="85" t="s">
        <v>157</v>
      </c>
      <c r="D23" s="85" t="s">
        <v>158</v>
      </c>
      <c r="E23" s="86" t="s">
        <v>159</v>
      </c>
      <c r="F23" s="87"/>
      <c r="G23" s="85" t="s">
        <v>70</v>
      </c>
      <c r="H23" s="85" t="str">
        <f>vlookup(G23,'Bidding list 26'!$B$4:$G$270,6,0)</f>
        <v>VA1903H-2, 19 inch, VGA cable + HDMI cable / Brand: VIEWSONIC</v>
      </c>
      <c r="I23" s="88">
        <v>1240000.0</v>
      </c>
      <c r="J23" s="96">
        <v>35.0</v>
      </c>
      <c r="K23" s="89">
        <f t="shared" si="1"/>
        <v>43400000</v>
      </c>
      <c r="L23" s="87" t="s">
        <v>22</v>
      </c>
      <c r="M23" s="90" t="s">
        <v>19</v>
      </c>
      <c r="N23" s="122" t="s">
        <v>22</v>
      </c>
      <c r="O23" s="92" t="s">
        <v>98</v>
      </c>
      <c r="P23" s="92" t="s">
        <v>21</v>
      </c>
      <c r="Q23" s="84">
        <v>46123.0</v>
      </c>
      <c r="R23" s="93">
        <f t="shared" si="2"/>
        <v>43</v>
      </c>
      <c r="S23" s="94">
        <f t="array" ref="S23">INDEX('G Project Timeline-OPM update'!$G$7:$L$35,MATCH(1,('G Project Timeline-OPM update'!$C$7:$C$35=N23)*('G Project Timeline-OPM update'!$B$7:$B$35=M23)*('G Project Timeline-OPM update'!$D$7:$D$35=O23),0),MATCH(P23,'G Project Timeline-OPM update'!$G$4:$L$4,0))-14</f>
        <v>46135</v>
      </c>
      <c r="T23" s="95">
        <f t="shared" si="3"/>
        <v>55</v>
      </c>
      <c r="U23" s="96">
        <f>IFERROR(VLOOKUP(G23,'Bidding list 26'!$B$2:$P$31,15,0),"")</f>
        <v>50</v>
      </c>
      <c r="V23" s="97">
        <f t="shared" si="4"/>
        <v>46085</v>
      </c>
      <c r="W23" s="97">
        <f t="shared" si="10"/>
        <v>46130</v>
      </c>
      <c r="X23" s="96" t="str">
        <f t="shared" si="5"/>
        <v>On time</v>
      </c>
      <c r="Y23" s="98" t="s">
        <v>160</v>
      </c>
      <c r="Z23" s="85"/>
      <c r="AA23" s="85" t="s">
        <v>161</v>
      </c>
      <c r="AB23" s="85" t="s">
        <v>223</v>
      </c>
      <c r="AC23" s="85" t="s">
        <v>161</v>
      </c>
      <c r="AD23" s="85" t="s">
        <v>227</v>
      </c>
      <c r="AE23" s="85" t="s">
        <v>161</v>
      </c>
      <c r="AF23" s="85" t="s">
        <v>227</v>
      </c>
      <c r="AG23" s="124">
        <v>46144.0</v>
      </c>
      <c r="AH23" s="124">
        <v>46144.0</v>
      </c>
      <c r="AI23" s="114" t="s">
        <v>228</v>
      </c>
      <c r="AJ23" s="103"/>
      <c r="AK23" s="104"/>
      <c r="AL23" s="3">
        <f t="shared" si="6"/>
        <v>35</v>
      </c>
      <c r="AM23" s="3">
        <f t="shared" si="7"/>
        <v>35</v>
      </c>
      <c r="AN23" s="3">
        <f t="shared" si="8"/>
        <v>35</v>
      </c>
      <c r="AO23" s="3">
        <f t="shared" si="11"/>
        <v>35</v>
      </c>
    </row>
    <row r="24">
      <c r="A24" s="97">
        <v>46080.0</v>
      </c>
      <c r="B24" s="98" t="s">
        <v>33</v>
      </c>
      <c r="C24" s="98" t="s">
        <v>157</v>
      </c>
      <c r="D24" s="98" t="s">
        <v>158</v>
      </c>
      <c r="E24" s="133" t="s">
        <v>159</v>
      </c>
      <c r="F24" s="96"/>
      <c r="G24" s="98" t="s">
        <v>39</v>
      </c>
      <c r="H24" s="98" t="str">
        <f>vlookup(G24,'Bidding list 26'!$B$4:$G$270,6,0)</f>
        <v>HS505DP, USB cable</v>
      </c>
      <c r="I24" s="105">
        <v>2300000.0</v>
      </c>
      <c r="J24" s="96">
        <v>180.0</v>
      </c>
      <c r="K24" s="119">
        <f t="shared" si="1"/>
        <v>414000000</v>
      </c>
      <c r="L24" s="96" t="s">
        <v>22</v>
      </c>
      <c r="M24" s="134" t="s">
        <v>19</v>
      </c>
      <c r="N24" s="96" t="s">
        <v>22</v>
      </c>
      <c r="O24" s="95" t="s">
        <v>98</v>
      </c>
      <c r="P24" s="95" t="s">
        <v>21</v>
      </c>
      <c r="Q24" s="97">
        <v>46123.0</v>
      </c>
      <c r="R24" s="93">
        <f t="shared" si="2"/>
        <v>43</v>
      </c>
      <c r="S24" s="94">
        <f t="array" ref="S24">INDEX('G Project Timeline-OPM update'!$G$7:$L$35,MATCH(1,('G Project Timeline-OPM update'!$C$7:$C$35=N24)*('G Project Timeline-OPM update'!$B$7:$B$35=M24)*('G Project Timeline-OPM update'!$D$7:$D$35=O24),0),MATCH(P24,'G Project Timeline-OPM update'!$G$4:$L$4,0))-14</f>
        <v>46135</v>
      </c>
      <c r="T24" s="95">
        <f t="shared" si="3"/>
        <v>55</v>
      </c>
      <c r="U24" s="96">
        <f>IFERROR(VLOOKUP(G24,'Bidding list 26'!$B$2:$P$31,15,0),"")</f>
        <v>50</v>
      </c>
      <c r="V24" s="97">
        <f t="shared" si="4"/>
        <v>46085</v>
      </c>
      <c r="W24" s="97">
        <f t="shared" si="10"/>
        <v>46130</v>
      </c>
      <c r="X24" s="96" t="str">
        <f t="shared" si="5"/>
        <v>On time</v>
      </c>
      <c r="Y24" s="98" t="s">
        <v>160</v>
      </c>
      <c r="Z24" s="98"/>
      <c r="AA24" s="135" t="s">
        <v>161</v>
      </c>
      <c r="AB24" s="98" t="s">
        <v>229</v>
      </c>
      <c r="AC24" s="98" t="s">
        <v>161</v>
      </c>
      <c r="AD24" s="136" t="s">
        <v>230</v>
      </c>
      <c r="AE24" s="135" t="s">
        <v>161</v>
      </c>
      <c r="AF24" s="131" t="s">
        <v>231</v>
      </c>
      <c r="AG24" s="124">
        <v>46171.0</v>
      </c>
      <c r="AH24" s="124">
        <v>46172.0</v>
      </c>
      <c r="AI24" s="102" t="s">
        <v>232</v>
      </c>
      <c r="AJ24" s="103"/>
      <c r="AK24" s="104"/>
      <c r="AL24" s="3">
        <f t="shared" si="6"/>
        <v>180</v>
      </c>
      <c r="AM24" s="3">
        <f t="shared" si="7"/>
        <v>180</v>
      </c>
      <c r="AN24" s="3">
        <f t="shared" si="8"/>
        <v>180</v>
      </c>
      <c r="AO24" s="3">
        <f t="shared" si="11"/>
        <v>180</v>
      </c>
    </row>
    <row r="25" ht="51.75" customHeight="1">
      <c r="A25" s="84">
        <v>46080.0</v>
      </c>
      <c r="B25" s="85" t="s">
        <v>33</v>
      </c>
      <c r="C25" s="85" t="s">
        <v>157</v>
      </c>
      <c r="D25" s="85" t="s">
        <v>158</v>
      </c>
      <c r="E25" s="86" t="s">
        <v>159</v>
      </c>
      <c r="F25" s="87"/>
      <c r="G25" s="85" t="s">
        <v>42</v>
      </c>
      <c r="H25" s="85" t="str">
        <f>vlookup(G25,'Bidding list 26'!$B$4:$G$270,6,0)</f>
        <v>SEUIC HS505HDP-2530 ,USB cable</v>
      </c>
      <c r="I25" s="88">
        <v>3300000.0</v>
      </c>
      <c r="J25" s="96">
        <v>7.0</v>
      </c>
      <c r="K25" s="89">
        <f t="shared" si="1"/>
        <v>23100000</v>
      </c>
      <c r="L25" s="87" t="s">
        <v>22</v>
      </c>
      <c r="M25" s="90" t="s">
        <v>19</v>
      </c>
      <c r="N25" s="122" t="s">
        <v>22</v>
      </c>
      <c r="O25" s="92" t="s">
        <v>98</v>
      </c>
      <c r="P25" s="92" t="s">
        <v>21</v>
      </c>
      <c r="Q25" s="84">
        <v>46123.0</v>
      </c>
      <c r="R25" s="93">
        <f t="shared" si="2"/>
        <v>43</v>
      </c>
      <c r="S25" s="94">
        <f t="array" ref="S25">INDEX('G Project Timeline-OPM update'!$G$7:$L$35,MATCH(1,('G Project Timeline-OPM update'!$C$7:$C$35=N25)*('G Project Timeline-OPM update'!$B$7:$B$35=M25)*('G Project Timeline-OPM update'!$D$7:$D$35=O25),0),MATCH(P25,'G Project Timeline-OPM update'!$G$4:$L$4,0))-14</f>
        <v>46135</v>
      </c>
      <c r="T25" s="95">
        <f t="shared" si="3"/>
        <v>55</v>
      </c>
      <c r="U25" s="96">
        <f>IFERROR(VLOOKUP(G25,'Bidding list 26'!$B$2:$P$31,15,0),"")</f>
        <v>50</v>
      </c>
      <c r="V25" s="97">
        <f t="shared" si="4"/>
        <v>46085</v>
      </c>
      <c r="W25" s="97">
        <f t="shared" si="10"/>
        <v>46130</v>
      </c>
      <c r="X25" s="96" t="str">
        <f t="shared" si="5"/>
        <v>On time</v>
      </c>
      <c r="Y25" s="98" t="s">
        <v>160</v>
      </c>
      <c r="Z25" s="85"/>
      <c r="AA25" s="99" t="s">
        <v>161</v>
      </c>
      <c r="AB25" s="85" t="s">
        <v>229</v>
      </c>
      <c r="AC25" s="85" t="s">
        <v>161</v>
      </c>
      <c r="AD25" s="136" t="s">
        <v>230</v>
      </c>
      <c r="AE25" s="99" t="s">
        <v>161</v>
      </c>
      <c r="AF25" s="131" t="s">
        <v>231</v>
      </c>
      <c r="AG25" s="124">
        <v>46193.0</v>
      </c>
      <c r="AH25" s="124">
        <v>46193.0</v>
      </c>
      <c r="AI25" s="108" t="s">
        <v>233</v>
      </c>
      <c r="AJ25" s="103"/>
      <c r="AK25" s="104"/>
      <c r="AL25" s="3">
        <f t="shared" si="6"/>
        <v>7</v>
      </c>
      <c r="AM25" s="3">
        <f t="shared" si="7"/>
        <v>7</v>
      </c>
      <c r="AN25" s="3">
        <f t="shared" si="8"/>
        <v>7</v>
      </c>
      <c r="AO25" s="3">
        <f t="shared" si="11"/>
        <v>7</v>
      </c>
    </row>
    <row r="26">
      <c r="A26" s="84">
        <v>46080.0</v>
      </c>
      <c r="B26" s="85" t="s">
        <v>33</v>
      </c>
      <c r="C26" s="85" t="s">
        <v>157</v>
      </c>
      <c r="D26" s="85" t="s">
        <v>158</v>
      </c>
      <c r="E26" s="86" t="s">
        <v>159</v>
      </c>
      <c r="F26" s="87"/>
      <c r="G26" s="85" t="s">
        <v>29</v>
      </c>
      <c r="H26" s="85" t="str">
        <f>vlookup(G26,'Bidding list 26'!$B$4:$G$270,6,0)</f>
        <v>ZT610, 600dpi </v>
      </c>
      <c r="I26" s="88">
        <v>4.88E7</v>
      </c>
      <c r="J26" s="96">
        <v>31.0</v>
      </c>
      <c r="K26" s="89">
        <f t="shared" si="1"/>
        <v>1512800000</v>
      </c>
      <c r="L26" s="87" t="s">
        <v>22</v>
      </c>
      <c r="M26" s="90" t="s">
        <v>19</v>
      </c>
      <c r="N26" s="122" t="s">
        <v>22</v>
      </c>
      <c r="O26" s="92" t="s">
        <v>98</v>
      </c>
      <c r="P26" s="92" t="s">
        <v>21</v>
      </c>
      <c r="Q26" s="84">
        <v>46123.0</v>
      </c>
      <c r="R26" s="93">
        <f t="shared" si="2"/>
        <v>43</v>
      </c>
      <c r="S26" s="94">
        <f t="array" ref="S26">INDEX('G Project Timeline-OPM update'!$G$7:$L$35,MATCH(1,('G Project Timeline-OPM update'!$C$7:$C$35=N26)*('G Project Timeline-OPM update'!$B$7:$B$35=M26)*('G Project Timeline-OPM update'!$D$7:$D$35=O26),0),MATCH(P26,'G Project Timeline-OPM update'!$G$4:$L$4,0))-14</f>
        <v>46135</v>
      </c>
      <c r="T26" s="95">
        <f t="shared" si="3"/>
        <v>55</v>
      </c>
      <c r="U26" s="96">
        <f>IFERROR(VLOOKUP(G26,'Bidding list 26'!$B$2:$P$31,15,0),"")</f>
        <v>50</v>
      </c>
      <c r="V26" s="97">
        <f t="shared" si="4"/>
        <v>46085</v>
      </c>
      <c r="W26" s="97">
        <f t="shared" si="10"/>
        <v>46130</v>
      </c>
      <c r="X26" s="96" t="str">
        <f t="shared" si="5"/>
        <v>On time</v>
      </c>
      <c r="Y26" s="98" t="s">
        <v>160</v>
      </c>
      <c r="Z26" s="85"/>
      <c r="AA26" s="85" t="s">
        <v>161</v>
      </c>
      <c r="AB26" s="85" t="s">
        <v>223</v>
      </c>
      <c r="AC26" s="85" t="s">
        <v>161</v>
      </c>
      <c r="AD26" s="85" t="s">
        <v>234</v>
      </c>
      <c r="AE26" s="85" t="s">
        <v>161</v>
      </c>
      <c r="AF26" s="85" t="s">
        <v>234</v>
      </c>
      <c r="AG26" s="127" t="s">
        <v>235</v>
      </c>
      <c r="AH26" s="101" t="str">
        <f>vlookup(AF26,Sheet9!A:D,3,0)</f>
        <v/>
      </c>
      <c r="AI26" s="114" t="s">
        <v>236</v>
      </c>
      <c r="AJ26" s="103"/>
      <c r="AK26" s="104"/>
      <c r="AL26" s="3">
        <f t="shared" si="6"/>
        <v>31</v>
      </c>
      <c r="AM26" s="3">
        <f t="shared" si="7"/>
        <v>31</v>
      </c>
      <c r="AN26" s="3">
        <f t="shared" si="8"/>
        <v>31</v>
      </c>
      <c r="AO26" s="3">
        <f t="shared" si="11"/>
        <v>0</v>
      </c>
    </row>
    <row r="27">
      <c r="A27" s="84">
        <v>46080.0</v>
      </c>
      <c r="B27" s="85" t="s">
        <v>33</v>
      </c>
      <c r="C27" s="85" t="s">
        <v>157</v>
      </c>
      <c r="D27" s="85" t="s">
        <v>158</v>
      </c>
      <c r="E27" s="86" t="s">
        <v>159</v>
      </c>
      <c r="F27" s="87"/>
      <c r="G27" s="85" t="s">
        <v>67</v>
      </c>
      <c r="H27" s="85" t="str">
        <f>vlookup(G27,'Bidding list 26'!$B$4:$G$270,6,0)</f>
        <v>HKC MB24V7-W, 23.8 inch White, With Bracket Arm Warrior
  WA-MH0802 (White)</v>
      </c>
      <c r="I27" s="88">
        <v>1815000.0</v>
      </c>
      <c r="J27" s="87">
        <v>149.0</v>
      </c>
      <c r="K27" s="89">
        <f t="shared" si="1"/>
        <v>270435000</v>
      </c>
      <c r="L27" s="87" t="s">
        <v>22</v>
      </c>
      <c r="M27" s="90" t="s">
        <v>19</v>
      </c>
      <c r="N27" s="122" t="s">
        <v>22</v>
      </c>
      <c r="O27" s="92" t="s">
        <v>98</v>
      </c>
      <c r="P27" s="92" t="s">
        <v>21</v>
      </c>
      <c r="Q27" s="84">
        <v>46123.0</v>
      </c>
      <c r="R27" s="93">
        <f t="shared" si="2"/>
        <v>43</v>
      </c>
      <c r="S27" s="94">
        <f t="array" ref="S27">INDEX('G Project Timeline-OPM update'!$G$7:$L$35,MATCH(1,('G Project Timeline-OPM update'!$C$7:$C$35=N27)*('G Project Timeline-OPM update'!$B$7:$B$35=M27)*('G Project Timeline-OPM update'!$D$7:$D$35=O27),0),MATCH(P27,'G Project Timeline-OPM update'!$G$4:$L$4,0))-14</f>
        <v>46135</v>
      </c>
      <c r="T27" s="95">
        <f t="shared" si="3"/>
        <v>55</v>
      </c>
      <c r="U27" s="96">
        <f>IFERROR(VLOOKUP(G27,'Bidding list 26'!$B$2:$P$31,15,0),"")</f>
        <v>80</v>
      </c>
      <c r="V27" s="97">
        <f t="shared" si="4"/>
        <v>46055</v>
      </c>
      <c r="W27" s="97">
        <f t="shared" si="10"/>
        <v>46160</v>
      </c>
      <c r="X27" s="96" t="str">
        <f t="shared" si="5"/>
        <v>Late</v>
      </c>
      <c r="Y27" s="98" t="s">
        <v>160</v>
      </c>
      <c r="Z27" s="85"/>
      <c r="AA27" s="85" t="s">
        <v>161</v>
      </c>
      <c r="AB27" s="85" t="s">
        <v>223</v>
      </c>
      <c r="AC27" s="85" t="s">
        <v>161</v>
      </c>
      <c r="AD27" s="85" t="s">
        <v>237</v>
      </c>
      <c r="AE27" s="85" t="s">
        <v>161</v>
      </c>
      <c r="AF27" s="85" t="s">
        <v>237</v>
      </c>
      <c r="AG27" s="113"/>
      <c r="AH27" s="101" t="str">
        <f>vlookup(AF27,Sheet9!A:D,3,0)</f>
        <v>Đã nhận 20.04</v>
      </c>
      <c r="AI27" s="114" t="s">
        <v>238</v>
      </c>
      <c r="AJ27" s="103"/>
      <c r="AK27" s="104"/>
      <c r="AL27" s="3">
        <f t="shared" si="6"/>
        <v>149</v>
      </c>
      <c r="AM27" s="3">
        <f t="shared" si="7"/>
        <v>149</v>
      </c>
      <c r="AN27" s="3">
        <f t="shared" si="8"/>
        <v>149</v>
      </c>
      <c r="AO27" s="3">
        <f t="shared" si="11"/>
        <v>149</v>
      </c>
    </row>
    <row r="28">
      <c r="A28" s="84">
        <v>46087.0</v>
      </c>
      <c r="B28" s="85" t="s">
        <v>57</v>
      </c>
      <c r="C28" s="85" t="s">
        <v>171</v>
      </c>
      <c r="D28" s="85" t="s">
        <v>172</v>
      </c>
      <c r="E28" s="98" t="s">
        <v>173</v>
      </c>
      <c r="F28" s="96">
        <v>4440.0</v>
      </c>
      <c r="G28" s="85" t="s">
        <v>56</v>
      </c>
      <c r="H28" s="85" t="str">
        <f>vlookup(G28,'Bidding list 26'!$B$4:$G$270,6,0)</f>
        <v>Pro Tower QCT1250, Ultra 7 265, Ram 16GB DDR5, SSD
512GB, Integrated graphics card, Power 180W, HDMI &amp; DP Port,
Keyboard and Mouse, 3Yrs Wty</v>
      </c>
      <c r="I28" s="88">
        <v>2.6752E7</v>
      </c>
      <c r="J28" s="87">
        <v>76.0</v>
      </c>
      <c r="K28" s="89">
        <f t="shared" si="1"/>
        <v>2033152000</v>
      </c>
      <c r="L28" s="87" t="s">
        <v>239</v>
      </c>
      <c r="M28" s="90" t="s">
        <v>58</v>
      </c>
      <c r="N28" s="122" t="s">
        <v>22</v>
      </c>
      <c r="O28" s="92" t="s">
        <v>98</v>
      </c>
      <c r="P28" s="92" t="s">
        <v>59</v>
      </c>
      <c r="Q28" s="84">
        <v>46097.0</v>
      </c>
      <c r="R28" s="93">
        <f t="shared" si="2"/>
        <v>10</v>
      </c>
      <c r="S28" s="94">
        <f t="array" ref="S28">INDEX('G Project Timeline-OPM update'!$G$7:$L$35,MATCH(1,('G Project Timeline-OPM update'!$C$7:$C$35=N28)*('G Project Timeline-OPM update'!$B$7:$B$35=M28)*('G Project Timeline-OPM update'!$D$7:$D$35=O28),0),MATCH(P28,'G Project Timeline-OPM update'!$G$4:$L$4,0))-14</f>
        <v>46058</v>
      </c>
      <c r="T28" s="95">
        <f t="shared" si="3"/>
        <v>-29</v>
      </c>
      <c r="U28" s="96">
        <f>IFERROR(VLOOKUP(G28,'Bidding list 26'!$B$2:$P$31,15,0),"")</f>
        <v>70</v>
      </c>
      <c r="V28" s="97">
        <f t="shared" si="4"/>
        <v>45988</v>
      </c>
      <c r="W28" s="97">
        <f t="shared" si="10"/>
        <v>46157</v>
      </c>
      <c r="X28" s="96" t="str">
        <f t="shared" si="5"/>
        <v>Late</v>
      </c>
      <c r="Y28" s="98" t="s">
        <v>160</v>
      </c>
      <c r="Z28" s="85"/>
      <c r="AA28" s="85" t="s">
        <v>161</v>
      </c>
      <c r="AB28" s="85" t="s">
        <v>240</v>
      </c>
      <c r="AC28" s="85" t="s">
        <v>161</v>
      </c>
      <c r="AD28" s="99" t="s">
        <v>241</v>
      </c>
      <c r="AE28" s="85" t="s">
        <v>161</v>
      </c>
      <c r="AF28" s="98" t="s">
        <v>241</v>
      </c>
      <c r="AG28" s="113"/>
      <c r="AH28" s="101">
        <v>46126.0</v>
      </c>
      <c r="AI28" s="102" t="s">
        <v>242</v>
      </c>
      <c r="AJ28" s="103"/>
      <c r="AK28" s="104"/>
      <c r="AL28" s="3">
        <f t="shared" si="6"/>
        <v>76</v>
      </c>
      <c r="AM28" s="3">
        <f t="shared" si="7"/>
        <v>76</v>
      </c>
      <c r="AN28" s="3">
        <f t="shared" si="8"/>
        <v>76</v>
      </c>
      <c r="AO28" s="3">
        <f t="shared" si="11"/>
        <v>76</v>
      </c>
    </row>
    <row r="29">
      <c r="A29" s="84">
        <v>46087.0</v>
      </c>
      <c r="B29" s="85" t="s">
        <v>60</v>
      </c>
      <c r="C29" s="85" t="s">
        <v>171</v>
      </c>
      <c r="D29" s="85" t="s">
        <v>172</v>
      </c>
      <c r="E29" s="98" t="s">
        <v>173</v>
      </c>
      <c r="F29" s="96">
        <v>4440.0</v>
      </c>
      <c r="G29" s="85" t="s">
        <v>56</v>
      </c>
      <c r="H29" s="85" t="str">
        <f>vlookup(G29,'Bidding list 26'!$B$4:$G$270,6,0)</f>
        <v>Pro Tower QCT1250, Ultra 7 265, Ram 16GB DDR5, SSD
512GB, Integrated graphics card, Power 180W, HDMI &amp; DP Port,
Keyboard and Mouse, 3Yrs Wty</v>
      </c>
      <c r="I29" s="88">
        <v>2.6752E7</v>
      </c>
      <c r="J29" s="87">
        <v>36.0</v>
      </c>
      <c r="K29" s="89">
        <f t="shared" si="1"/>
        <v>963072000</v>
      </c>
      <c r="L29" s="87" t="s">
        <v>243</v>
      </c>
      <c r="M29" s="90" t="s">
        <v>58</v>
      </c>
      <c r="N29" s="122" t="s">
        <v>22</v>
      </c>
      <c r="O29" s="92" t="s">
        <v>95</v>
      </c>
      <c r="P29" s="92" t="s">
        <v>59</v>
      </c>
      <c r="Q29" s="84">
        <v>46097.0</v>
      </c>
      <c r="R29" s="93">
        <f t="shared" si="2"/>
        <v>10</v>
      </c>
      <c r="S29" s="94">
        <f t="array" ref="S29">INDEX('G Project Timeline-OPM update'!$G$7:$L$35,MATCH(1,('G Project Timeline-OPM update'!$C$7:$C$35=N29)*('G Project Timeline-OPM update'!$B$7:$B$35=M29)*('G Project Timeline-OPM update'!$D$7:$D$35=O29),0),MATCH(P29,'G Project Timeline-OPM update'!$G$4:$L$4,0))-14</f>
        <v>46058</v>
      </c>
      <c r="T29" s="95">
        <f t="shared" si="3"/>
        <v>-29</v>
      </c>
      <c r="U29" s="96">
        <f>IFERROR(VLOOKUP(G29,'Bidding list 26'!$B$2:$P$31,15,0),"")</f>
        <v>70</v>
      </c>
      <c r="V29" s="97">
        <f t="shared" si="4"/>
        <v>45988</v>
      </c>
      <c r="W29" s="97">
        <f t="shared" si="10"/>
        <v>46157</v>
      </c>
      <c r="X29" s="96" t="str">
        <f t="shared" si="5"/>
        <v>Late</v>
      </c>
      <c r="Y29" s="98" t="s">
        <v>160</v>
      </c>
      <c r="Z29" s="98"/>
      <c r="AA29" s="85" t="s">
        <v>161</v>
      </c>
      <c r="AB29" s="85" t="s">
        <v>244</v>
      </c>
      <c r="AC29" s="99" t="s">
        <v>161</v>
      </c>
      <c r="AD29" s="99" t="s">
        <v>245</v>
      </c>
      <c r="AE29" s="99" t="s">
        <v>161</v>
      </c>
      <c r="AF29" s="85" t="s">
        <v>245</v>
      </c>
      <c r="AG29" s="100"/>
      <c r="AH29" s="101">
        <v>46126.0</v>
      </c>
      <c r="AI29" s="114" t="s">
        <v>246</v>
      </c>
      <c r="AJ29" s="103"/>
      <c r="AK29" s="104"/>
      <c r="AL29" s="3">
        <f t="shared" si="6"/>
        <v>36</v>
      </c>
      <c r="AM29" s="3">
        <f t="shared" si="7"/>
        <v>36</v>
      </c>
      <c r="AN29" s="3">
        <f t="shared" si="8"/>
        <v>36</v>
      </c>
      <c r="AO29" s="3">
        <f t="shared" si="11"/>
        <v>36</v>
      </c>
    </row>
    <row r="30">
      <c r="A30" s="84">
        <v>46087.0</v>
      </c>
      <c r="B30" s="85" t="s">
        <v>57</v>
      </c>
      <c r="C30" s="85" t="s">
        <v>171</v>
      </c>
      <c r="D30" s="85" t="s">
        <v>172</v>
      </c>
      <c r="E30" s="98" t="s">
        <v>173</v>
      </c>
      <c r="F30" s="96">
        <v>4440.0</v>
      </c>
      <c r="G30" s="85" t="s">
        <v>56</v>
      </c>
      <c r="H30" s="85" t="str">
        <f>vlookup(G30,'Bidding list 26'!$B$4:$G$270,6,0)</f>
        <v>Pro Tower QCT1250, Ultra 7 265, Ram 16GB DDR5, SSD
512GB, Integrated graphics card, Power 180W, HDMI &amp; DP Port,
Keyboard and Mouse, 3Yrs Wty</v>
      </c>
      <c r="I30" s="88">
        <v>2.6752E7</v>
      </c>
      <c r="J30" s="87">
        <v>65.0</v>
      </c>
      <c r="K30" s="89">
        <f t="shared" si="1"/>
        <v>1738880000</v>
      </c>
      <c r="L30" s="87" t="s">
        <v>247</v>
      </c>
      <c r="M30" s="90" t="s">
        <v>19</v>
      </c>
      <c r="N30" s="122" t="s">
        <v>20</v>
      </c>
      <c r="O30" s="92" t="s">
        <v>98</v>
      </c>
      <c r="P30" s="92" t="s">
        <v>21</v>
      </c>
      <c r="Q30" s="84">
        <v>46097.0</v>
      </c>
      <c r="R30" s="93">
        <f t="shared" si="2"/>
        <v>10</v>
      </c>
      <c r="S30" s="94">
        <f t="array" ref="S30">INDEX('G Project Timeline-OPM update'!$G$7:$L$35,MATCH(1,('G Project Timeline-OPM update'!$C$7:$C$35=N30)*('G Project Timeline-OPM update'!$B$7:$B$35=M30)*('G Project Timeline-OPM update'!$D$7:$D$35=O30),0),MATCH(P30,'G Project Timeline-OPM update'!$G$4:$L$4,0))-14</f>
        <v>46135</v>
      </c>
      <c r="T30" s="95">
        <f t="shared" si="3"/>
        <v>48</v>
      </c>
      <c r="U30" s="96">
        <f>IFERROR(VLOOKUP(G30,'Bidding list 26'!$B$2:$P$31,15,0),"")</f>
        <v>70</v>
      </c>
      <c r="V30" s="97">
        <f t="shared" si="4"/>
        <v>46065</v>
      </c>
      <c r="W30" s="97">
        <f t="shared" si="10"/>
        <v>46157</v>
      </c>
      <c r="X30" s="96" t="str">
        <f t="shared" si="5"/>
        <v>Late</v>
      </c>
      <c r="Y30" s="98" t="s">
        <v>160</v>
      </c>
      <c r="Z30" s="85"/>
      <c r="AA30" s="85" t="s">
        <v>161</v>
      </c>
      <c r="AB30" s="85" t="s">
        <v>240</v>
      </c>
      <c r="AC30" s="85" t="s">
        <v>161</v>
      </c>
      <c r="AD30" s="99" t="s">
        <v>241</v>
      </c>
      <c r="AE30" s="85" t="s">
        <v>161</v>
      </c>
      <c r="AF30" s="98" t="s">
        <v>241</v>
      </c>
      <c r="AG30" s="113"/>
      <c r="AH30" s="101">
        <v>46126.0</v>
      </c>
      <c r="AI30" s="102" t="s">
        <v>248</v>
      </c>
      <c r="AJ30" s="103"/>
      <c r="AK30" s="104"/>
      <c r="AL30" s="3">
        <f t="shared" si="6"/>
        <v>65</v>
      </c>
      <c r="AM30" s="3">
        <f t="shared" si="7"/>
        <v>65</v>
      </c>
      <c r="AN30" s="3">
        <f t="shared" si="8"/>
        <v>65</v>
      </c>
      <c r="AO30" s="3">
        <f t="shared" si="11"/>
        <v>65</v>
      </c>
    </row>
    <row r="31">
      <c r="A31" s="84">
        <v>46087.0</v>
      </c>
      <c r="B31" s="85" t="s">
        <v>60</v>
      </c>
      <c r="C31" s="85" t="s">
        <v>171</v>
      </c>
      <c r="D31" s="85" t="s">
        <v>172</v>
      </c>
      <c r="E31" s="98" t="s">
        <v>173</v>
      </c>
      <c r="F31" s="96">
        <v>4440.0</v>
      </c>
      <c r="G31" s="85" t="s">
        <v>56</v>
      </c>
      <c r="H31" s="85" t="str">
        <f>vlookup(G31,'Bidding list 26'!$B$4:$G$270,6,0)</f>
        <v>Pro Tower QCT1250, Ultra 7 265, Ram 16GB DDR5, SSD
512GB, Integrated graphics card, Power 180W, HDMI &amp; DP Port,
Keyboard and Mouse, 3Yrs Wty</v>
      </c>
      <c r="I31" s="88">
        <v>2.6752E7</v>
      </c>
      <c r="J31" s="87">
        <v>38.0</v>
      </c>
      <c r="K31" s="89">
        <f t="shared" si="1"/>
        <v>1016576000</v>
      </c>
      <c r="L31" s="87" t="s">
        <v>249</v>
      </c>
      <c r="M31" s="90" t="s">
        <v>19</v>
      </c>
      <c r="N31" s="122" t="s">
        <v>20</v>
      </c>
      <c r="O31" s="92" t="s">
        <v>95</v>
      </c>
      <c r="P31" s="92" t="s">
        <v>21</v>
      </c>
      <c r="Q31" s="84">
        <v>46097.0</v>
      </c>
      <c r="R31" s="93">
        <f t="shared" si="2"/>
        <v>10</v>
      </c>
      <c r="S31" s="94">
        <f t="array" ref="S31">INDEX('G Project Timeline-OPM update'!$G$7:$L$35,MATCH(1,('G Project Timeline-OPM update'!$C$7:$C$35=N31)*('G Project Timeline-OPM update'!$B$7:$B$35=M31)*('G Project Timeline-OPM update'!$D$7:$D$35=O31),0),MATCH(P31,'G Project Timeline-OPM update'!$G$4:$L$4,0))-14</f>
        <v>46135</v>
      </c>
      <c r="T31" s="95">
        <f t="shared" si="3"/>
        <v>48</v>
      </c>
      <c r="U31" s="96">
        <f>IFERROR(VLOOKUP(G31,'Bidding list 26'!$B$2:$P$31,15,0),"")</f>
        <v>70</v>
      </c>
      <c r="V31" s="97">
        <f t="shared" si="4"/>
        <v>46065</v>
      </c>
      <c r="W31" s="97">
        <f t="shared" si="10"/>
        <v>46157</v>
      </c>
      <c r="X31" s="96" t="str">
        <f t="shared" si="5"/>
        <v>Late</v>
      </c>
      <c r="Y31" s="98" t="s">
        <v>160</v>
      </c>
      <c r="Z31" s="98"/>
      <c r="AA31" s="85" t="s">
        <v>161</v>
      </c>
      <c r="AB31" s="85" t="s">
        <v>244</v>
      </c>
      <c r="AC31" s="85" t="s">
        <v>161</v>
      </c>
      <c r="AD31" s="99" t="s">
        <v>250</v>
      </c>
      <c r="AE31" s="85" t="s">
        <v>161</v>
      </c>
      <c r="AF31" s="85" t="s">
        <v>250</v>
      </c>
      <c r="AG31" s="100"/>
      <c r="AH31" s="101">
        <v>46126.0</v>
      </c>
      <c r="AI31" s="114" t="s">
        <v>251</v>
      </c>
      <c r="AJ31" s="103"/>
      <c r="AK31" s="104"/>
      <c r="AL31" s="3">
        <f t="shared" si="6"/>
        <v>38</v>
      </c>
      <c r="AM31" s="3">
        <f t="shared" si="7"/>
        <v>38</v>
      </c>
      <c r="AN31" s="3">
        <f t="shared" si="8"/>
        <v>38</v>
      </c>
      <c r="AO31" s="3">
        <f t="shared" si="11"/>
        <v>38</v>
      </c>
    </row>
    <row r="32">
      <c r="A32" s="84">
        <v>46094.0</v>
      </c>
      <c r="B32" s="85" t="s">
        <v>15</v>
      </c>
      <c r="C32" s="85" t="s">
        <v>252</v>
      </c>
      <c r="D32" s="85" t="s">
        <v>253</v>
      </c>
      <c r="E32" s="85" t="s">
        <v>254</v>
      </c>
      <c r="F32" s="87">
        <v>4478.0</v>
      </c>
      <c r="G32" s="85" t="s">
        <v>68</v>
      </c>
      <c r="H32" s="85" t="str">
        <f>vlookup(G32,'Bidding list 26'!$B$4:$G$270,6,0)</f>
        <v>DELL E2225HM, 21.5 inch HDMI cable, 3Yrs Wty</v>
      </c>
      <c r="I32" s="88">
        <v>1980000.0</v>
      </c>
      <c r="J32" s="87">
        <v>3.0</v>
      </c>
      <c r="K32" s="89">
        <f t="shared" si="1"/>
        <v>5940000</v>
      </c>
      <c r="L32" s="87" t="s">
        <v>255</v>
      </c>
      <c r="M32" s="90" t="s">
        <v>23</v>
      </c>
      <c r="N32" s="90" t="s">
        <v>20</v>
      </c>
      <c r="O32" s="92" t="s">
        <v>98</v>
      </c>
      <c r="P32" s="92" t="s">
        <v>21</v>
      </c>
      <c r="Q32" s="84">
        <v>46127.0</v>
      </c>
      <c r="R32" s="93">
        <f t="shared" si="2"/>
        <v>33</v>
      </c>
      <c r="S32" s="94">
        <f t="array" ref="S32">INDEX('G Project Timeline-OPM update'!$G$7:$L$35,MATCH(1,('G Project Timeline-OPM update'!$C$7:$C$35=N32)*('G Project Timeline-OPM update'!$B$7:$B$35=M32)*('G Project Timeline-OPM update'!$D$7:$D$35=O32),0),MATCH(P32,'G Project Timeline-OPM update'!$G$4:$L$4,0))-14</f>
        <v>46146</v>
      </c>
      <c r="T32" s="95">
        <f t="shared" si="3"/>
        <v>52</v>
      </c>
      <c r="U32" s="96">
        <f>IFERROR(VLOOKUP(G32,'Bidding list 26'!$B$2:$P$31,15,0),"")</f>
        <v>50</v>
      </c>
      <c r="V32" s="97">
        <f t="shared" si="4"/>
        <v>46096</v>
      </c>
      <c r="W32" s="97">
        <f t="shared" si="10"/>
        <v>46144</v>
      </c>
      <c r="X32" s="96" t="str">
        <f t="shared" si="5"/>
        <v>On time</v>
      </c>
      <c r="Y32" s="98" t="s">
        <v>160</v>
      </c>
      <c r="Z32" s="85" t="s">
        <v>256</v>
      </c>
      <c r="AA32" s="85" t="s">
        <v>161</v>
      </c>
      <c r="AB32" s="85" t="s">
        <v>257</v>
      </c>
      <c r="AC32" s="85" t="s">
        <v>161</v>
      </c>
      <c r="AD32" s="85" t="s">
        <v>258</v>
      </c>
      <c r="AE32" s="85" t="s">
        <v>161</v>
      </c>
      <c r="AF32" s="85" t="s">
        <v>258</v>
      </c>
      <c r="AG32" s="120" t="str">
        <f>vlookup(AF32,Sheet9!A:D,4,0)</f>
        <v/>
      </c>
      <c r="AH32" s="124">
        <v>46141.0</v>
      </c>
      <c r="AI32" s="114" t="s">
        <v>259</v>
      </c>
      <c r="AJ32" s="103"/>
      <c r="AK32" s="104"/>
      <c r="AL32" s="3">
        <f t="shared" si="6"/>
        <v>3</v>
      </c>
      <c r="AM32" s="3">
        <f t="shared" si="7"/>
        <v>3</v>
      </c>
      <c r="AN32" s="3">
        <f t="shared" si="8"/>
        <v>3</v>
      </c>
      <c r="AO32" s="3">
        <f t="shared" si="11"/>
        <v>3</v>
      </c>
    </row>
    <row r="33">
      <c r="A33" s="84">
        <v>46094.0</v>
      </c>
      <c r="B33" s="85" t="s">
        <v>15</v>
      </c>
      <c r="C33" s="85" t="s">
        <v>252</v>
      </c>
      <c r="D33" s="85" t="s">
        <v>253</v>
      </c>
      <c r="E33" s="85" t="s">
        <v>254</v>
      </c>
      <c r="F33" s="87">
        <v>4478.0</v>
      </c>
      <c r="G33" s="85" t="s">
        <v>55</v>
      </c>
      <c r="H33" s="85" t="str">
        <f>vlookup(G33,'Bidding list 26'!$B$4:$G$270,6,0)</f>
        <v>Pro Tower QCT1250, Ultra 5 235, Ram 16GB DDR5, SSD
512GB, Integrated graphics card, Power 180W, HDMI &amp; DP Port,
Keyboard and Mouse, 3Yrs Wty</v>
      </c>
      <c r="I33" s="88">
        <v>1.8717E7</v>
      </c>
      <c r="J33" s="87">
        <v>3.0</v>
      </c>
      <c r="K33" s="89">
        <f t="shared" si="1"/>
        <v>56151000</v>
      </c>
      <c r="L33" s="87" t="s">
        <v>255</v>
      </c>
      <c r="M33" s="90" t="s">
        <v>23</v>
      </c>
      <c r="N33" s="122" t="s">
        <v>20</v>
      </c>
      <c r="O33" s="92" t="s">
        <v>98</v>
      </c>
      <c r="P33" s="92" t="s">
        <v>21</v>
      </c>
      <c r="Q33" s="84">
        <v>46127.0</v>
      </c>
      <c r="R33" s="93">
        <f t="shared" si="2"/>
        <v>33</v>
      </c>
      <c r="S33" s="94">
        <f t="array" ref="S33">INDEX('G Project Timeline-OPM update'!$G$7:$L$35,MATCH(1,('G Project Timeline-OPM update'!$C$7:$C$35=N33)*('G Project Timeline-OPM update'!$B$7:$B$35=M33)*('G Project Timeline-OPM update'!$D$7:$D$35=O33),0),MATCH(P33,'G Project Timeline-OPM update'!$G$4:$L$4,0))-14</f>
        <v>46146</v>
      </c>
      <c r="T33" s="95">
        <f t="shared" si="3"/>
        <v>52</v>
      </c>
      <c r="U33" s="96">
        <f>IFERROR(VLOOKUP(G33,'Bidding list 26'!$B$2:$P$31,15,0),"")</f>
        <v>70</v>
      </c>
      <c r="V33" s="97">
        <f t="shared" si="4"/>
        <v>46076</v>
      </c>
      <c r="W33" s="97">
        <f t="shared" si="10"/>
        <v>46164</v>
      </c>
      <c r="X33" s="96" t="str">
        <f t="shared" si="5"/>
        <v>Late</v>
      </c>
      <c r="Y33" s="98" t="s">
        <v>160</v>
      </c>
      <c r="Z33" s="85" t="s">
        <v>256</v>
      </c>
      <c r="AA33" s="99" t="s">
        <v>161</v>
      </c>
      <c r="AB33" s="85" t="s">
        <v>257</v>
      </c>
      <c r="AC33" s="85" t="s">
        <v>161</v>
      </c>
      <c r="AD33" s="85" t="s">
        <v>260</v>
      </c>
      <c r="AE33" s="85"/>
      <c r="AF33" s="85" t="s">
        <v>260</v>
      </c>
      <c r="AG33" s="113"/>
      <c r="AH33" s="101" t="s">
        <v>261</v>
      </c>
      <c r="AI33" s="114" t="s">
        <v>262</v>
      </c>
      <c r="AJ33" s="103"/>
      <c r="AK33" s="104"/>
      <c r="AL33" s="3">
        <f t="shared" si="6"/>
        <v>3</v>
      </c>
      <c r="AM33" s="3">
        <f t="shared" si="7"/>
        <v>3</v>
      </c>
      <c r="AN33" s="3">
        <f t="shared" si="8"/>
        <v>0</v>
      </c>
      <c r="AO33" s="3">
        <f t="shared" si="11"/>
        <v>3</v>
      </c>
    </row>
    <row r="34">
      <c r="A34" s="84">
        <v>46094.0</v>
      </c>
      <c r="B34" s="85" t="s">
        <v>15</v>
      </c>
      <c r="C34" s="85" t="s">
        <v>252</v>
      </c>
      <c r="D34" s="85" t="s">
        <v>253</v>
      </c>
      <c r="E34" s="85" t="s">
        <v>254</v>
      </c>
      <c r="F34" s="87">
        <v>4478.0</v>
      </c>
      <c r="G34" s="85" t="s">
        <v>74</v>
      </c>
      <c r="H34" s="85" t="str">
        <f>vlookup(G34,'Bidding list 26'!$B$4:$G$270,6,0)</f>
        <v>C61-4850, Not including RFID module. Includes: 64GB 27-key Android 11, controller with battery, charging dock, charging adapter, glass screen protector</v>
      </c>
      <c r="I34" s="88">
        <v>1.55E7</v>
      </c>
      <c r="J34" s="87">
        <v>1.0</v>
      </c>
      <c r="K34" s="89">
        <f t="shared" si="1"/>
        <v>15500000</v>
      </c>
      <c r="L34" s="87" t="s">
        <v>255</v>
      </c>
      <c r="M34" s="90" t="s">
        <v>19</v>
      </c>
      <c r="N34" s="122" t="s">
        <v>20</v>
      </c>
      <c r="O34" s="92" t="s">
        <v>98</v>
      </c>
      <c r="P34" s="92" t="s">
        <v>21</v>
      </c>
      <c r="Q34" s="84">
        <v>46127.0</v>
      </c>
      <c r="R34" s="93">
        <f t="shared" si="2"/>
        <v>33</v>
      </c>
      <c r="S34" s="94">
        <f t="array" ref="S34">INDEX('G Project Timeline-OPM update'!$G$7:$L$35,MATCH(1,('G Project Timeline-OPM update'!$C$7:$C$35=N34)*('G Project Timeline-OPM update'!$B$7:$B$35=M34)*('G Project Timeline-OPM update'!$D$7:$D$35=O34),0),MATCH(P34,'G Project Timeline-OPM update'!$G$4:$L$4,0))-14</f>
        <v>46135</v>
      </c>
      <c r="T34" s="95">
        <f t="shared" si="3"/>
        <v>41</v>
      </c>
      <c r="U34" s="96">
        <f>IFERROR(VLOOKUP(G34,'Bidding list 26'!$B$2:$P$31,15,0),"")</f>
        <v>65</v>
      </c>
      <c r="V34" s="97">
        <f t="shared" si="4"/>
        <v>46070</v>
      </c>
      <c r="W34" s="97">
        <f t="shared" si="10"/>
        <v>46159</v>
      </c>
      <c r="X34" s="96" t="str">
        <f t="shared" si="5"/>
        <v>Late</v>
      </c>
      <c r="Y34" s="98" t="s">
        <v>160</v>
      </c>
      <c r="Z34" s="85" t="s">
        <v>256</v>
      </c>
      <c r="AA34" s="85" t="s">
        <v>161</v>
      </c>
      <c r="AB34" s="85" t="s">
        <v>263</v>
      </c>
      <c r="AC34" s="85" t="s">
        <v>161</v>
      </c>
      <c r="AD34" s="85" t="s">
        <v>264</v>
      </c>
      <c r="AE34" s="85" t="s">
        <v>161</v>
      </c>
      <c r="AF34" s="85" t="s">
        <v>265</v>
      </c>
      <c r="AG34" s="137"/>
      <c r="AH34" s="101">
        <v>46149.0</v>
      </c>
      <c r="AI34" s="114" t="s">
        <v>266</v>
      </c>
      <c r="AJ34" s="103"/>
      <c r="AK34" s="121" t="s">
        <v>267</v>
      </c>
      <c r="AL34" s="3">
        <f t="shared" si="6"/>
        <v>1</v>
      </c>
      <c r="AM34" s="3">
        <f t="shared" si="7"/>
        <v>1</v>
      </c>
      <c r="AN34" s="3">
        <f t="shared" si="8"/>
        <v>1</v>
      </c>
      <c r="AO34" s="3">
        <f t="shared" si="11"/>
        <v>1</v>
      </c>
    </row>
    <row r="35">
      <c r="A35" s="84">
        <v>46094.0</v>
      </c>
      <c r="B35" s="85" t="s">
        <v>15</v>
      </c>
      <c r="C35" s="85" t="s">
        <v>252</v>
      </c>
      <c r="D35" s="85" t="s">
        <v>253</v>
      </c>
      <c r="E35" s="85" t="s">
        <v>254</v>
      </c>
      <c r="F35" s="87">
        <v>4478.0</v>
      </c>
      <c r="G35" s="85" t="s">
        <v>14</v>
      </c>
      <c r="H35" s="85" t="str">
        <f>vlookup(G35,'Bidding list 26'!$B$4:$G$270,6,0)</f>
        <v>ZEBRA DS8178,USB cable PCS Wireless Scanner</v>
      </c>
      <c r="I35" s="88">
        <v>5800000.0</v>
      </c>
      <c r="J35" s="87">
        <v>1.0</v>
      </c>
      <c r="K35" s="89">
        <f t="shared" si="1"/>
        <v>5800000</v>
      </c>
      <c r="L35" s="87" t="s">
        <v>255</v>
      </c>
      <c r="M35" s="90" t="s">
        <v>19</v>
      </c>
      <c r="N35" s="122" t="s">
        <v>20</v>
      </c>
      <c r="O35" s="92" t="s">
        <v>98</v>
      </c>
      <c r="P35" s="92" t="s">
        <v>21</v>
      </c>
      <c r="Q35" s="84">
        <v>46127.0</v>
      </c>
      <c r="R35" s="93">
        <f t="shared" si="2"/>
        <v>33</v>
      </c>
      <c r="S35" s="94">
        <f t="array" ref="S35">INDEX('G Project Timeline-OPM update'!$G$7:$L$35,MATCH(1,('G Project Timeline-OPM update'!$C$7:$C$35=N35)*('G Project Timeline-OPM update'!$B$7:$B$35=M35)*('G Project Timeline-OPM update'!$D$7:$D$35=O35),0),MATCH(P35,'G Project Timeline-OPM update'!$G$4:$L$4,0))-14</f>
        <v>46135</v>
      </c>
      <c r="T35" s="95">
        <f t="shared" si="3"/>
        <v>41</v>
      </c>
      <c r="U35" s="96">
        <f>IFERROR(VLOOKUP(G35,'Bidding list 26'!$B$2:$P$31,15,0),"")</f>
        <v>65</v>
      </c>
      <c r="V35" s="97">
        <f t="shared" si="4"/>
        <v>46070</v>
      </c>
      <c r="W35" s="97">
        <f t="shared" si="10"/>
        <v>46159</v>
      </c>
      <c r="X35" s="96" t="str">
        <f t="shared" si="5"/>
        <v>Late</v>
      </c>
      <c r="Y35" s="98" t="s">
        <v>160</v>
      </c>
      <c r="Z35" s="85" t="s">
        <v>256</v>
      </c>
      <c r="AA35" s="85" t="s">
        <v>161</v>
      </c>
      <c r="AB35" s="85" t="s">
        <v>263</v>
      </c>
      <c r="AC35" s="85" t="s">
        <v>161</v>
      </c>
      <c r="AD35" s="85" t="s">
        <v>264</v>
      </c>
      <c r="AE35" s="85" t="s">
        <v>161</v>
      </c>
      <c r="AF35" s="85" t="s">
        <v>265</v>
      </c>
      <c r="AG35" s="138"/>
      <c r="AH35" s="101" t="s">
        <v>268</v>
      </c>
      <c r="AI35" s="114" t="s">
        <v>269</v>
      </c>
      <c r="AJ35" s="103"/>
      <c r="AK35" s="104"/>
      <c r="AL35" s="3">
        <f t="shared" si="6"/>
        <v>1</v>
      </c>
      <c r="AM35" s="3">
        <f t="shared" si="7"/>
        <v>1</v>
      </c>
      <c r="AN35" s="3">
        <f t="shared" si="8"/>
        <v>1</v>
      </c>
      <c r="AO35" s="3">
        <f t="shared" si="11"/>
        <v>1</v>
      </c>
    </row>
    <row r="36">
      <c r="A36" s="84">
        <v>46094.0</v>
      </c>
      <c r="B36" s="85" t="s">
        <v>15</v>
      </c>
      <c r="C36" s="85" t="s">
        <v>252</v>
      </c>
      <c r="D36" s="85" t="s">
        <v>253</v>
      </c>
      <c r="E36" s="85" t="s">
        <v>254</v>
      </c>
      <c r="F36" s="87">
        <v>4478.0</v>
      </c>
      <c r="G36" s="85" t="s">
        <v>68</v>
      </c>
      <c r="H36" s="85" t="str">
        <f>vlookup(G36,'Bidding list 26'!$B$4:$G$270,6,0)</f>
        <v>DELL E2225HM, 21.5 inch HDMI cable, 3Yrs Wty</v>
      </c>
      <c r="I36" s="88">
        <v>1980000.0</v>
      </c>
      <c r="J36" s="87">
        <v>3.0</v>
      </c>
      <c r="K36" s="89">
        <f t="shared" si="1"/>
        <v>5940000</v>
      </c>
      <c r="L36" s="87" t="s">
        <v>270</v>
      </c>
      <c r="M36" s="90" t="s">
        <v>23</v>
      </c>
      <c r="N36" s="122" t="s">
        <v>22</v>
      </c>
      <c r="O36" s="92" t="s">
        <v>98</v>
      </c>
      <c r="P36" s="92" t="s">
        <v>21</v>
      </c>
      <c r="Q36" s="84">
        <v>46127.0</v>
      </c>
      <c r="R36" s="93">
        <f t="shared" si="2"/>
        <v>33</v>
      </c>
      <c r="S36" s="94">
        <f t="array" ref="S36">INDEX('G Project Timeline-OPM update'!$G$7:$L$35,MATCH(1,('G Project Timeline-OPM update'!$C$7:$C$35=N36)*('G Project Timeline-OPM update'!$B$7:$B$35=M36)*('G Project Timeline-OPM update'!$D$7:$D$35=O36),0),MATCH(P36,'G Project Timeline-OPM update'!$G$4:$L$4,0))-14</f>
        <v>46146</v>
      </c>
      <c r="T36" s="95">
        <f t="shared" si="3"/>
        <v>52</v>
      </c>
      <c r="U36" s="96">
        <f>IFERROR(VLOOKUP(G36,'Bidding list 26'!$B$2:$P$31,15,0),"")</f>
        <v>50</v>
      </c>
      <c r="V36" s="97">
        <f t="shared" si="4"/>
        <v>46096</v>
      </c>
      <c r="W36" s="97">
        <f t="shared" si="10"/>
        <v>46144</v>
      </c>
      <c r="X36" s="96" t="str">
        <f t="shared" si="5"/>
        <v>On time</v>
      </c>
      <c r="Y36" s="98" t="s">
        <v>160</v>
      </c>
      <c r="Z36" s="85" t="s">
        <v>256</v>
      </c>
      <c r="AA36" s="85" t="s">
        <v>161</v>
      </c>
      <c r="AB36" s="85" t="s">
        <v>271</v>
      </c>
      <c r="AC36" s="85" t="s">
        <v>161</v>
      </c>
      <c r="AD36" s="85" t="s">
        <v>272</v>
      </c>
      <c r="AE36" s="85" t="s">
        <v>161</v>
      </c>
      <c r="AF36" s="85" t="s">
        <v>272</v>
      </c>
      <c r="AG36" s="126"/>
      <c r="AH36" s="101">
        <v>46141.0</v>
      </c>
      <c r="AI36" s="114" t="s">
        <v>273</v>
      </c>
      <c r="AJ36" s="103"/>
      <c r="AK36" s="104"/>
      <c r="AL36" s="3">
        <f t="shared" si="6"/>
        <v>3</v>
      </c>
      <c r="AM36" s="3">
        <f t="shared" si="7"/>
        <v>3</v>
      </c>
      <c r="AN36" s="3">
        <f t="shared" si="8"/>
        <v>3</v>
      </c>
      <c r="AO36" s="3">
        <f t="shared" si="11"/>
        <v>3</v>
      </c>
    </row>
    <row r="37">
      <c r="A37" s="84">
        <v>46094.0</v>
      </c>
      <c r="B37" s="85" t="s">
        <v>15</v>
      </c>
      <c r="C37" s="85" t="s">
        <v>252</v>
      </c>
      <c r="D37" s="85" t="s">
        <v>253</v>
      </c>
      <c r="E37" s="85" t="s">
        <v>254</v>
      </c>
      <c r="F37" s="87">
        <v>4478.0</v>
      </c>
      <c r="G37" s="85" t="s">
        <v>55</v>
      </c>
      <c r="H37" s="85" t="str">
        <f>vlookup(G37,'Bidding list 26'!$B$4:$G$270,6,0)</f>
        <v>Pro Tower QCT1250, Ultra 5 235, Ram 16GB DDR5, SSD
512GB, Integrated graphics card, Power 180W, HDMI &amp; DP Port,
Keyboard and Mouse, 3Yrs Wty</v>
      </c>
      <c r="I37" s="88">
        <v>1.8717E7</v>
      </c>
      <c r="J37" s="87">
        <v>3.0</v>
      </c>
      <c r="K37" s="89">
        <f t="shared" si="1"/>
        <v>56151000</v>
      </c>
      <c r="L37" s="87" t="s">
        <v>270</v>
      </c>
      <c r="M37" s="90" t="s">
        <v>23</v>
      </c>
      <c r="N37" s="122" t="s">
        <v>22</v>
      </c>
      <c r="O37" s="92" t="s">
        <v>98</v>
      </c>
      <c r="P37" s="92" t="s">
        <v>21</v>
      </c>
      <c r="Q37" s="84">
        <v>46127.0</v>
      </c>
      <c r="R37" s="93">
        <f t="shared" si="2"/>
        <v>33</v>
      </c>
      <c r="S37" s="94">
        <f t="array" ref="S37">INDEX('G Project Timeline-OPM update'!$G$7:$L$35,MATCH(1,('G Project Timeline-OPM update'!$C$7:$C$35=N37)*('G Project Timeline-OPM update'!$B$7:$B$35=M37)*('G Project Timeline-OPM update'!$D$7:$D$35=O37),0),MATCH(P37,'G Project Timeline-OPM update'!$G$4:$L$4,0))-14</f>
        <v>46146</v>
      </c>
      <c r="T37" s="95">
        <f t="shared" si="3"/>
        <v>52</v>
      </c>
      <c r="U37" s="96">
        <f>IFERROR(VLOOKUP(G37,'Bidding list 26'!$B$2:$P$31,15,0),"")</f>
        <v>70</v>
      </c>
      <c r="V37" s="97">
        <f t="shared" si="4"/>
        <v>46076</v>
      </c>
      <c r="W37" s="97">
        <f t="shared" si="10"/>
        <v>46164</v>
      </c>
      <c r="X37" s="96" t="str">
        <f t="shared" si="5"/>
        <v>Late</v>
      </c>
      <c r="Y37" s="98" t="s">
        <v>160</v>
      </c>
      <c r="Z37" s="85" t="s">
        <v>256</v>
      </c>
      <c r="AA37" s="99" t="s">
        <v>161</v>
      </c>
      <c r="AB37" s="85" t="s">
        <v>271</v>
      </c>
      <c r="AC37" s="85" t="s">
        <v>161</v>
      </c>
      <c r="AD37" s="85" t="s">
        <v>274</v>
      </c>
      <c r="AE37" s="99" t="s">
        <v>161</v>
      </c>
      <c r="AF37" s="99" t="s">
        <v>274</v>
      </c>
      <c r="AG37" s="113"/>
      <c r="AH37" s="101" t="s">
        <v>275</v>
      </c>
      <c r="AI37" s="114" t="s">
        <v>276</v>
      </c>
      <c r="AJ37" s="103"/>
      <c r="AK37" s="104"/>
      <c r="AL37" s="3">
        <f t="shared" si="6"/>
        <v>3</v>
      </c>
      <c r="AM37" s="3">
        <f t="shared" si="7"/>
        <v>3</v>
      </c>
      <c r="AN37" s="3">
        <f t="shared" si="8"/>
        <v>3</v>
      </c>
      <c r="AO37" s="3">
        <f t="shared" si="11"/>
        <v>3</v>
      </c>
    </row>
    <row r="38">
      <c r="A38" s="84">
        <v>46094.0</v>
      </c>
      <c r="B38" s="85" t="s">
        <v>15</v>
      </c>
      <c r="C38" s="85" t="s">
        <v>252</v>
      </c>
      <c r="D38" s="85" t="s">
        <v>253</v>
      </c>
      <c r="E38" s="85" t="s">
        <v>254</v>
      </c>
      <c r="F38" s="87">
        <v>4478.0</v>
      </c>
      <c r="G38" s="85" t="s">
        <v>74</v>
      </c>
      <c r="H38" s="85" t="str">
        <f>vlookup(G38,'Bidding list 26'!$B$4:$G$270,6,0)</f>
        <v>C61-4850, Not including RFID module. Includes: 64GB 27-key Android 11, controller with battery, charging dock, charging adapter, glass screen protector</v>
      </c>
      <c r="I38" s="88">
        <v>1.55E7</v>
      </c>
      <c r="J38" s="87">
        <v>1.0</v>
      </c>
      <c r="K38" s="89">
        <f t="shared" si="1"/>
        <v>15500000</v>
      </c>
      <c r="L38" s="87" t="s">
        <v>270</v>
      </c>
      <c r="M38" s="90" t="s">
        <v>19</v>
      </c>
      <c r="N38" s="122" t="s">
        <v>22</v>
      </c>
      <c r="O38" s="92" t="s">
        <v>98</v>
      </c>
      <c r="P38" s="92" t="s">
        <v>21</v>
      </c>
      <c r="Q38" s="84">
        <v>46127.0</v>
      </c>
      <c r="R38" s="93">
        <f t="shared" si="2"/>
        <v>33</v>
      </c>
      <c r="S38" s="94">
        <f t="array" ref="S38">INDEX('G Project Timeline-OPM update'!$G$7:$L$35,MATCH(1,('G Project Timeline-OPM update'!$C$7:$C$35=N38)*('G Project Timeline-OPM update'!$B$7:$B$35=M38)*('G Project Timeline-OPM update'!$D$7:$D$35=O38),0),MATCH(P38,'G Project Timeline-OPM update'!$G$4:$L$4,0))-14</f>
        <v>46135</v>
      </c>
      <c r="T38" s="95">
        <f t="shared" si="3"/>
        <v>41</v>
      </c>
      <c r="U38" s="96">
        <f>IFERROR(VLOOKUP(G38,'Bidding list 26'!$B$2:$P$31,15,0),"")</f>
        <v>65</v>
      </c>
      <c r="V38" s="97">
        <f t="shared" si="4"/>
        <v>46070</v>
      </c>
      <c r="W38" s="97">
        <f t="shared" si="10"/>
        <v>46159</v>
      </c>
      <c r="X38" s="96" t="str">
        <f t="shared" si="5"/>
        <v>Late</v>
      </c>
      <c r="Y38" s="98" t="s">
        <v>160</v>
      </c>
      <c r="Z38" s="85" t="s">
        <v>256</v>
      </c>
      <c r="AA38" s="85" t="s">
        <v>161</v>
      </c>
      <c r="AB38" s="85" t="s">
        <v>277</v>
      </c>
      <c r="AC38" s="85" t="s">
        <v>161</v>
      </c>
      <c r="AD38" s="85" t="s">
        <v>278</v>
      </c>
      <c r="AE38" s="85" t="s">
        <v>161</v>
      </c>
      <c r="AF38" s="139" t="s">
        <v>265</v>
      </c>
      <c r="AG38" s="124"/>
      <c r="AH38" s="101">
        <v>46149.0</v>
      </c>
      <c r="AI38" s="114" t="s">
        <v>279</v>
      </c>
      <c r="AJ38" s="103"/>
      <c r="AK38" s="121" t="s">
        <v>267</v>
      </c>
      <c r="AL38" s="3">
        <f t="shared" si="6"/>
        <v>1</v>
      </c>
      <c r="AM38" s="3">
        <f t="shared" si="7"/>
        <v>1</v>
      </c>
      <c r="AN38" s="3">
        <f t="shared" si="8"/>
        <v>1</v>
      </c>
      <c r="AO38" s="3">
        <f t="shared" si="11"/>
        <v>1</v>
      </c>
    </row>
    <row r="39">
      <c r="A39" s="84">
        <v>46094.0</v>
      </c>
      <c r="B39" s="85" t="s">
        <v>15</v>
      </c>
      <c r="C39" s="85" t="s">
        <v>252</v>
      </c>
      <c r="D39" s="85" t="s">
        <v>253</v>
      </c>
      <c r="E39" s="85" t="s">
        <v>254</v>
      </c>
      <c r="F39" s="87">
        <v>4478.0</v>
      </c>
      <c r="G39" s="85" t="s">
        <v>14</v>
      </c>
      <c r="H39" s="85" t="str">
        <f>vlookup(G39,'Bidding list 26'!$B$4:$G$270,6,0)</f>
        <v>ZEBRA DS8178,USB cable PCS Wireless Scanner</v>
      </c>
      <c r="I39" s="88">
        <v>5800000.0</v>
      </c>
      <c r="J39" s="87">
        <v>1.0</v>
      </c>
      <c r="K39" s="89">
        <f t="shared" si="1"/>
        <v>5800000</v>
      </c>
      <c r="L39" s="87" t="s">
        <v>270</v>
      </c>
      <c r="M39" s="90" t="s">
        <v>19</v>
      </c>
      <c r="N39" s="122" t="s">
        <v>22</v>
      </c>
      <c r="O39" s="92" t="s">
        <v>98</v>
      </c>
      <c r="P39" s="92" t="s">
        <v>21</v>
      </c>
      <c r="Q39" s="84">
        <v>46127.0</v>
      </c>
      <c r="R39" s="93">
        <f t="shared" si="2"/>
        <v>33</v>
      </c>
      <c r="S39" s="94">
        <f t="array" ref="S39">INDEX('G Project Timeline-OPM update'!$G$7:$L$35,MATCH(1,('G Project Timeline-OPM update'!$C$7:$C$35=N39)*('G Project Timeline-OPM update'!$B$7:$B$35=M39)*('G Project Timeline-OPM update'!$D$7:$D$35=O39),0),MATCH(P39,'G Project Timeline-OPM update'!$G$4:$L$4,0))-14</f>
        <v>46135</v>
      </c>
      <c r="T39" s="95">
        <f t="shared" si="3"/>
        <v>41</v>
      </c>
      <c r="U39" s="96">
        <f>IFERROR(VLOOKUP(G39,'Bidding list 26'!$B$2:$P$31,15,0),"")</f>
        <v>65</v>
      </c>
      <c r="V39" s="97">
        <f t="shared" si="4"/>
        <v>46070</v>
      </c>
      <c r="W39" s="97">
        <f t="shared" si="10"/>
        <v>46159</v>
      </c>
      <c r="X39" s="96" t="str">
        <f t="shared" si="5"/>
        <v>Late</v>
      </c>
      <c r="Y39" s="98" t="s">
        <v>160</v>
      </c>
      <c r="Z39" s="85" t="s">
        <v>256</v>
      </c>
      <c r="AA39" s="85" t="s">
        <v>161</v>
      </c>
      <c r="AB39" s="85" t="s">
        <v>277</v>
      </c>
      <c r="AC39" s="85" t="s">
        <v>161</v>
      </c>
      <c r="AD39" s="85" t="s">
        <v>278</v>
      </c>
      <c r="AE39" s="85" t="s">
        <v>161</v>
      </c>
      <c r="AF39" s="102" t="s">
        <v>265</v>
      </c>
      <c r="AG39" s="138"/>
      <c r="AH39" s="101" t="s">
        <v>268</v>
      </c>
      <c r="AI39" s="114" t="s">
        <v>280</v>
      </c>
      <c r="AJ39" s="103"/>
      <c r="AK39" s="104"/>
      <c r="AL39" s="3">
        <f t="shared" si="6"/>
        <v>1</v>
      </c>
      <c r="AM39" s="3">
        <f t="shared" si="7"/>
        <v>1</v>
      </c>
      <c r="AN39" s="3">
        <f t="shared" si="8"/>
        <v>1</v>
      </c>
      <c r="AO39" s="3">
        <f t="shared" si="11"/>
        <v>1</v>
      </c>
    </row>
    <row r="40">
      <c r="A40" s="84">
        <v>46094.0</v>
      </c>
      <c r="B40" s="85" t="s">
        <v>15</v>
      </c>
      <c r="C40" s="85" t="s">
        <v>252</v>
      </c>
      <c r="D40" s="85" t="s">
        <v>253</v>
      </c>
      <c r="E40" s="85" t="s">
        <v>254</v>
      </c>
      <c r="F40" s="87">
        <v>4478.0</v>
      </c>
      <c r="G40" s="85" t="s">
        <v>68</v>
      </c>
      <c r="H40" s="85" t="str">
        <f>vlookup(G40,'Bidding list 26'!$B$4:$G$270,6,0)</f>
        <v>DELL E2225HM, 21.5 inch HDMI cable, 3Yrs Wty</v>
      </c>
      <c r="I40" s="88">
        <v>1980000.0</v>
      </c>
      <c r="J40" s="87">
        <v>3.0</v>
      </c>
      <c r="K40" s="89">
        <f t="shared" si="1"/>
        <v>5940000</v>
      </c>
      <c r="L40" s="87" t="s">
        <v>281</v>
      </c>
      <c r="M40" s="90" t="s">
        <v>23</v>
      </c>
      <c r="N40" s="122" t="s">
        <v>24</v>
      </c>
      <c r="O40" s="92" t="s">
        <v>98</v>
      </c>
      <c r="P40" s="92" t="s">
        <v>21</v>
      </c>
      <c r="Q40" s="84">
        <v>46127.0</v>
      </c>
      <c r="R40" s="93">
        <f t="shared" si="2"/>
        <v>33</v>
      </c>
      <c r="S40" s="94">
        <f t="array" ref="S40">INDEX('G Project Timeline-OPM update'!$G$7:$L$35,MATCH(1,('G Project Timeline-OPM update'!$C$7:$C$35=N40)*('G Project Timeline-OPM update'!$B$7:$B$35=M40)*('G Project Timeline-OPM update'!$D$7:$D$35=O40),0),MATCH(P40,'G Project Timeline-OPM update'!$G$4:$L$4,0))-14</f>
        <v>46146</v>
      </c>
      <c r="T40" s="95">
        <f t="shared" si="3"/>
        <v>52</v>
      </c>
      <c r="U40" s="96">
        <f>IFERROR(VLOOKUP(G40,'Bidding list 26'!$B$2:$P$31,15,0),"")</f>
        <v>50</v>
      </c>
      <c r="V40" s="97">
        <f t="shared" si="4"/>
        <v>46096</v>
      </c>
      <c r="W40" s="97">
        <f t="shared" si="10"/>
        <v>46144</v>
      </c>
      <c r="X40" s="96" t="str">
        <f t="shared" si="5"/>
        <v>On time</v>
      </c>
      <c r="Y40" s="98" t="s">
        <v>160</v>
      </c>
      <c r="Z40" s="85" t="s">
        <v>256</v>
      </c>
      <c r="AA40" s="85" t="s">
        <v>161</v>
      </c>
      <c r="AB40" s="140" t="s">
        <v>282</v>
      </c>
      <c r="AC40" s="85" t="s">
        <v>161</v>
      </c>
      <c r="AD40" s="85" t="s">
        <v>283</v>
      </c>
      <c r="AE40" s="85" t="s">
        <v>161</v>
      </c>
      <c r="AF40" s="85" t="s">
        <v>283</v>
      </c>
      <c r="AG40" s="126"/>
      <c r="AH40" s="101">
        <v>46141.0</v>
      </c>
      <c r="AI40" s="114" t="s">
        <v>284</v>
      </c>
      <c r="AJ40" s="103"/>
      <c r="AK40" s="104"/>
      <c r="AL40" s="3">
        <f t="shared" si="6"/>
        <v>3</v>
      </c>
      <c r="AM40" s="3">
        <f t="shared" si="7"/>
        <v>3</v>
      </c>
      <c r="AN40" s="3">
        <f t="shared" si="8"/>
        <v>3</v>
      </c>
      <c r="AO40" s="3">
        <f t="shared" si="11"/>
        <v>3</v>
      </c>
    </row>
    <row r="41">
      <c r="A41" s="84">
        <v>46094.0</v>
      </c>
      <c r="B41" s="85" t="s">
        <v>15</v>
      </c>
      <c r="C41" s="85" t="s">
        <v>252</v>
      </c>
      <c r="D41" s="85" t="s">
        <v>253</v>
      </c>
      <c r="E41" s="85" t="s">
        <v>254</v>
      </c>
      <c r="F41" s="87">
        <v>4478.0</v>
      </c>
      <c r="G41" s="85" t="s">
        <v>55</v>
      </c>
      <c r="H41" s="85" t="str">
        <f>vlookup(G41,'Bidding list 26'!$B$4:$G$270,6,0)</f>
        <v>Pro Tower QCT1250, Ultra 5 235, Ram 16GB DDR5, SSD
512GB, Integrated graphics card, Power 180W, HDMI &amp; DP Port,
Keyboard and Mouse, 3Yrs Wty</v>
      </c>
      <c r="I41" s="88">
        <v>1.8717E7</v>
      </c>
      <c r="J41" s="87">
        <v>3.0</v>
      </c>
      <c r="K41" s="89">
        <f t="shared" si="1"/>
        <v>56151000</v>
      </c>
      <c r="L41" s="87" t="s">
        <v>281</v>
      </c>
      <c r="M41" s="90" t="s">
        <v>23</v>
      </c>
      <c r="N41" s="122" t="s">
        <v>24</v>
      </c>
      <c r="O41" s="92" t="s">
        <v>98</v>
      </c>
      <c r="P41" s="92" t="s">
        <v>21</v>
      </c>
      <c r="Q41" s="84">
        <v>46127.0</v>
      </c>
      <c r="R41" s="93">
        <f t="shared" si="2"/>
        <v>33</v>
      </c>
      <c r="S41" s="94">
        <f t="array" ref="S41">INDEX('G Project Timeline-OPM update'!$G$7:$L$35,MATCH(1,('G Project Timeline-OPM update'!$C$7:$C$35=N41)*('G Project Timeline-OPM update'!$B$7:$B$35=M41)*('G Project Timeline-OPM update'!$D$7:$D$35=O41),0),MATCH(P41,'G Project Timeline-OPM update'!$G$4:$L$4,0))-14</f>
        <v>46146</v>
      </c>
      <c r="T41" s="95">
        <f t="shared" si="3"/>
        <v>52</v>
      </c>
      <c r="U41" s="96">
        <f>IFERROR(VLOOKUP(G41,'Bidding list 26'!$B$2:$P$31,15,0),"")</f>
        <v>70</v>
      </c>
      <c r="V41" s="97">
        <f t="shared" si="4"/>
        <v>46076</v>
      </c>
      <c r="W41" s="97">
        <f t="shared" si="10"/>
        <v>46164</v>
      </c>
      <c r="X41" s="96" t="str">
        <f t="shared" si="5"/>
        <v>Late</v>
      </c>
      <c r="Y41" s="98" t="s">
        <v>160</v>
      </c>
      <c r="Z41" s="85" t="s">
        <v>256</v>
      </c>
      <c r="AA41" s="85" t="s">
        <v>161</v>
      </c>
      <c r="AB41" s="140" t="s">
        <v>282</v>
      </c>
      <c r="AC41" s="85" t="s">
        <v>161</v>
      </c>
      <c r="AD41" s="85" t="s">
        <v>285</v>
      </c>
      <c r="AE41" s="85" t="s">
        <v>161</v>
      </c>
      <c r="AF41" s="85" t="s">
        <v>285</v>
      </c>
      <c r="AG41" s="113"/>
      <c r="AH41" s="101" t="s">
        <v>275</v>
      </c>
      <c r="AI41" s="114" t="s">
        <v>286</v>
      </c>
      <c r="AJ41" s="103"/>
      <c r="AK41" s="104"/>
      <c r="AL41" s="3">
        <f t="shared" si="6"/>
        <v>3</v>
      </c>
      <c r="AM41" s="3">
        <f t="shared" si="7"/>
        <v>3</v>
      </c>
      <c r="AN41" s="3">
        <f t="shared" si="8"/>
        <v>3</v>
      </c>
      <c r="AO41" s="3">
        <f t="shared" si="11"/>
        <v>3</v>
      </c>
    </row>
    <row r="42">
      <c r="A42" s="84">
        <v>46094.0</v>
      </c>
      <c r="B42" s="85" t="s">
        <v>15</v>
      </c>
      <c r="C42" s="85" t="s">
        <v>252</v>
      </c>
      <c r="D42" s="85" t="s">
        <v>253</v>
      </c>
      <c r="E42" s="85" t="s">
        <v>254</v>
      </c>
      <c r="F42" s="87">
        <v>4478.0</v>
      </c>
      <c r="G42" s="85" t="s">
        <v>74</v>
      </c>
      <c r="H42" s="85" t="str">
        <f>vlookup(G42,'Bidding list 26'!$B$4:$G$270,6,0)</f>
        <v>C61-4850, Not including RFID module. Includes: 64GB 27-key Android 11, controller with battery, charging dock, charging adapter, glass screen protector</v>
      </c>
      <c r="I42" s="88">
        <v>1.55E7</v>
      </c>
      <c r="J42" s="87">
        <v>1.0</v>
      </c>
      <c r="K42" s="89">
        <f t="shared" si="1"/>
        <v>15500000</v>
      </c>
      <c r="L42" s="87" t="s">
        <v>281</v>
      </c>
      <c r="M42" s="90" t="s">
        <v>23</v>
      </c>
      <c r="N42" s="122" t="s">
        <v>24</v>
      </c>
      <c r="O42" s="92" t="s">
        <v>98</v>
      </c>
      <c r="P42" s="92" t="s">
        <v>21</v>
      </c>
      <c r="Q42" s="84">
        <v>46127.0</v>
      </c>
      <c r="R42" s="93">
        <f t="shared" si="2"/>
        <v>33</v>
      </c>
      <c r="S42" s="94">
        <f t="array" ref="S42">INDEX('G Project Timeline-OPM update'!$G$7:$L$35,MATCH(1,('G Project Timeline-OPM update'!$C$7:$C$35=N42)*('G Project Timeline-OPM update'!$B$7:$B$35=M42)*('G Project Timeline-OPM update'!$D$7:$D$35=O42),0),MATCH(P42,'G Project Timeline-OPM update'!$G$4:$L$4,0))-14</f>
        <v>46146</v>
      </c>
      <c r="T42" s="95">
        <f t="shared" si="3"/>
        <v>52</v>
      </c>
      <c r="U42" s="96">
        <f>IFERROR(VLOOKUP(G42,'Bidding list 26'!$B$2:$P$31,15,0),"")</f>
        <v>65</v>
      </c>
      <c r="V42" s="97">
        <f t="shared" si="4"/>
        <v>46081</v>
      </c>
      <c r="W42" s="97">
        <f t="shared" si="10"/>
        <v>46159</v>
      </c>
      <c r="X42" s="96" t="str">
        <f t="shared" si="5"/>
        <v>Late</v>
      </c>
      <c r="Y42" s="98" t="s">
        <v>160</v>
      </c>
      <c r="Z42" s="85" t="s">
        <v>256</v>
      </c>
      <c r="AA42" s="85" t="s">
        <v>161</v>
      </c>
      <c r="AB42" s="140" t="s">
        <v>282</v>
      </c>
      <c r="AC42" s="85" t="s">
        <v>161</v>
      </c>
      <c r="AD42" s="85" t="s">
        <v>287</v>
      </c>
      <c r="AE42" s="85" t="s">
        <v>161</v>
      </c>
      <c r="AF42" s="85" t="s">
        <v>265</v>
      </c>
      <c r="AG42" s="120" t="str">
        <f>vlookup(AF42,Sheet9!A:D,4,0)</f>
        <v/>
      </c>
      <c r="AH42" s="101" t="s">
        <v>268</v>
      </c>
      <c r="AI42" s="114" t="s">
        <v>288</v>
      </c>
      <c r="AJ42" s="103"/>
      <c r="AK42" s="121" t="s">
        <v>267</v>
      </c>
      <c r="AL42" s="3">
        <f t="shared" si="6"/>
        <v>1</v>
      </c>
      <c r="AM42" s="3">
        <f t="shared" si="7"/>
        <v>1</v>
      </c>
      <c r="AN42" s="3">
        <f t="shared" si="8"/>
        <v>1</v>
      </c>
      <c r="AO42" s="3">
        <f t="shared" si="11"/>
        <v>1</v>
      </c>
    </row>
    <row r="43" ht="26.25" customHeight="1">
      <c r="A43" s="141">
        <v>46097.0</v>
      </c>
      <c r="B43" s="142" t="s">
        <v>33</v>
      </c>
      <c r="C43" s="142" t="s">
        <v>289</v>
      </c>
      <c r="D43" s="142" t="s">
        <v>290</v>
      </c>
      <c r="E43" s="142" t="s">
        <v>291</v>
      </c>
      <c r="F43" s="143">
        <v>4327.0</v>
      </c>
      <c r="G43" s="142" t="s">
        <v>70</v>
      </c>
      <c r="H43" s="142" t="s">
        <v>292</v>
      </c>
      <c r="I43" s="144">
        <v>1240000.0</v>
      </c>
      <c r="J43" s="145">
        <v>33.0</v>
      </c>
      <c r="K43" s="89">
        <f t="shared" si="1"/>
        <v>40920000</v>
      </c>
      <c r="L43" s="87" t="s">
        <v>293</v>
      </c>
      <c r="M43" s="90" t="s">
        <v>23</v>
      </c>
      <c r="N43" s="90" t="s">
        <v>20</v>
      </c>
      <c r="O43" s="92" t="s">
        <v>98</v>
      </c>
      <c r="P43" s="92" t="s">
        <v>21</v>
      </c>
      <c r="Q43" s="34">
        <v>46127.0</v>
      </c>
      <c r="R43" s="93">
        <f t="shared" si="2"/>
        <v>30</v>
      </c>
      <c r="S43" s="94">
        <f t="array" ref="S43">INDEX('G Project Timeline-OPM update'!$G$7:$L$35,MATCH(1,('G Project Timeline-OPM update'!$C$7:$C$35=N43)*('G Project Timeline-OPM update'!$B$7:$B$35=M43)*('G Project Timeline-OPM update'!$D$7:$D$35=O43),0),MATCH(P43,'G Project Timeline-OPM update'!$G$4:$L$4,0))-14</f>
        <v>46146</v>
      </c>
      <c r="T43" s="95">
        <f t="shared" si="3"/>
        <v>49</v>
      </c>
      <c r="U43" s="96">
        <f>IFERROR(VLOOKUP(G43,'Bidding list 26'!$B$2:$P$31,15,0),"")</f>
        <v>50</v>
      </c>
      <c r="V43" s="97">
        <f t="shared" si="4"/>
        <v>46096</v>
      </c>
      <c r="W43" s="97">
        <f t="shared" si="10"/>
        <v>46147</v>
      </c>
      <c r="X43" s="96" t="str">
        <f t="shared" si="5"/>
        <v>Late</v>
      </c>
      <c r="Y43" s="98" t="s">
        <v>160</v>
      </c>
      <c r="Z43" s="85" t="s">
        <v>256</v>
      </c>
      <c r="AA43" s="85" t="s">
        <v>161</v>
      </c>
      <c r="AB43" s="146" t="s">
        <v>294</v>
      </c>
      <c r="AC43" s="85" t="s">
        <v>161</v>
      </c>
      <c r="AD43" s="99" t="s">
        <v>295</v>
      </c>
      <c r="AE43" s="85" t="s">
        <v>161</v>
      </c>
      <c r="AF43" s="99" t="s">
        <v>295</v>
      </c>
      <c r="AG43" s="100" t="s">
        <v>205</v>
      </c>
      <c r="AH43" s="147" t="s">
        <v>296</v>
      </c>
      <c r="AI43" s="148" t="s">
        <v>297</v>
      </c>
      <c r="AJ43" s="149"/>
      <c r="AK43" s="150" t="s">
        <v>298</v>
      </c>
      <c r="AL43" s="3">
        <f t="shared" si="6"/>
        <v>33</v>
      </c>
      <c r="AM43" s="3">
        <f t="shared" si="7"/>
        <v>33</v>
      </c>
      <c r="AN43" s="3">
        <f t="shared" si="8"/>
        <v>33</v>
      </c>
      <c r="AO43" s="3">
        <f t="shared" si="11"/>
        <v>33</v>
      </c>
      <c r="AP43" s="151"/>
      <c r="AQ43" s="151"/>
      <c r="AR43" s="151"/>
    </row>
    <row r="44" ht="84.75" customHeight="1">
      <c r="A44" s="152">
        <v>46097.0</v>
      </c>
      <c r="B44" s="153" t="s">
        <v>33</v>
      </c>
      <c r="C44" s="153" t="s">
        <v>289</v>
      </c>
      <c r="D44" s="153" t="s">
        <v>290</v>
      </c>
      <c r="E44" s="153" t="s">
        <v>291</v>
      </c>
      <c r="F44" s="154">
        <v>4327.0</v>
      </c>
      <c r="G44" s="153" t="s">
        <v>62</v>
      </c>
      <c r="H44" s="153" t="s">
        <v>299</v>
      </c>
      <c r="I44" s="155">
        <v>7800000.0</v>
      </c>
      <c r="J44" s="145">
        <v>33.0</v>
      </c>
      <c r="K44" s="119">
        <f t="shared" si="1"/>
        <v>257400000</v>
      </c>
      <c r="L44" s="96" t="s">
        <v>293</v>
      </c>
      <c r="M44" s="134" t="s">
        <v>23</v>
      </c>
      <c r="N44" s="134" t="s">
        <v>20</v>
      </c>
      <c r="O44" s="95" t="s">
        <v>98</v>
      </c>
      <c r="P44" s="95" t="s">
        <v>21</v>
      </c>
      <c r="Q44" s="156">
        <v>46127.0</v>
      </c>
      <c r="R44" s="93">
        <f t="shared" si="2"/>
        <v>30</v>
      </c>
      <c r="S44" s="94">
        <f t="array" ref="S44">INDEX('G Project Timeline-OPM update'!$G$7:$L$35,MATCH(1,('G Project Timeline-OPM update'!$C$7:$C$35=N44)*('G Project Timeline-OPM update'!$B$7:$B$35=M44)*('G Project Timeline-OPM update'!$D$7:$D$35=O44),0),MATCH(P44,'G Project Timeline-OPM update'!$G$4:$L$4,0))-14</f>
        <v>46146</v>
      </c>
      <c r="T44" s="95">
        <f t="shared" si="3"/>
        <v>49</v>
      </c>
      <c r="U44" s="96" t="str">
        <f>IFERROR(VLOOKUP(G44,'Bidding list 26'!$B$2:$P$31,15,0),"")</f>
        <v/>
      </c>
      <c r="V44" s="97">
        <f t="shared" si="4"/>
        <v>46146</v>
      </c>
      <c r="W44" s="97">
        <f t="shared" si="10"/>
        <v>46097</v>
      </c>
      <c r="X44" s="96" t="str">
        <f t="shared" si="5"/>
        <v>On time</v>
      </c>
      <c r="Y44" s="98" t="s">
        <v>160</v>
      </c>
      <c r="Z44" s="98" t="s">
        <v>256</v>
      </c>
      <c r="AA44" s="98" t="s">
        <v>161</v>
      </c>
      <c r="AB44" s="157" t="s">
        <v>300</v>
      </c>
      <c r="AC44" s="98" t="s">
        <v>161</v>
      </c>
      <c r="AD44" s="135" t="s">
        <v>301</v>
      </c>
      <c r="AE44" s="98" t="s">
        <v>161</v>
      </c>
      <c r="AF44" s="135" t="s">
        <v>302</v>
      </c>
      <c r="AG44" s="158"/>
      <c r="AH44" s="130" t="s">
        <v>303</v>
      </c>
      <c r="AI44" s="108" t="s">
        <v>304</v>
      </c>
      <c r="AJ44" s="149"/>
      <c r="AK44" s="159"/>
      <c r="AL44" s="3">
        <f t="shared" si="6"/>
        <v>33</v>
      </c>
      <c r="AM44" s="3">
        <f t="shared" si="7"/>
        <v>33</v>
      </c>
      <c r="AN44" s="3">
        <f t="shared" si="8"/>
        <v>33</v>
      </c>
      <c r="AO44" s="3">
        <f t="shared" si="11"/>
        <v>33</v>
      </c>
      <c r="AP44" s="151"/>
      <c r="AQ44" s="151"/>
      <c r="AR44" s="151"/>
    </row>
    <row r="45" ht="26.25" customHeight="1">
      <c r="A45" s="141">
        <v>46097.0</v>
      </c>
      <c r="B45" s="142" t="s">
        <v>33</v>
      </c>
      <c r="C45" s="142" t="s">
        <v>289</v>
      </c>
      <c r="D45" s="142" t="s">
        <v>290</v>
      </c>
      <c r="E45" s="142" t="s">
        <v>291</v>
      </c>
      <c r="F45" s="143">
        <v>4327.0</v>
      </c>
      <c r="G45" s="142" t="s">
        <v>39</v>
      </c>
      <c r="H45" s="142" t="s">
        <v>305</v>
      </c>
      <c r="I45" s="144">
        <v>2300000.0</v>
      </c>
      <c r="J45" s="145">
        <v>51.0</v>
      </c>
      <c r="K45" s="89">
        <f t="shared" si="1"/>
        <v>117300000</v>
      </c>
      <c r="L45" s="87" t="s">
        <v>293</v>
      </c>
      <c r="M45" s="90" t="s">
        <v>23</v>
      </c>
      <c r="N45" s="90" t="s">
        <v>20</v>
      </c>
      <c r="O45" s="92" t="s">
        <v>98</v>
      </c>
      <c r="P45" s="92" t="s">
        <v>21</v>
      </c>
      <c r="Q45" s="34">
        <v>46127.0</v>
      </c>
      <c r="R45" s="93">
        <f t="shared" si="2"/>
        <v>30</v>
      </c>
      <c r="S45" s="94">
        <f t="array" ref="S45">INDEX('G Project Timeline-OPM update'!$G$7:$L$35,MATCH(1,('G Project Timeline-OPM update'!$C$7:$C$35=N45)*('G Project Timeline-OPM update'!$B$7:$B$35=M45)*('G Project Timeline-OPM update'!$D$7:$D$35=O45),0),MATCH(P45,'G Project Timeline-OPM update'!$G$4:$L$4,0))-14</f>
        <v>46146</v>
      </c>
      <c r="T45" s="95">
        <f t="shared" si="3"/>
        <v>49</v>
      </c>
      <c r="U45" s="96">
        <f>IFERROR(VLOOKUP(G45,'Bidding list 26'!$B$2:$P$31,15,0),"")</f>
        <v>50</v>
      </c>
      <c r="V45" s="97">
        <f t="shared" si="4"/>
        <v>46096</v>
      </c>
      <c r="W45" s="97">
        <f t="shared" si="10"/>
        <v>46147</v>
      </c>
      <c r="X45" s="96" t="str">
        <f t="shared" si="5"/>
        <v>Late</v>
      </c>
      <c r="Y45" s="98" t="s">
        <v>160</v>
      </c>
      <c r="Z45" s="85" t="s">
        <v>256</v>
      </c>
      <c r="AA45" s="85" t="s">
        <v>161</v>
      </c>
      <c r="AB45" s="146" t="s">
        <v>294</v>
      </c>
      <c r="AC45" s="85" t="s">
        <v>161</v>
      </c>
      <c r="AD45" s="99" t="s">
        <v>306</v>
      </c>
      <c r="AE45" s="85" t="s">
        <v>161</v>
      </c>
      <c r="AF45" s="99" t="s">
        <v>307</v>
      </c>
      <c r="AG45" s="160">
        <v>46137.0</v>
      </c>
      <c r="AH45" s="160">
        <v>46137.0</v>
      </c>
      <c r="AI45" s="148" t="s">
        <v>308</v>
      </c>
      <c r="AJ45" s="149"/>
      <c r="AK45" s="150" t="s">
        <v>298</v>
      </c>
      <c r="AL45" s="3">
        <f t="shared" si="6"/>
        <v>51</v>
      </c>
      <c r="AM45" s="3">
        <f t="shared" si="7"/>
        <v>51</v>
      </c>
      <c r="AN45" s="3">
        <f t="shared" si="8"/>
        <v>51</v>
      </c>
      <c r="AO45" s="3">
        <f t="shared" si="11"/>
        <v>51</v>
      </c>
      <c r="AP45" s="151"/>
      <c r="AQ45" s="151"/>
      <c r="AR45" s="151"/>
    </row>
    <row r="46" ht="26.25" customHeight="1">
      <c r="A46" s="141">
        <v>46097.0</v>
      </c>
      <c r="B46" s="142" t="s">
        <v>33</v>
      </c>
      <c r="C46" s="142" t="s">
        <v>289</v>
      </c>
      <c r="D46" s="142" t="s">
        <v>290</v>
      </c>
      <c r="E46" s="142" t="s">
        <v>291</v>
      </c>
      <c r="F46" s="143">
        <v>4327.0</v>
      </c>
      <c r="G46" s="142" t="s">
        <v>42</v>
      </c>
      <c r="H46" s="142" t="s">
        <v>309</v>
      </c>
      <c r="I46" s="144">
        <v>3300000.0</v>
      </c>
      <c r="J46" s="145">
        <v>9.0</v>
      </c>
      <c r="K46" s="89">
        <f t="shared" si="1"/>
        <v>29700000</v>
      </c>
      <c r="L46" s="87" t="s">
        <v>293</v>
      </c>
      <c r="M46" s="90" t="s">
        <v>23</v>
      </c>
      <c r="N46" s="90" t="s">
        <v>20</v>
      </c>
      <c r="O46" s="92" t="s">
        <v>98</v>
      </c>
      <c r="P46" s="92" t="s">
        <v>21</v>
      </c>
      <c r="Q46" s="34">
        <v>46127.0</v>
      </c>
      <c r="R46" s="93">
        <f t="shared" si="2"/>
        <v>30</v>
      </c>
      <c r="S46" s="94">
        <f t="array" ref="S46">INDEX('G Project Timeline-OPM update'!$G$7:$L$35,MATCH(1,('G Project Timeline-OPM update'!$C$7:$C$35=N46)*('G Project Timeline-OPM update'!$B$7:$B$35=M46)*('G Project Timeline-OPM update'!$D$7:$D$35=O46),0),MATCH(P46,'G Project Timeline-OPM update'!$G$4:$L$4,0))-14</f>
        <v>46146</v>
      </c>
      <c r="T46" s="95">
        <f t="shared" si="3"/>
        <v>49</v>
      </c>
      <c r="U46" s="96">
        <f>IFERROR(VLOOKUP(G46,'Bidding list 26'!$B$2:$P$31,15,0),"")</f>
        <v>50</v>
      </c>
      <c r="V46" s="97">
        <f t="shared" si="4"/>
        <v>46096</v>
      </c>
      <c r="W46" s="97">
        <f t="shared" si="10"/>
        <v>46147</v>
      </c>
      <c r="X46" s="96" t="str">
        <f t="shared" si="5"/>
        <v>Late</v>
      </c>
      <c r="Y46" s="98" t="s">
        <v>160</v>
      </c>
      <c r="Z46" s="85" t="s">
        <v>256</v>
      </c>
      <c r="AA46" s="85" t="s">
        <v>161</v>
      </c>
      <c r="AB46" s="146" t="s">
        <v>294</v>
      </c>
      <c r="AC46" s="85" t="s">
        <v>161</v>
      </c>
      <c r="AD46" s="99" t="s">
        <v>306</v>
      </c>
      <c r="AE46" s="85" t="s">
        <v>161</v>
      </c>
      <c r="AF46" s="99" t="s">
        <v>307</v>
      </c>
      <c r="AG46" s="124">
        <v>46149.0</v>
      </c>
      <c r="AH46" s="124">
        <v>46151.0</v>
      </c>
      <c r="AI46" s="108" t="s">
        <v>310</v>
      </c>
      <c r="AJ46" s="149"/>
      <c r="AK46" s="150" t="s">
        <v>298</v>
      </c>
      <c r="AL46" s="3">
        <f t="shared" si="6"/>
        <v>9</v>
      </c>
      <c r="AM46" s="3">
        <f t="shared" si="7"/>
        <v>9</v>
      </c>
      <c r="AN46" s="3">
        <f t="shared" si="8"/>
        <v>9</v>
      </c>
      <c r="AO46" s="3">
        <f t="shared" si="11"/>
        <v>9</v>
      </c>
      <c r="AP46" s="151"/>
      <c r="AQ46" s="151"/>
      <c r="AR46" s="151"/>
    </row>
    <row r="47" ht="26.25" customHeight="1">
      <c r="A47" s="141">
        <v>46097.0</v>
      </c>
      <c r="B47" s="142" t="s">
        <v>33</v>
      </c>
      <c r="C47" s="142" t="s">
        <v>289</v>
      </c>
      <c r="D47" s="142" t="s">
        <v>290</v>
      </c>
      <c r="E47" s="142" t="s">
        <v>291</v>
      </c>
      <c r="F47" s="143">
        <v>4327.0</v>
      </c>
      <c r="G47" s="142" t="s">
        <v>38</v>
      </c>
      <c r="H47" s="142" t="s">
        <v>311</v>
      </c>
      <c r="I47" s="144">
        <v>4.88E7</v>
      </c>
      <c r="J47" s="145">
        <v>14.0</v>
      </c>
      <c r="K47" s="89">
        <f t="shared" si="1"/>
        <v>683200000</v>
      </c>
      <c r="L47" s="87" t="s">
        <v>293</v>
      </c>
      <c r="M47" s="90" t="s">
        <v>23</v>
      </c>
      <c r="N47" s="90" t="s">
        <v>20</v>
      </c>
      <c r="O47" s="92" t="s">
        <v>98</v>
      </c>
      <c r="P47" s="92" t="s">
        <v>21</v>
      </c>
      <c r="Q47" s="34">
        <v>46127.0</v>
      </c>
      <c r="R47" s="93">
        <f t="shared" si="2"/>
        <v>30</v>
      </c>
      <c r="S47" s="94">
        <f t="array" ref="S47">INDEX('G Project Timeline-OPM update'!$G$7:$L$35,MATCH(1,('G Project Timeline-OPM update'!$C$7:$C$35=N47)*('G Project Timeline-OPM update'!$B$7:$B$35=M47)*('G Project Timeline-OPM update'!$D$7:$D$35=O47),0),MATCH(P47,'G Project Timeline-OPM update'!$G$4:$L$4,0))-14</f>
        <v>46146</v>
      </c>
      <c r="T47" s="95">
        <f t="shared" si="3"/>
        <v>49</v>
      </c>
      <c r="U47" s="96" t="str">
        <f>IFERROR(VLOOKUP(G47,'Bidding list 26'!$B$2:$P$31,15,0),"")</f>
        <v/>
      </c>
      <c r="V47" s="97">
        <f t="shared" si="4"/>
        <v>46146</v>
      </c>
      <c r="W47" s="97">
        <f t="shared" si="10"/>
        <v>46097</v>
      </c>
      <c r="X47" s="96" t="str">
        <f t="shared" si="5"/>
        <v>On time</v>
      </c>
      <c r="Y47" s="98" t="s">
        <v>160</v>
      </c>
      <c r="Z47" s="85" t="s">
        <v>256</v>
      </c>
      <c r="AA47" s="85" t="s">
        <v>161</v>
      </c>
      <c r="AB47" s="146" t="s">
        <v>294</v>
      </c>
      <c r="AC47" s="85" t="s">
        <v>161</v>
      </c>
      <c r="AD47" s="99" t="s">
        <v>312</v>
      </c>
      <c r="AE47" s="85" t="s">
        <v>161</v>
      </c>
      <c r="AF47" s="99" t="s">
        <v>312</v>
      </c>
      <c r="AG47" s="124">
        <v>46198.0</v>
      </c>
      <c r="AH47" s="124">
        <v>46200.0</v>
      </c>
      <c r="AI47" s="148" t="s">
        <v>313</v>
      </c>
      <c r="AJ47" s="149"/>
      <c r="AK47" s="150" t="s">
        <v>298</v>
      </c>
      <c r="AL47" s="3">
        <f t="shared" si="6"/>
        <v>14</v>
      </c>
      <c r="AM47" s="3">
        <f t="shared" si="7"/>
        <v>14</v>
      </c>
      <c r="AN47" s="3">
        <f t="shared" si="8"/>
        <v>14</v>
      </c>
      <c r="AO47" s="3">
        <f t="shared" si="11"/>
        <v>14</v>
      </c>
      <c r="AP47" s="151"/>
      <c r="AQ47" s="151"/>
      <c r="AR47" s="151"/>
    </row>
    <row r="48" ht="26.25" customHeight="1">
      <c r="A48" s="141">
        <v>46097.0</v>
      </c>
      <c r="B48" s="142" t="s">
        <v>33</v>
      </c>
      <c r="C48" s="142" t="s">
        <v>289</v>
      </c>
      <c r="D48" s="142" t="s">
        <v>290</v>
      </c>
      <c r="E48" s="142" t="s">
        <v>291</v>
      </c>
      <c r="F48" s="143">
        <v>4327.0</v>
      </c>
      <c r="G48" s="142" t="s">
        <v>70</v>
      </c>
      <c r="H48" s="142" t="s">
        <v>292</v>
      </c>
      <c r="I48" s="144">
        <v>1240000.0</v>
      </c>
      <c r="J48" s="145">
        <v>40.0</v>
      </c>
      <c r="K48" s="89">
        <f t="shared" si="1"/>
        <v>49600000</v>
      </c>
      <c r="L48" s="87" t="s">
        <v>314</v>
      </c>
      <c r="M48" s="90" t="s">
        <v>23</v>
      </c>
      <c r="N48" s="90" t="s">
        <v>22</v>
      </c>
      <c r="O48" s="92" t="s">
        <v>98</v>
      </c>
      <c r="P48" s="92" t="s">
        <v>21</v>
      </c>
      <c r="Q48" s="34">
        <v>46127.0</v>
      </c>
      <c r="R48" s="93">
        <f t="shared" si="2"/>
        <v>30</v>
      </c>
      <c r="S48" s="94">
        <f t="array" ref="S48">INDEX('G Project Timeline-OPM update'!$G$7:$L$35,MATCH(1,('G Project Timeline-OPM update'!$C$7:$C$35=N48)*('G Project Timeline-OPM update'!$B$7:$B$35=M48)*('G Project Timeline-OPM update'!$D$7:$D$35=O48),0),MATCH(P48,'G Project Timeline-OPM update'!$G$4:$L$4,0))-14</f>
        <v>46146</v>
      </c>
      <c r="T48" s="95">
        <f t="shared" si="3"/>
        <v>49</v>
      </c>
      <c r="U48" s="96">
        <f>IFERROR(VLOOKUP(G48,'Bidding list 26'!$B$2:$P$31,15,0),"")</f>
        <v>50</v>
      </c>
      <c r="V48" s="97">
        <f t="shared" si="4"/>
        <v>46096</v>
      </c>
      <c r="W48" s="97">
        <f t="shared" si="10"/>
        <v>46147</v>
      </c>
      <c r="X48" s="96" t="str">
        <f t="shared" si="5"/>
        <v>Late</v>
      </c>
      <c r="Y48" s="98" t="s">
        <v>160</v>
      </c>
      <c r="Z48" s="85" t="s">
        <v>256</v>
      </c>
      <c r="AA48" s="85" t="s">
        <v>161</v>
      </c>
      <c r="AB48" s="146" t="s">
        <v>315</v>
      </c>
      <c r="AC48" s="85" t="s">
        <v>161</v>
      </c>
      <c r="AD48" s="99" t="s">
        <v>316</v>
      </c>
      <c r="AE48" s="85" t="s">
        <v>161</v>
      </c>
      <c r="AF48" s="99" t="s">
        <v>316</v>
      </c>
      <c r="AG48" s="100" t="s">
        <v>205</v>
      </c>
      <c r="AH48" s="147" t="s">
        <v>317</v>
      </c>
      <c r="AI48" s="148" t="s">
        <v>318</v>
      </c>
      <c r="AJ48" s="149"/>
      <c r="AK48" s="150" t="s">
        <v>298</v>
      </c>
      <c r="AL48" s="3">
        <f t="shared" si="6"/>
        <v>40</v>
      </c>
      <c r="AM48" s="3">
        <f t="shared" si="7"/>
        <v>40</v>
      </c>
      <c r="AN48" s="3">
        <f t="shared" si="8"/>
        <v>40</v>
      </c>
      <c r="AO48" s="3">
        <f t="shared" si="11"/>
        <v>40</v>
      </c>
      <c r="AP48" s="151"/>
      <c r="AQ48" s="151"/>
      <c r="AR48" s="151"/>
    </row>
    <row r="49" ht="81.0" customHeight="1">
      <c r="A49" s="152">
        <v>46097.0</v>
      </c>
      <c r="B49" s="153" t="s">
        <v>33</v>
      </c>
      <c r="C49" s="153" t="s">
        <v>289</v>
      </c>
      <c r="D49" s="153" t="s">
        <v>290</v>
      </c>
      <c r="E49" s="153" t="s">
        <v>291</v>
      </c>
      <c r="F49" s="154">
        <v>4327.0</v>
      </c>
      <c r="G49" s="153" t="s">
        <v>62</v>
      </c>
      <c r="H49" s="153" t="s">
        <v>299</v>
      </c>
      <c r="I49" s="155">
        <v>7800000.0</v>
      </c>
      <c r="J49" s="145">
        <v>40.0</v>
      </c>
      <c r="K49" s="119">
        <f t="shared" si="1"/>
        <v>312000000</v>
      </c>
      <c r="L49" s="96" t="s">
        <v>314</v>
      </c>
      <c r="M49" s="134" t="s">
        <v>23</v>
      </c>
      <c r="N49" s="134" t="s">
        <v>22</v>
      </c>
      <c r="O49" s="95" t="s">
        <v>98</v>
      </c>
      <c r="P49" s="95" t="s">
        <v>21</v>
      </c>
      <c r="Q49" s="156">
        <v>46127.0</v>
      </c>
      <c r="R49" s="93">
        <f t="shared" si="2"/>
        <v>30</v>
      </c>
      <c r="S49" s="94">
        <f t="array" ref="S49">INDEX('G Project Timeline-OPM update'!$G$7:$L$35,MATCH(1,('G Project Timeline-OPM update'!$C$7:$C$35=N49)*('G Project Timeline-OPM update'!$B$7:$B$35=M49)*('G Project Timeline-OPM update'!$D$7:$D$35=O49),0),MATCH(P49,'G Project Timeline-OPM update'!$G$4:$L$4,0))-14</f>
        <v>46146</v>
      </c>
      <c r="T49" s="95">
        <f t="shared" si="3"/>
        <v>49</v>
      </c>
      <c r="U49" s="96" t="str">
        <f>IFERROR(VLOOKUP(G49,'Bidding list 26'!$B$2:$P$31,15,0),"")</f>
        <v/>
      </c>
      <c r="V49" s="97">
        <f t="shared" si="4"/>
        <v>46146</v>
      </c>
      <c r="W49" s="97">
        <f t="shared" si="10"/>
        <v>46097</v>
      </c>
      <c r="X49" s="96" t="str">
        <f t="shared" si="5"/>
        <v>On time</v>
      </c>
      <c r="Y49" s="98" t="s">
        <v>160</v>
      </c>
      <c r="Z49" s="98" t="s">
        <v>256</v>
      </c>
      <c r="AA49" s="98" t="s">
        <v>161</v>
      </c>
      <c r="AB49" s="157" t="s">
        <v>319</v>
      </c>
      <c r="AC49" s="98" t="s">
        <v>161</v>
      </c>
      <c r="AD49" s="135" t="s">
        <v>320</v>
      </c>
      <c r="AE49" s="98" t="s">
        <v>161</v>
      </c>
      <c r="AF49" s="135" t="s">
        <v>321</v>
      </c>
      <c r="AG49" s="158"/>
      <c r="AH49" s="130" t="s">
        <v>322</v>
      </c>
      <c r="AI49" s="108" t="s">
        <v>323</v>
      </c>
      <c r="AJ49" s="149"/>
      <c r="AK49" s="159"/>
      <c r="AL49" s="3">
        <f t="shared" si="6"/>
        <v>40</v>
      </c>
      <c r="AM49" s="3">
        <f t="shared" si="7"/>
        <v>40</v>
      </c>
      <c r="AN49" s="3">
        <f t="shared" si="8"/>
        <v>40</v>
      </c>
      <c r="AO49" s="3">
        <f t="shared" si="11"/>
        <v>40</v>
      </c>
      <c r="AP49" s="151"/>
      <c r="AQ49" s="151"/>
      <c r="AR49" s="151"/>
    </row>
    <row r="50" ht="26.25" customHeight="1">
      <c r="A50" s="141">
        <v>46097.0</v>
      </c>
      <c r="B50" s="142" t="s">
        <v>33</v>
      </c>
      <c r="C50" s="142" t="s">
        <v>289</v>
      </c>
      <c r="D50" s="142" t="s">
        <v>290</v>
      </c>
      <c r="E50" s="142" t="s">
        <v>291</v>
      </c>
      <c r="F50" s="143">
        <v>4327.0</v>
      </c>
      <c r="G50" s="142" t="s">
        <v>39</v>
      </c>
      <c r="H50" s="142" t="s">
        <v>305</v>
      </c>
      <c r="I50" s="144">
        <v>2300000.0</v>
      </c>
      <c r="J50" s="145">
        <v>44.0</v>
      </c>
      <c r="K50" s="89">
        <f t="shared" si="1"/>
        <v>101200000</v>
      </c>
      <c r="L50" s="87" t="s">
        <v>314</v>
      </c>
      <c r="M50" s="90" t="s">
        <v>23</v>
      </c>
      <c r="N50" s="90" t="s">
        <v>22</v>
      </c>
      <c r="O50" s="92" t="s">
        <v>98</v>
      </c>
      <c r="P50" s="92" t="s">
        <v>21</v>
      </c>
      <c r="Q50" s="34">
        <v>46127.0</v>
      </c>
      <c r="R50" s="93">
        <f t="shared" si="2"/>
        <v>30</v>
      </c>
      <c r="S50" s="94">
        <f t="array" ref="S50">INDEX('G Project Timeline-OPM update'!$G$7:$L$35,MATCH(1,('G Project Timeline-OPM update'!$C$7:$C$35=N50)*('G Project Timeline-OPM update'!$B$7:$B$35=M50)*('G Project Timeline-OPM update'!$D$7:$D$35=O50),0),MATCH(P50,'G Project Timeline-OPM update'!$G$4:$L$4,0))-14</f>
        <v>46146</v>
      </c>
      <c r="T50" s="95">
        <f t="shared" si="3"/>
        <v>49</v>
      </c>
      <c r="U50" s="96">
        <f>IFERROR(VLOOKUP(G50,'Bidding list 26'!$B$2:$P$31,15,0),"")</f>
        <v>50</v>
      </c>
      <c r="V50" s="97">
        <f t="shared" si="4"/>
        <v>46096</v>
      </c>
      <c r="W50" s="97">
        <f t="shared" si="10"/>
        <v>46147</v>
      </c>
      <c r="X50" s="96" t="str">
        <f t="shared" si="5"/>
        <v>Late</v>
      </c>
      <c r="Y50" s="98" t="s">
        <v>160</v>
      </c>
      <c r="Z50" s="85" t="s">
        <v>256</v>
      </c>
      <c r="AA50" s="85" t="s">
        <v>161</v>
      </c>
      <c r="AB50" s="146" t="s">
        <v>315</v>
      </c>
      <c r="AC50" s="85" t="s">
        <v>161</v>
      </c>
      <c r="AD50" s="99" t="s">
        <v>324</v>
      </c>
      <c r="AE50" s="85" t="s">
        <v>161</v>
      </c>
      <c r="AF50" s="99" t="s">
        <v>325</v>
      </c>
      <c r="AG50" s="124">
        <v>46171.0</v>
      </c>
      <c r="AH50" s="124">
        <v>46172.0</v>
      </c>
      <c r="AI50" s="148" t="s">
        <v>326</v>
      </c>
      <c r="AJ50" s="149"/>
      <c r="AK50" s="150" t="s">
        <v>298</v>
      </c>
      <c r="AL50" s="3">
        <f t="shared" si="6"/>
        <v>44</v>
      </c>
      <c r="AM50" s="3">
        <f t="shared" si="7"/>
        <v>44</v>
      </c>
      <c r="AN50" s="3">
        <f t="shared" si="8"/>
        <v>44</v>
      </c>
      <c r="AO50" s="3">
        <f t="shared" ref="AO50:AO51" si="12">if(AG50&lt;&gt;"",$J50,0)</f>
        <v>44</v>
      </c>
      <c r="AP50" s="151"/>
      <c r="AQ50" s="151"/>
      <c r="AR50" s="151"/>
    </row>
    <row r="51" ht="26.25" customHeight="1">
      <c r="A51" s="141">
        <v>46097.0</v>
      </c>
      <c r="B51" s="142" t="s">
        <v>33</v>
      </c>
      <c r="C51" s="142" t="s">
        <v>289</v>
      </c>
      <c r="D51" s="142" t="s">
        <v>290</v>
      </c>
      <c r="E51" s="142" t="s">
        <v>291</v>
      </c>
      <c r="F51" s="143">
        <v>4327.0</v>
      </c>
      <c r="G51" s="142" t="s">
        <v>42</v>
      </c>
      <c r="H51" s="142" t="s">
        <v>309</v>
      </c>
      <c r="I51" s="144">
        <v>3300000.0</v>
      </c>
      <c r="J51" s="145">
        <v>6.0</v>
      </c>
      <c r="K51" s="89">
        <f t="shared" si="1"/>
        <v>19800000</v>
      </c>
      <c r="L51" s="87" t="s">
        <v>314</v>
      </c>
      <c r="M51" s="90" t="s">
        <v>23</v>
      </c>
      <c r="N51" s="90" t="s">
        <v>22</v>
      </c>
      <c r="O51" s="92" t="s">
        <v>98</v>
      </c>
      <c r="P51" s="92" t="s">
        <v>21</v>
      </c>
      <c r="Q51" s="34">
        <v>46127.0</v>
      </c>
      <c r="R51" s="93">
        <f t="shared" si="2"/>
        <v>30</v>
      </c>
      <c r="S51" s="94">
        <f t="array" ref="S51">INDEX('G Project Timeline-OPM update'!$G$7:$L$35,MATCH(1,('G Project Timeline-OPM update'!$C$7:$C$35=N51)*('G Project Timeline-OPM update'!$B$7:$B$35=M51)*('G Project Timeline-OPM update'!$D$7:$D$35=O51),0),MATCH(P51,'G Project Timeline-OPM update'!$G$4:$L$4,0))-14</f>
        <v>46146</v>
      </c>
      <c r="T51" s="95">
        <f t="shared" si="3"/>
        <v>49</v>
      </c>
      <c r="U51" s="96">
        <f>IFERROR(VLOOKUP(G51,'Bidding list 26'!$B$2:$P$31,15,0),"")</f>
        <v>50</v>
      </c>
      <c r="V51" s="97">
        <f t="shared" si="4"/>
        <v>46096</v>
      </c>
      <c r="W51" s="97">
        <f t="shared" si="10"/>
        <v>46147</v>
      </c>
      <c r="X51" s="96" t="str">
        <f t="shared" si="5"/>
        <v>Late</v>
      </c>
      <c r="Y51" s="98" t="s">
        <v>160</v>
      </c>
      <c r="Z51" s="85" t="s">
        <v>256</v>
      </c>
      <c r="AA51" s="85" t="s">
        <v>161</v>
      </c>
      <c r="AB51" s="146" t="s">
        <v>315</v>
      </c>
      <c r="AC51" s="85" t="s">
        <v>161</v>
      </c>
      <c r="AD51" s="99" t="s">
        <v>324</v>
      </c>
      <c r="AE51" s="85" t="s">
        <v>161</v>
      </c>
      <c r="AF51" s="99" t="s">
        <v>325</v>
      </c>
      <c r="AG51" s="124">
        <v>46167.0</v>
      </c>
      <c r="AH51" s="125"/>
      <c r="AI51" s="108" t="s">
        <v>327</v>
      </c>
      <c r="AJ51" s="149"/>
      <c r="AK51" s="161" t="s">
        <v>328</v>
      </c>
      <c r="AL51" s="3">
        <f t="shared" si="6"/>
        <v>6</v>
      </c>
      <c r="AM51" s="3">
        <f t="shared" si="7"/>
        <v>6</v>
      </c>
      <c r="AN51" s="3">
        <f t="shared" si="8"/>
        <v>6</v>
      </c>
      <c r="AO51" s="3">
        <f t="shared" si="12"/>
        <v>6</v>
      </c>
      <c r="AP51" s="151"/>
      <c r="AQ51" s="151"/>
      <c r="AR51" s="151"/>
    </row>
    <row r="52" ht="26.25" customHeight="1">
      <c r="A52" s="141">
        <v>46097.0</v>
      </c>
      <c r="B52" s="142" t="s">
        <v>33</v>
      </c>
      <c r="C52" s="142" t="s">
        <v>289</v>
      </c>
      <c r="D52" s="142" t="s">
        <v>290</v>
      </c>
      <c r="E52" s="142" t="s">
        <v>291</v>
      </c>
      <c r="F52" s="143">
        <v>4327.0</v>
      </c>
      <c r="G52" s="142" t="s">
        <v>38</v>
      </c>
      <c r="H52" s="142" t="s">
        <v>311</v>
      </c>
      <c r="I52" s="144">
        <v>4.88E7</v>
      </c>
      <c r="J52" s="145">
        <v>14.0</v>
      </c>
      <c r="K52" s="89">
        <f t="shared" si="1"/>
        <v>683200000</v>
      </c>
      <c r="L52" s="87" t="s">
        <v>314</v>
      </c>
      <c r="M52" s="90" t="s">
        <v>23</v>
      </c>
      <c r="N52" s="90" t="s">
        <v>22</v>
      </c>
      <c r="O52" s="92" t="s">
        <v>98</v>
      </c>
      <c r="P52" s="92" t="s">
        <v>21</v>
      </c>
      <c r="Q52" s="34">
        <v>46127.0</v>
      </c>
      <c r="R52" s="93">
        <f t="shared" si="2"/>
        <v>30</v>
      </c>
      <c r="S52" s="94">
        <f t="array" ref="S52">INDEX('G Project Timeline-OPM update'!$G$7:$L$35,MATCH(1,('G Project Timeline-OPM update'!$C$7:$C$35=N52)*('G Project Timeline-OPM update'!$B$7:$B$35=M52)*('G Project Timeline-OPM update'!$D$7:$D$35=O52),0),MATCH(P52,'G Project Timeline-OPM update'!$G$4:$L$4,0))-14</f>
        <v>46146</v>
      </c>
      <c r="T52" s="95">
        <f t="shared" si="3"/>
        <v>49</v>
      </c>
      <c r="U52" s="96" t="str">
        <f>IFERROR(VLOOKUP(G52,'Bidding list 26'!$B$2:$P$31,15,0),"")</f>
        <v/>
      </c>
      <c r="V52" s="97">
        <f t="shared" si="4"/>
        <v>46146</v>
      </c>
      <c r="W52" s="97">
        <f t="shared" si="10"/>
        <v>46097</v>
      </c>
      <c r="X52" s="96" t="str">
        <f t="shared" si="5"/>
        <v>On time</v>
      </c>
      <c r="Y52" s="98" t="s">
        <v>160</v>
      </c>
      <c r="Z52" s="85" t="s">
        <v>256</v>
      </c>
      <c r="AA52" s="85" t="s">
        <v>161</v>
      </c>
      <c r="AB52" s="146" t="s">
        <v>315</v>
      </c>
      <c r="AC52" s="85" t="s">
        <v>161</v>
      </c>
      <c r="AD52" s="99" t="s">
        <v>329</v>
      </c>
      <c r="AE52" s="85" t="s">
        <v>161</v>
      </c>
      <c r="AF52" s="99" t="s">
        <v>329</v>
      </c>
      <c r="AG52" s="124">
        <v>46164.0</v>
      </c>
      <c r="AH52" s="124">
        <v>46165.0</v>
      </c>
      <c r="AI52" s="148" t="s">
        <v>330</v>
      </c>
      <c r="AJ52" s="149"/>
      <c r="AK52" s="150" t="s">
        <v>298</v>
      </c>
      <c r="AL52" s="3">
        <f t="shared" si="6"/>
        <v>14</v>
      </c>
      <c r="AM52" s="3">
        <f t="shared" si="7"/>
        <v>14</v>
      </c>
      <c r="AN52" s="3">
        <f t="shared" si="8"/>
        <v>14</v>
      </c>
      <c r="AO52" s="3">
        <f t="shared" ref="AO52:AO54" si="13">if(AH52&lt;&gt;"",$J52,0)</f>
        <v>14</v>
      </c>
      <c r="AP52" s="151"/>
      <c r="AQ52" s="151"/>
      <c r="AR52" s="151"/>
    </row>
    <row r="53" ht="26.25" customHeight="1">
      <c r="A53" s="141">
        <v>46097.0</v>
      </c>
      <c r="B53" s="142" t="s">
        <v>33</v>
      </c>
      <c r="C53" s="142" t="s">
        <v>289</v>
      </c>
      <c r="D53" s="142" t="s">
        <v>290</v>
      </c>
      <c r="E53" s="142" t="s">
        <v>291</v>
      </c>
      <c r="F53" s="143">
        <v>4327.0</v>
      </c>
      <c r="G53" s="142" t="s">
        <v>70</v>
      </c>
      <c r="H53" s="142" t="s">
        <v>292</v>
      </c>
      <c r="I53" s="144">
        <v>1240000.0</v>
      </c>
      <c r="J53" s="145">
        <v>48.0</v>
      </c>
      <c r="K53" s="89">
        <f t="shared" si="1"/>
        <v>59520000</v>
      </c>
      <c r="L53" s="87" t="s">
        <v>331</v>
      </c>
      <c r="M53" s="90" t="s">
        <v>23</v>
      </c>
      <c r="N53" s="90" t="s">
        <v>24</v>
      </c>
      <c r="O53" s="92" t="s">
        <v>98</v>
      </c>
      <c r="P53" s="92" t="s">
        <v>21</v>
      </c>
      <c r="Q53" s="34">
        <v>46127.0</v>
      </c>
      <c r="R53" s="93">
        <f t="shared" si="2"/>
        <v>30</v>
      </c>
      <c r="S53" s="94">
        <f t="array" ref="S53">INDEX('G Project Timeline-OPM update'!$G$7:$L$35,MATCH(1,('G Project Timeline-OPM update'!$C$7:$C$35=N53)*('G Project Timeline-OPM update'!$B$7:$B$35=M53)*('G Project Timeline-OPM update'!$D$7:$D$35=O53),0),MATCH(P53,'G Project Timeline-OPM update'!$G$4:$L$4,0))-14</f>
        <v>46146</v>
      </c>
      <c r="T53" s="95">
        <f t="shared" si="3"/>
        <v>49</v>
      </c>
      <c r="U53" s="96">
        <f>IFERROR(VLOOKUP(G53,'Bidding list 26'!$B$2:$P$31,15,0),"")</f>
        <v>50</v>
      </c>
      <c r="V53" s="97">
        <f t="shared" si="4"/>
        <v>46096</v>
      </c>
      <c r="W53" s="97">
        <f t="shared" si="10"/>
        <v>46147</v>
      </c>
      <c r="X53" s="96" t="str">
        <f t="shared" si="5"/>
        <v>Late</v>
      </c>
      <c r="Y53" s="98" t="s">
        <v>160</v>
      </c>
      <c r="Z53" s="85" t="s">
        <v>256</v>
      </c>
      <c r="AA53" s="85" t="s">
        <v>161</v>
      </c>
      <c r="AB53" s="146" t="s">
        <v>332</v>
      </c>
      <c r="AC53" s="85" t="s">
        <v>161</v>
      </c>
      <c r="AD53" s="99" t="s">
        <v>333</v>
      </c>
      <c r="AE53" s="85" t="s">
        <v>161</v>
      </c>
      <c r="AF53" s="99" t="s">
        <v>333</v>
      </c>
      <c r="AG53" s="124">
        <v>46193.0</v>
      </c>
      <c r="AH53" s="147" t="s">
        <v>334</v>
      </c>
      <c r="AI53" s="148" t="s">
        <v>335</v>
      </c>
      <c r="AJ53" s="149"/>
      <c r="AK53" s="150" t="s">
        <v>298</v>
      </c>
      <c r="AL53" s="3">
        <f t="shared" si="6"/>
        <v>48</v>
      </c>
      <c r="AM53" s="3">
        <f t="shared" si="7"/>
        <v>48</v>
      </c>
      <c r="AN53" s="3">
        <f t="shared" si="8"/>
        <v>48</v>
      </c>
      <c r="AO53" s="3">
        <f t="shared" si="13"/>
        <v>48</v>
      </c>
      <c r="AP53" s="151"/>
      <c r="AQ53" s="151"/>
      <c r="AR53" s="151"/>
    </row>
    <row r="54">
      <c r="A54" s="152">
        <v>46097.0</v>
      </c>
      <c r="B54" s="153" t="s">
        <v>33</v>
      </c>
      <c r="C54" s="153" t="s">
        <v>289</v>
      </c>
      <c r="D54" s="153" t="s">
        <v>290</v>
      </c>
      <c r="E54" s="153" t="s">
        <v>291</v>
      </c>
      <c r="F54" s="154">
        <v>4327.0</v>
      </c>
      <c r="G54" s="153" t="s">
        <v>62</v>
      </c>
      <c r="H54" s="153" t="s">
        <v>299</v>
      </c>
      <c r="I54" s="155">
        <v>7800000.0</v>
      </c>
      <c r="J54" s="145">
        <v>48.0</v>
      </c>
      <c r="K54" s="119">
        <f t="shared" si="1"/>
        <v>374400000</v>
      </c>
      <c r="L54" s="96" t="s">
        <v>331</v>
      </c>
      <c r="M54" s="134" t="s">
        <v>23</v>
      </c>
      <c r="N54" s="134" t="s">
        <v>24</v>
      </c>
      <c r="O54" s="95" t="s">
        <v>98</v>
      </c>
      <c r="P54" s="95" t="s">
        <v>21</v>
      </c>
      <c r="Q54" s="156">
        <v>46127.0</v>
      </c>
      <c r="R54" s="93">
        <f t="shared" si="2"/>
        <v>30</v>
      </c>
      <c r="S54" s="94">
        <f t="array" ref="S54">INDEX('G Project Timeline-OPM update'!$G$7:$L$35,MATCH(1,('G Project Timeline-OPM update'!$C$7:$C$35=N54)*('G Project Timeline-OPM update'!$B$7:$B$35=M54)*('G Project Timeline-OPM update'!$D$7:$D$35=O54),0),MATCH(P54,'G Project Timeline-OPM update'!$G$4:$L$4,0))-14</f>
        <v>46146</v>
      </c>
      <c r="T54" s="95">
        <f t="shared" si="3"/>
        <v>49</v>
      </c>
      <c r="U54" s="96" t="str">
        <f>IFERROR(VLOOKUP(G54,'Bidding list 26'!$B$2:$P$31,15,0),"")</f>
        <v/>
      </c>
      <c r="V54" s="97">
        <f t="shared" si="4"/>
        <v>46146</v>
      </c>
      <c r="W54" s="97">
        <f t="shared" si="10"/>
        <v>46097</v>
      </c>
      <c r="X54" s="96" t="str">
        <f t="shared" si="5"/>
        <v>On time</v>
      </c>
      <c r="Y54" s="98" t="s">
        <v>160</v>
      </c>
      <c r="Z54" s="98" t="s">
        <v>256</v>
      </c>
      <c r="AA54" s="98" t="s">
        <v>161</v>
      </c>
      <c r="AB54" s="157" t="s">
        <v>336</v>
      </c>
      <c r="AC54" s="98" t="s">
        <v>161</v>
      </c>
      <c r="AD54" s="135" t="s">
        <v>337</v>
      </c>
      <c r="AE54" s="135" t="s">
        <v>161</v>
      </c>
      <c r="AF54" s="135" t="s">
        <v>338</v>
      </c>
      <c r="AG54" s="158"/>
      <c r="AH54" s="130" t="s">
        <v>303</v>
      </c>
      <c r="AI54" s="108" t="s">
        <v>339</v>
      </c>
      <c r="AJ54" s="162" t="s">
        <v>340</v>
      </c>
      <c r="AK54" s="159"/>
      <c r="AL54" s="3">
        <f t="shared" si="6"/>
        <v>48</v>
      </c>
      <c r="AM54" s="3">
        <f t="shared" si="7"/>
        <v>48</v>
      </c>
      <c r="AN54" s="3">
        <f t="shared" si="8"/>
        <v>48</v>
      </c>
      <c r="AO54" s="3">
        <f t="shared" si="13"/>
        <v>48</v>
      </c>
      <c r="AP54" s="151"/>
      <c r="AQ54" s="151"/>
      <c r="AR54" s="151"/>
    </row>
    <row r="55" ht="26.25" customHeight="1">
      <c r="A55" s="141">
        <v>46097.0</v>
      </c>
      <c r="B55" s="142" t="s">
        <v>33</v>
      </c>
      <c r="C55" s="142" t="s">
        <v>289</v>
      </c>
      <c r="D55" s="142" t="s">
        <v>290</v>
      </c>
      <c r="E55" s="142" t="s">
        <v>291</v>
      </c>
      <c r="F55" s="143">
        <v>4327.0</v>
      </c>
      <c r="G55" s="142" t="s">
        <v>39</v>
      </c>
      <c r="H55" s="142" t="s">
        <v>305</v>
      </c>
      <c r="I55" s="144">
        <v>2300000.0</v>
      </c>
      <c r="J55" s="145">
        <v>49.0</v>
      </c>
      <c r="K55" s="89">
        <f t="shared" si="1"/>
        <v>112700000</v>
      </c>
      <c r="L55" s="87" t="s">
        <v>331</v>
      </c>
      <c r="M55" s="90" t="s">
        <v>23</v>
      </c>
      <c r="N55" s="90" t="s">
        <v>24</v>
      </c>
      <c r="O55" s="92" t="s">
        <v>98</v>
      </c>
      <c r="P55" s="92" t="s">
        <v>21</v>
      </c>
      <c r="Q55" s="34">
        <v>46127.0</v>
      </c>
      <c r="R55" s="93">
        <f t="shared" si="2"/>
        <v>30</v>
      </c>
      <c r="S55" s="94">
        <f t="array" ref="S55">INDEX('G Project Timeline-OPM update'!$G$7:$L$35,MATCH(1,('G Project Timeline-OPM update'!$C$7:$C$35=N55)*('G Project Timeline-OPM update'!$B$7:$B$35=M55)*('G Project Timeline-OPM update'!$D$7:$D$35=O55),0),MATCH(P55,'G Project Timeline-OPM update'!$G$4:$L$4,0))-14</f>
        <v>46146</v>
      </c>
      <c r="T55" s="95">
        <f t="shared" si="3"/>
        <v>49</v>
      </c>
      <c r="U55" s="96">
        <f>IFERROR(VLOOKUP(G55,'Bidding list 26'!$B$2:$P$31,15,0),"")</f>
        <v>50</v>
      </c>
      <c r="V55" s="97">
        <f t="shared" si="4"/>
        <v>46096</v>
      </c>
      <c r="W55" s="97">
        <f t="shared" si="10"/>
        <v>46147</v>
      </c>
      <c r="X55" s="96" t="str">
        <f t="shared" si="5"/>
        <v>Late</v>
      </c>
      <c r="Y55" s="98" t="s">
        <v>160</v>
      </c>
      <c r="Z55" s="85" t="s">
        <v>256</v>
      </c>
      <c r="AA55" s="85" t="s">
        <v>161</v>
      </c>
      <c r="AB55" s="146" t="s">
        <v>332</v>
      </c>
      <c r="AC55" s="85" t="s">
        <v>161</v>
      </c>
      <c r="AD55" s="99" t="s">
        <v>341</v>
      </c>
      <c r="AE55" s="85" t="s">
        <v>161</v>
      </c>
      <c r="AF55" s="99" t="s">
        <v>325</v>
      </c>
      <c r="AG55" s="124">
        <v>46171.0</v>
      </c>
      <c r="AH55" s="124">
        <v>46172.0</v>
      </c>
      <c r="AI55" s="148" t="s">
        <v>342</v>
      </c>
      <c r="AJ55" s="149"/>
      <c r="AK55" s="150" t="s">
        <v>298</v>
      </c>
      <c r="AL55" s="3">
        <f t="shared" si="6"/>
        <v>49</v>
      </c>
      <c r="AM55" s="3">
        <f t="shared" si="7"/>
        <v>49</v>
      </c>
      <c r="AN55" s="3">
        <f t="shared" si="8"/>
        <v>49</v>
      </c>
      <c r="AO55" s="3">
        <f t="shared" ref="AO55:AO56" si="14">if(AG55&lt;&gt;"",$J55,0)</f>
        <v>49</v>
      </c>
      <c r="AP55" s="151"/>
      <c r="AQ55" s="151"/>
      <c r="AR55" s="151"/>
    </row>
    <row r="56" ht="26.25" customHeight="1">
      <c r="A56" s="141">
        <v>46097.0</v>
      </c>
      <c r="B56" s="142" t="s">
        <v>33</v>
      </c>
      <c r="C56" s="142" t="s">
        <v>289</v>
      </c>
      <c r="D56" s="142" t="s">
        <v>290</v>
      </c>
      <c r="E56" s="142" t="s">
        <v>291</v>
      </c>
      <c r="F56" s="143">
        <v>4327.0</v>
      </c>
      <c r="G56" s="142" t="s">
        <v>42</v>
      </c>
      <c r="H56" s="142" t="s">
        <v>309</v>
      </c>
      <c r="I56" s="144">
        <v>3300000.0</v>
      </c>
      <c r="J56" s="145">
        <v>5.0</v>
      </c>
      <c r="K56" s="89">
        <f t="shared" si="1"/>
        <v>16500000</v>
      </c>
      <c r="L56" s="87" t="s">
        <v>331</v>
      </c>
      <c r="M56" s="90" t="s">
        <v>23</v>
      </c>
      <c r="N56" s="90" t="s">
        <v>24</v>
      </c>
      <c r="O56" s="92" t="s">
        <v>98</v>
      </c>
      <c r="P56" s="92" t="s">
        <v>21</v>
      </c>
      <c r="Q56" s="34">
        <v>46127.0</v>
      </c>
      <c r="R56" s="93">
        <f t="shared" si="2"/>
        <v>30</v>
      </c>
      <c r="S56" s="94">
        <f t="array" ref="S56">INDEX('G Project Timeline-OPM update'!$G$7:$L$35,MATCH(1,('G Project Timeline-OPM update'!$C$7:$C$35=N56)*('G Project Timeline-OPM update'!$B$7:$B$35=M56)*('G Project Timeline-OPM update'!$D$7:$D$35=O56),0),MATCH(P56,'G Project Timeline-OPM update'!$G$4:$L$4,0))-14</f>
        <v>46146</v>
      </c>
      <c r="T56" s="95">
        <f t="shared" si="3"/>
        <v>49</v>
      </c>
      <c r="U56" s="96">
        <f>IFERROR(VLOOKUP(G56,'Bidding list 26'!$B$2:$P$31,15,0),"")</f>
        <v>50</v>
      </c>
      <c r="V56" s="97">
        <f t="shared" si="4"/>
        <v>46096</v>
      </c>
      <c r="W56" s="97">
        <f t="shared" si="10"/>
        <v>46147</v>
      </c>
      <c r="X56" s="96" t="str">
        <f t="shared" si="5"/>
        <v>Late</v>
      </c>
      <c r="Y56" s="98" t="s">
        <v>160</v>
      </c>
      <c r="Z56" s="85" t="s">
        <v>256</v>
      </c>
      <c r="AA56" s="85" t="s">
        <v>161</v>
      </c>
      <c r="AB56" s="146" t="s">
        <v>332</v>
      </c>
      <c r="AC56" s="85" t="s">
        <v>161</v>
      </c>
      <c r="AD56" s="99" t="s">
        <v>341</v>
      </c>
      <c r="AE56" s="85" t="s">
        <v>161</v>
      </c>
      <c r="AF56" s="99" t="s">
        <v>325</v>
      </c>
      <c r="AG56" s="124">
        <v>46167.0</v>
      </c>
      <c r="AH56" s="125"/>
      <c r="AI56" s="108" t="s">
        <v>343</v>
      </c>
      <c r="AJ56" s="149"/>
      <c r="AK56" s="150" t="s">
        <v>298</v>
      </c>
      <c r="AL56" s="3">
        <f t="shared" si="6"/>
        <v>5</v>
      </c>
      <c r="AM56" s="3">
        <f t="shared" si="7"/>
        <v>5</v>
      </c>
      <c r="AN56" s="3">
        <f t="shared" si="8"/>
        <v>5</v>
      </c>
      <c r="AO56" s="3">
        <f t="shared" si="14"/>
        <v>5</v>
      </c>
      <c r="AP56" s="151"/>
      <c r="AQ56" s="151"/>
      <c r="AR56" s="151"/>
    </row>
    <row r="57" ht="26.25" customHeight="1">
      <c r="A57" s="141">
        <v>46097.0</v>
      </c>
      <c r="B57" s="142" t="s">
        <v>33</v>
      </c>
      <c r="C57" s="142" t="s">
        <v>289</v>
      </c>
      <c r="D57" s="142" t="s">
        <v>290</v>
      </c>
      <c r="E57" s="142" t="s">
        <v>291</v>
      </c>
      <c r="F57" s="143">
        <v>4327.0</v>
      </c>
      <c r="G57" s="142" t="s">
        <v>38</v>
      </c>
      <c r="H57" s="142" t="s">
        <v>311</v>
      </c>
      <c r="I57" s="144">
        <v>4.88E7</v>
      </c>
      <c r="J57" s="145">
        <v>15.0</v>
      </c>
      <c r="K57" s="89">
        <f t="shared" si="1"/>
        <v>732000000</v>
      </c>
      <c r="L57" s="87" t="s">
        <v>331</v>
      </c>
      <c r="M57" s="90" t="s">
        <v>23</v>
      </c>
      <c r="N57" s="90" t="s">
        <v>24</v>
      </c>
      <c r="O57" s="92" t="s">
        <v>98</v>
      </c>
      <c r="P57" s="92" t="s">
        <v>21</v>
      </c>
      <c r="Q57" s="34">
        <v>46127.0</v>
      </c>
      <c r="R57" s="93">
        <f t="shared" si="2"/>
        <v>30</v>
      </c>
      <c r="S57" s="94">
        <f t="array" ref="S57">INDEX('G Project Timeline-OPM update'!$G$7:$L$35,MATCH(1,('G Project Timeline-OPM update'!$C$7:$C$35=N57)*('G Project Timeline-OPM update'!$B$7:$B$35=M57)*('G Project Timeline-OPM update'!$D$7:$D$35=O57),0),MATCH(P57,'G Project Timeline-OPM update'!$G$4:$L$4,0))-14</f>
        <v>46146</v>
      </c>
      <c r="T57" s="95">
        <f t="shared" si="3"/>
        <v>49</v>
      </c>
      <c r="U57" s="96" t="str">
        <f>IFERROR(VLOOKUP(G57,'Bidding list 26'!$B$2:$P$31,15,0),"")</f>
        <v/>
      </c>
      <c r="V57" s="97">
        <f t="shared" si="4"/>
        <v>46146</v>
      </c>
      <c r="W57" s="97">
        <f t="shared" si="10"/>
        <v>46097</v>
      </c>
      <c r="X57" s="96" t="str">
        <f t="shared" si="5"/>
        <v>On time</v>
      </c>
      <c r="Y57" s="98" t="s">
        <v>160</v>
      </c>
      <c r="Z57" s="85" t="s">
        <v>256</v>
      </c>
      <c r="AA57" s="85" t="s">
        <v>161</v>
      </c>
      <c r="AB57" s="146" t="s">
        <v>332</v>
      </c>
      <c r="AC57" s="85" t="s">
        <v>161</v>
      </c>
      <c r="AD57" s="99" t="s">
        <v>344</v>
      </c>
      <c r="AE57" s="85" t="s">
        <v>161</v>
      </c>
      <c r="AF57" s="99" t="s">
        <v>344</v>
      </c>
      <c r="AG57" s="124">
        <v>46198.0</v>
      </c>
      <c r="AH57" s="124">
        <v>46200.0</v>
      </c>
      <c r="AI57" s="148" t="s">
        <v>345</v>
      </c>
      <c r="AJ57" s="149"/>
      <c r="AK57" s="159"/>
      <c r="AL57" s="3">
        <f t="shared" si="6"/>
        <v>15</v>
      </c>
      <c r="AM57" s="3">
        <f t="shared" si="7"/>
        <v>15</v>
      </c>
      <c r="AN57" s="3">
        <f t="shared" si="8"/>
        <v>15</v>
      </c>
      <c r="AO57" s="3">
        <f t="shared" ref="AO57:AO145" si="15">if(AH57&lt;&gt;"",$J57,0)</f>
        <v>15</v>
      </c>
      <c r="AP57" s="151"/>
      <c r="AQ57" s="151"/>
      <c r="AR57" s="151"/>
    </row>
    <row r="58">
      <c r="A58" s="84">
        <v>46094.0</v>
      </c>
      <c r="B58" s="85" t="s">
        <v>15</v>
      </c>
      <c r="C58" s="85" t="s">
        <v>252</v>
      </c>
      <c r="D58" s="85" t="s">
        <v>253</v>
      </c>
      <c r="E58" s="85" t="s">
        <v>254</v>
      </c>
      <c r="F58" s="87">
        <v>4478.0</v>
      </c>
      <c r="G58" s="85" t="s">
        <v>14</v>
      </c>
      <c r="H58" s="85" t="str">
        <f>vlookup(G58,'Bidding list 26'!$B$4:$G$270,6,0)</f>
        <v>ZEBRA DS8178,USB cable PCS Wireless Scanner</v>
      </c>
      <c r="I58" s="88">
        <v>5800000.0</v>
      </c>
      <c r="J58" s="87">
        <v>1.0</v>
      </c>
      <c r="K58" s="89">
        <f t="shared" si="1"/>
        <v>5800000</v>
      </c>
      <c r="L58" s="87" t="s">
        <v>281</v>
      </c>
      <c r="M58" s="90" t="s">
        <v>23</v>
      </c>
      <c r="N58" s="122" t="s">
        <v>24</v>
      </c>
      <c r="O58" s="92" t="s">
        <v>98</v>
      </c>
      <c r="P58" s="92" t="s">
        <v>21</v>
      </c>
      <c r="Q58" s="84">
        <v>46127.0</v>
      </c>
      <c r="R58" s="93">
        <f t="shared" si="2"/>
        <v>33</v>
      </c>
      <c r="S58" s="94">
        <f t="array" ref="S58">INDEX('G Project Timeline-OPM update'!$G$7:$L$35,MATCH(1,('G Project Timeline-OPM update'!$C$7:$C$35=N58)*('G Project Timeline-OPM update'!$B$7:$B$35=M58)*('G Project Timeline-OPM update'!$D$7:$D$35=O58),0),MATCH(P58,'G Project Timeline-OPM update'!$G$4:$L$4,0))-14</f>
        <v>46146</v>
      </c>
      <c r="T58" s="95">
        <f t="shared" si="3"/>
        <v>52</v>
      </c>
      <c r="U58" s="96">
        <f>IFERROR(VLOOKUP(G58,'Bidding list 26'!$B$2:$P$31,15,0),"")</f>
        <v>65</v>
      </c>
      <c r="V58" s="97">
        <f t="shared" si="4"/>
        <v>46081</v>
      </c>
      <c r="W58" s="97">
        <f t="shared" si="10"/>
        <v>46159</v>
      </c>
      <c r="X58" s="96" t="str">
        <f t="shared" si="5"/>
        <v>Late</v>
      </c>
      <c r="Y58" s="98" t="s">
        <v>160</v>
      </c>
      <c r="Z58" s="85" t="s">
        <v>256</v>
      </c>
      <c r="AA58" s="85" t="s">
        <v>161</v>
      </c>
      <c r="AB58" s="140" t="s">
        <v>282</v>
      </c>
      <c r="AC58" s="85" t="s">
        <v>161</v>
      </c>
      <c r="AD58" s="85" t="s">
        <v>287</v>
      </c>
      <c r="AE58" s="85" t="s">
        <v>161</v>
      </c>
      <c r="AF58" s="85" t="s">
        <v>265</v>
      </c>
      <c r="AG58" s="120" t="str">
        <f>vlookup(AF58,Sheet9!A:D,4,0)</f>
        <v/>
      </c>
      <c r="AH58" s="101" t="s">
        <v>268</v>
      </c>
      <c r="AI58" s="114" t="s">
        <v>346</v>
      </c>
      <c r="AJ58" s="103"/>
      <c r="AK58" s="104"/>
      <c r="AL58" s="3">
        <f t="shared" si="6"/>
        <v>1</v>
      </c>
      <c r="AM58" s="3">
        <f t="shared" si="7"/>
        <v>1</v>
      </c>
      <c r="AN58" s="3">
        <f t="shared" si="8"/>
        <v>1</v>
      </c>
      <c r="AO58" s="3">
        <f t="shared" si="15"/>
        <v>1</v>
      </c>
    </row>
    <row r="59">
      <c r="A59" s="84">
        <v>46097.0</v>
      </c>
      <c r="B59" s="85" t="s">
        <v>30</v>
      </c>
      <c r="C59" s="85" t="s">
        <v>347</v>
      </c>
      <c r="D59" s="85" t="s">
        <v>348</v>
      </c>
      <c r="E59" s="107" t="s">
        <v>349</v>
      </c>
      <c r="F59" s="87">
        <v>4328.0</v>
      </c>
      <c r="G59" s="85" t="s">
        <v>70</v>
      </c>
      <c r="H59" s="85" t="str">
        <f>vlookup(G59,'Bidding list 26'!$B$4:$G$270,6,0)</f>
        <v>VA1903H-2, 19 inch, VGA cable + HDMI cable / Brand: VIEWSONIC</v>
      </c>
      <c r="I59" s="88">
        <v>1240000.0</v>
      </c>
      <c r="J59" s="87">
        <v>1.0</v>
      </c>
      <c r="K59" s="89">
        <f t="shared" si="1"/>
        <v>1240000</v>
      </c>
      <c r="L59" s="87" t="s">
        <v>350</v>
      </c>
      <c r="M59" s="90" t="s">
        <v>19</v>
      </c>
      <c r="N59" s="122" t="s">
        <v>20</v>
      </c>
      <c r="O59" s="92" t="s">
        <v>98</v>
      </c>
      <c r="P59" s="92" t="s">
        <v>21</v>
      </c>
      <c r="Q59" s="84">
        <v>46132.0</v>
      </c>
      <c r="R59" s="93">
        <f t="shared" si="2"/>
        <v>35</v>
      </c>
      <c r="S59" s="94">
        <f t="array" ref="S59">INDEX('G Project Timeline-OPM update'!$G$7:$L$35,MATCH(1,('G Project Timeline-OPM update'!$C$7:$C$35=N59)*('G Project Timeline-OPM update'!$B$7:$B$35=M59)*('G Project Timeline-OPM update'!$D$7:$D$35=O59),0),MATCH(P59,'G Project Timeline-OPM update'!$G$4:$L$4,0))-14</f>
        <v>46135</v>
      </c>
      <c r="T59" s="95">
        <f t="shared" si="3"/>
        <v>38</v>
      </c>
      <c r="U59" s="96">
        <f>IFERROR(VLOOKUP(G59,'Bidding list 26'!$B$2:$P$31,15,0),"")</f>
        <v>50</v>
      </c>
      <c r="V59" s="97">
        <f t="shared" si="4"/>
        <v>46085</v>
      </c>
      <c r="W59" s="97">
        <f t="shared" si="10"/>
        <v>46147</v>
      </c>
      <c r="X59" s="96" t="str">
        <f t="shared" si="5"/>
        <v>Late</v>
      </c>
      <c r="Y59" s="98" t="s">
        <v>160</v>
      </c>
      <c r="Z59" s="85" t="s">
        <v>256</v>
      </c>
      <c r="AA59" s="85" t="s">
        <v>161</v>
      </c>
      <c r="AB59" s="85" t="s">
        <v>351</v>
      </c>
      <c r="AC59" s="85" t="s">
        <v>161</v>
      </c>
      <c r="AD59" s="85" t="s">
        <v>352</v>
      </c>
      <c r="AE59" s="85" t="s">
        <v>161</v>
      </c>
      <c r="AF59" s="85" t="s">
        <v>352</v>
      </c>
      <c r="AG59" s="120" t="str">
        <f>vlookup(AF59,Sheet9!A:D,4,0)</f>
        <v/>
      </c>
      <c r="AH59" s="124">
        <v>46154.0</v>
      </c>
      <c r="AI59" s="114" t="s">
        <v>353</v>
      </c>
      <c r="AJ59" s="128"/>
      <c r="AK59" s="129" t="s">
        <v>354</v>
      </c>
      <c r="AL59" s="3">
        <f t="shared" si="6"/>
        <v>1</v>
      </c>
      <c r="AM59" s="3">
        <f t="shared" si="7"/>
        <v>1</v>
      </c>
      <c r="AN59" s="3">
        <f t="shared" si="8"/>
        <v>1</v>
      </c>
      <c r="AO59" s="3">
        <f t="shared" si="15"/>
        <v>1</v>
      </c>
    </row>
    <row r="60">
      <c r="A60" s="84">
        <v>46097.0</v>
      </c>
      <c r="B60" s="85" t="s">
        <v>30</v>
      </c>
      <c r="C60" s="85" t="s">
        <v>347</v>
      </c>
      <c r="D60" s="85" t="s">
        <v>348</v>
      </c>
      <c r="E60" s="107" t="s">
        <v>349</v>
      </c>
      <c r="F60" s="87">
        <v>4328.0</v>
      </c>
      <c r="G60" s="85" t="s">
        <v>70</v>
      </c>
      <c r="H60" s="85" t="str">
        <f>vlookup(G60,'Bidding list 26'!$B$4:$G$270,6,0)</f>
        <v>VA1903H-2, 19 inch, VGA cable + HDMI cable / Brand: VIEWSONIC</v>
      </c>
      <c r="I60" s="88">
        <v>1240000.0</v>
      </c>
      <c r="J60" s="87">
        <v>1.0</v>
      </c>
      <c r="K60" s="89">
        <f t="shared" si="1"/>
        <v>1240000</v>
      </c>
      <c r="L60" s="87" t="s">
        <v>350</v>
      </c>
      <c r="M60" s="90" t="s">
        <v>19</v>
      </c>
      <c r="N60" s="122" t="s">
        <v>24</v>
      </c>
      <c r="O60" s="92" t="s">
        <v>98</v>
      </c>
      <c r="P60" s="92" t="s">
        <v>21</v>
      </c>
      <c r="Q60" s="84">
        <v>46132.0</v>
      </c>
      <c r="R60" s="93">
        <f t="shared" si="2"/>
        <v>35</v>
      </c>
      <c r="S60" s="94">
        <f t="array" ref="S60">INDEX('G Project Timeline-OPM update'!$G$7:$L$35,MATCH(1,('G Project Timeline-OPM update'!$C$7:$C$35=N60)*('G Project Timeline-OPM update'!$B$7:$B$35=M60)*('G Project Timeline-OPM update'!$D$7:$D$35=O60),0),MATCH(P60,'G Project Timeline-OPM update'!$G$4:$L$4,0))-14</f>
        <v>46135</v>
      </c>
      <c r="T60" s="95">
        <f t="shared" si="3"/>
        <v>38</v>
      </c>
      <c r="U60" s="96">
        <f>IFERROR(VLOOKUP(G60,'Bidding list 26'!$B$2:$P$31,15,0),"")</f>
        <v>50</v>
      </c>
      <c r="V60" s="97">
        <f t="shared" si="4"/>
        <v>46085</v>
      </c>
      <c r="W60" s="97">
        <f t="shared" si="10"/>
        <v>46147</v>
      </c>
      <c r="X60" s="96" t="str">
        <f t="shared" si="5"/>
        <v>Late</v>
      </c>
      <c r="Y60" s="98" t="s">
        <v>160</v>
      </c>
      <c r="Z60" s="85" t="s">
        <v>256</v>
      </c>
      <c r="AA60" s="85" t="s">
        <v>161</v>
      </c>
      <c r="AB60" s="85" t="s">
        <v>355</v>
      </c>
      <c r="AC60" s="85" t="s">
        <v>161</v>
      </c>
      <c r="AD60" s="85" t="s">
        <v>356</v>
      </c>
      <c r="AE60" s="85" t="s">
        <v>161</v>
      </c>
      <c r="AF60" s="85" t="s">
        <v>356</v>
      </c>
      <c r="AG60" s="113"/>
      <c r="AH60" s="101" t="s">
        <v>357</v>
      </c>
      <c r="AI60" s="114" t="s">
        <v>358</v>
      </c>
      <c r="AJ60" s="128"/>
      <c r="AK60" s="129" t="s">
        <v>359</v>
      </c>
      <c r="AL60" s="3">
        <f t="shared" si="6"/>
        <v>1</v>
      </c>
      <c r="AM60" s="3">
        <f t="shared" si="7"/>
        <v>1</v>
      </c>
      <c r="AN60" s="3">
        <f t="shared" si="8"/>
        <v>1</v>
      </c>
      <c r="AO60" s="3">
        <f t="shared" si="15"/>
        <v>1</v>
      </c>
      <c r="AQ60" s="3">
        <f>31+180+130</f>
        <v>341</v>
      </c>
    </row>
    <row r="61">
      <c r="A61" s="84">
        <v>46097.0</v>
      </c>
      <c r="B61" s="85" t="s">
        <v>30</v>
      </c>
      <c r="C61" s="85" t="s">
        <v>347</v>
      </c>
      <c r="D61" s="85" t="s">
        <v>348</v>
      </c>
      <c r="E61" s="107" t="s">
        <v>349</v>
      </c>
      <c r="F61" s="87">
        <v>4328.0</v>
      </c>
      <c r="G61" s="85" t="s">
        <v>70</v>
      </c>
      <c r="H61" s="85" t="str">
        <f>vlookup(G61,'Bidding list 26'!$B$4:$G$270,6,0)</f>
        <v>VA1903H-2, 19 inch, VGA cable + HDMI cable / Brand: VIEWSONIC</v>
      </c>
      <c r="I61" s="88">
        <v>1240000.0</v>
      </c>
      <c r="J61" s="87">
        <v>1.0</v>
      </c>
      <c r="K61" s="89">
        <f t="shared" si="1"/>
        <v>1240000</v>
      </c>
      <c r="L61" s="87" t="s">
        <v>350</v>
      </c>
      <c r="M61" s="90" t="s">
        <v>19</v>
      </c>
      <c r="N61" s="122" t="s">
        <v>22</v>
      </c>
      <c r="O61" s="92" t="s">
        <v>98</v>
      </c>
      <c r="P61" s="92" t="s">
        <v>21</v>
      </c>
      <c r="Q61" s="84">
        <v>46132.0</v>
      </c>
      <c r="R61" s="93">
        <f t="shared" si="2"/>
        <v>35</v>
      </c>
      <c r="S61" s="94">
        <f t="array" ref="S61">INDEX('G Project Timeline-OPM update'!$G$7:$L$35,MATCH(1,('G Project Timeline-OPM update'!$C$7:$C$35=N61)*('G Project Timeline-OPM update'!$B$7:$B$35=M61)*('G Project Timeline-OPM update'!$D$7:$D$35=O61),0),MATCH(P61,'G Project Timeline-OPM update'!$G$4:$L$4,0))-14</f>
        <v>46135</v>
      </c>
      <c r="T61" s="95">
        <f t="shared" si="3"/>
        <v>38</v>
      </c>
      <c r="U61" s="96">
        <f>IFERROR(VLOOKUP(G61,'Bidding list 26'!$B$2:$P$31,15,0),"")</f>
        <v>50</v>
      </c>
      <c r="V61" s="97">
        <f t="shared" si="4"/>
        <v>46085</v>
      </c>
      <c r="W61" s="97">
        <f t="shared" si="10"/>
        <v>46147</v>
      </c>
      <c r="X61" s="96" t="str">
        <f t="shared" si="5"/>
        <v>Late</v>
      </c>
      <c r="Y61" s="98" t="s">
        <v>160</v>
      </c>
      <c r="Z61" s="85" t="s">
        <v>256</v>
      </c>
      <c r="AA61" s="85" t="s">
        <v>161</v>
      </c>
      <c r="AB61" s="85" t="s">
        <v>360</v>
      </c>
      <c r="AC61" s="85" t="s">
        <v>161</v>
      </c>
      <c r="AD61" s="85" t="s">
        <v>361</v>
      </c>
      <c r="AE61" s="85" t="s">
        <v>161</v>
      </c>
      <c r="AF61" s="85" t="s">
        <v>361</v>
      </c>
      <c r="AG61" s="113"/>
      <c r="AH61" s="101" t="s">
        <v>357</v>
      </c>
      <c r="AI61" s="114" t="s">
        <v>362</v>
      </c>
      <c r="AJ61" s="128"/>
      <c r="AK61" s="129" t="s">
        <v>363</v>
      </c>
      <c r="AL61" s="3">
        <f t="shared" si="6"/>
        <v>1</v>
      </c>
      <c r="AM61" s="3">
        <f t="shared" si="7"/>
        <v>1</v>
      </c>
      <c r="AN61" s="3">
        <f t="shared" si="8"/>
        <v>1</v>
      </c>
      <c r="AO61" s="3">
        <f t="shared" si="15"/>
        <v>1</v>
      </c>
    </row>
    <row r="62">
      <c r="A62" s="84">
        <v>46097.0</v>
      </c>
      <c r="B62" s="85" t="s">
        <v>30</v>
      </c>
      <c r="C62" s="85" t="s">
        <v>347</v>
      </c>
      <c r="D62" s="85" t="s">
        <v>348</v>
      </c>
      <c r="E62" s="107" t="s">
        <v>349</v>
      </c>
      <c r="F62" s="87">
        <v>4328.0</v>
      </c>
      <c r="G62" s="85" t="s">
        <v>52</v>
      </c>
      <c r="H62" s="85" t="str">
        <f>vlookup(G62,'Bidding list 26'!$B$4:$G$270,6,0)</f>
        <v>Pro Tower QCT1250, Core i3-14100, Ram 8GB DDR5, SSD
512GB, Integrated graphics card, Power 180W, HDMI &amp; DP Port,
Keyboard and Mouse, 3Yrs Wty</v>
      </c>
      <c r="I62" s="88">
        <v>1.3888E7</v>
      </c>
      <c r="J62" s="87">
        <v>1.0</v>
      </c>
      <c r="K62" s="89">
        <f t="shared" si="1"/>
        <v>13888000</v>
      </c>
      <c r="L62" s="87" t="s">
        <v>350</v>
      </c>
      <c r="M62" s="90" t="s">
        <v>19</v>
      </c>
      <c r="N62" s="122" t="s">
        <v>20</v>
      </c>
      <c r="O62" s="92" t="s">
        <v>98</v>
      </c>
      <c r="P62" s="92" t="s">
        <v>21</v>
      </c>
      <c r="Q62" s="84">
        <v>46132.0</v>
      </c>
      <c r="R62" s="93">
        <f t="shared" si="2"/>
        <v>35</v>
      </c>
      <c r="S62" s="94">
        <f t="array" ref="S62">INDEX('G Project Timeline-OPM update'!$G$7:$L$35,MATCH(1,('G Project Timeline-OPM update'!$C$7:$C$35=N62)*('G Project Timeline-OPM update'!$B$7:$B$35=M62)*('G Project Timeline-OPM update'!$D$7:$D$35=O62),0),MATCH(P62,'G Project Timeline-OPM update'!$G$4:$L$4,0))-14</f>
        <v>46135</v>
      </c>
      <c r="T62" s="95">
        <f t="shared" si="3"/>
        <v>38</v>
      </c>
      <c r="U62" s="96">
        <f>IFERROR(VLOOKUP(G62,'Bidding list 26'!$B$2:$P$31,15,0),"")</f>
        <v>50</v>
      </c>
      <c r="V62" s="97">
        <f t="shared" si="4"/>
        <v>46085</v>
      </c>
      <c r="W62" s="97">
        <f t="shared" si="10"/>
        <v>46147</v>
      </c>
      <c r="X62" s="96" t="str">
        <f t="shared" si="5"/>
        <v>Late</v>
      </c>
      <c r="Y62" s="98" t="s">
        <v>160</v>
      </c>
      <c r="Z62" s="85" t="s">
        <v>256</v>
      </c>
      <c r="AA62" s="85" t="s">
        <v>161</v>
      </c>
      <c r="AB62" s="85" t="s">
        <v>351</v>
      </c>
      <c r="AC62" s="85" t="s">
        <v>161</v>
      </c>
      <c r="AD62" s="85" t="s">
        <v>364</v>
      </c>
      <c r="AE62" s="85" t="s">
        <v>161</v>
      </c>
      <c r="AF62" s="85" t="s">
        <v>364</v>
      </c>
      <c r="AG62" s="113"/>
      <c r="AH62" s="101" t="s">
        <v>365</v>
      </c>
      <c r="AI62" s="114" t="s">
        <v>366</v>
      </c>
      <c r="AJ62" s="128"/>
      <c r="AK62" s="129" t="s">
        <v>367</v>
      </c>
      <c r="AL62" s="3">
        <f t="shared" si="6"/>
        <v>1</v>
      </c>
      <c r="AM62" s="3">
        <f t="shared" si="7"/>
        <v>1</v>
      </c>
      <c r="AN62" s="3">
        <f t="shared" si="8"/>
        <v>1</v>
      </c>
      <c r="AO62" s="3">
        <f t="shared" si="15"/>
        <v>1</v>
      </c>
    </row>
    <row r="63">
      <c r="A63" s="84">
        <v>46097.0</v>
      </c>
      <c r="B63" s="85" t="s">
        <v>30</v>
      </c>
      <c r="C63" s="85" t="s">
        <v>347</v>
      </c>
      <c r="D63" s="85" t="s">
        <v>348</v>
      </c>
      <c r="E63" s="107" t="s">
        <v>349</v>
      </c>
      <c r="F63" s="87">
        <v>4328.0</v>
      </c>
      <c r="G63" s="85" t="s">
        <v>52</v>
      </c>
      <c r="H63" s="85" t="str">
        <f>vlookup(G63,'Bidding list 26'!$B$4:$G$270,6,0)</f>
        <v>Pro Tower QCT1250, Core i3-14100, Ram 8GB DDR5, SSD
512GB, Integrated graphics card, Power 180W, HDMI &amp; DP Port,
Keyboard and Mouse, 3Yrs Wty</v>
      </c>
      <c r="I63" s="88">
        <v>1.3888E7</v>
      </c>
      <c r="J63" s="87">
        <v>1.0</v>
      </c>
      <c r="K63" s="89">
        <f t="shared" si="1"/>
        <v>13888000</v>
      </c>
      <c r="L63" s="87" t="s">
        <v>350</v>
      </c>
      <c r="M63" s="90" t="s">
        <v>19</v>
      </c>
      <c r="N63" s="122" t="s">
        <v>24</v>
      </c>
      <c r="O63" s="92" t="s">
        <v>98</v>
      </c>
      <c r="P63" s="92" t="s">
        <v>21</v>
      </c>
      <c r="Q63" s="84">
        <v>46132.0</v>
      </c>
      <c r="R63" s="93">
        <f t="shared" si="2"/>
        <v>35</v>
      </c>
      <c r="S63" s="94">
        <f t="array" ref="S63">INDEX('G Project Timeline-OPM update'!$G$7:$L$35,MATCH(1,('G Project Timeline-OPM update'!$C$7:$C$35=N63)*('G Project Timeline-OPM update'!$B$7:$B$35=M63)*('G Project Timeline-OPM update'!$D$7:$D$35=O63),0),MATCH(P63,'G Project Timeline-OPM update'!$G$4:$L$4,0))-14</f>
        <v>46135</v>
      </c>
      <c r="T63" s="95">
        <f t="shared" si="3"/>
        <v>38</v>
      </c>
      <c r="U63" s="96">
        <f>IFERROR(VLOOKUP(G63,'Bidding list 26'!$B$2:$P$31,15,0),"")</f>
        <v>50</v>
      </c>
      <c r="V63" s="97">
        <f t="shared" si="4"/>
        <v>46085</v>
      </c>
      <c r="W63" s="97">
        <f t="shared" si="10"/>
        <v>46147</v>
      </c>
      <c r="X63" s="96" t="str">
        <f t="shared" si="5"/>
        <v>Late</v>
      </c>
      <c r="Y63" s="98" t="s">
        <v>160</v>
      </c>
      <c r="Z63" s="85" t="s">
        <v>256</v>
      </c>
      <c r="AA63" s="85" t="s">
        <v>161</v>
      </c>
      <c r="AB63" s="85" t="s">
        <v>355</v>
      </c>
      <c r="AC63" s="85" t="s">
        <v>161</v>
      </c>
      <c r="AD63" s="85" t="s">
        <v>368</v>
      </c>
      <c r="AE63" s="85" t="s">
        <v>161</v>
      </c>
      <c r="AF63" s="85" t="s">
        <v>368</v>
      </c>
      <c r="AG63" s="113"/>
      <c r="AH63" s="101" t="s">
        <v>365</v>
      </c>
      <c r="AI63" s="114" t="s">
        <v>369</v>
      </c>
      <c r="AJ63" s="128"/>
      <c r="AK63" s="129" t="s">
        <v>370</v>
      </c>
      <c r="AL63" s="3">
        <f t="shared" si="6"/>
        <v>1</v>
      </c>
      <c r="AM63" s="3">
        <f t="shared" si="7"/>
        <v>1</v>
      </c>
      <c r="AN63" s="3">
        <f t="shared" si="8"/>
        <v>1</v>
      </c>
      <c r="AO63" s="3">
        <f t="shared" si="15"/>
        <v>1</v>
      </c>
    </row>
    <row r="64">
      <c r="A64" s="84">
        <v>46097.0</v>
      </c>
      <c r="B64" s="85" t="s">
        <v>30</v>
      </c>
      <c r="C64" s="85" t="s">
        <v>347</v>
      </c>
      <c r="D64" s="85" t="s">
        <v>348</v>
      </c>
      <c r="E64" s="107" t="s">
        <v>349</v>
      </c>
      <c r="F64" s="87">
        <v>4328.0</v>
      </c>
      <c r="G64" s="85" t="s">
        <v>52</v>
      </c>
      <c r="H64" s="85" t="str">
        <f>vlookup(G64,'Bidding list 26'!$B$4:$G$270,6,0)</f>
        <v>Pro Tower QCT1250, Core i3-14100, Ram 8GB DDR5, SSD
512GB, Integrated graphics card, Power 180W, HDMI &amp; DP Port,
Keyboard and Mouse, 3Yrs Wty</v>
      </c>
      <c r="I64" s="88">
        <v>1.3888E7</v>
      </c>
      <c r="J64" s="87">
        <v>1.0</v>
      </c>
      <c r="K64" s="89">
        <f t="shared" si="1"/>
        <v>13888000</v>
      </c>
      <c r="L64" s="87" t="s">
        <v>350</v>
      </c>
      <c r="M64" s="90" t="s">
        <v>19</v>
      </c>
      <c r="N64" s="122" t="s">
        <v>22</v>
      </c>
      <c r="O64" s="92" t="s">
        <v>98</v>
      </c>
      <c r="P64" s="92" t="s">
        <v>21</v>
      </c>
      <c r="Q64" s="84">
        <v>46132.0</v>
      </c>
      <c r="R64" s="93">
        <f t="shared" si="2"/>
        <v>35</v>
      </c>
      <c r="S64" s="94">
        <f t="array" ref="S64">INDEX('G Project Timeline-OPM update'!$G$7:$L$35,MATCH(1,('G Project Timeline-OPM update'!$C$7:$C$35=N64)*('G Project Timeline-OPM update'!$B$7:$B$35=M64)*('G Project Timeline-OPM update'!$D$7:$D$35=O64),0),MATCH(P64,'G Project Timeline-OPM update'!$G$4:$L$4,0))-14</f>
        <v>46135</v>
      </c>
      <c r="T64" s="95">
        <f t="shared" si="3"/>
        <v>38</v>
      </c>
      <c r="U64" s="96">
        <f>IFERROR(VLOOKUP(G64,'Bidding list 26'!$B$2:$P$31,15,0),"")</f>
        <v>50</v>
      </c>
      <c r="V64" s="97">
        <f t="shared" si="4"/>
        <v>46085</v>
      </c>
      <c r="W64" s="97">
        <f t="shared" si="10"/>
        <v>46147</v>
      </c>
      <c r="X64" s="96" t="str">
        <f t="shared" si="5"/>
        <v>Late</v>
      </c>
      <c r="Y64" s="98" t="s">
        <v>160</v>
      </c>
      <c r="Z64" s="85" t="s">
        <v>256</v>
      </c>
      <c r="AA64" s="85" t="s">
        <v>161</v>
      </c>
      <c r="AB64" s="85" t="s">
        <v>360</v>
      </c>
      <c r="AC64" s="85" t="s">
        <v>161</v>
      </c>
      <c r="AD64" s="85" t="s">
        <v>371</v>
      </c>
      <c r="AE64" s="85" t="s">
        <v>161</v>
      </c>
      <c r="AF64" s="85" t="s">
        <v>371</v>
      </c>
      <c r="AG64" s="113"/>
      <c r="AH64" s="101" t="s">
        <v>365</v>
      </c>
      <c r="AI64" s="114" t="s">
        <v>372</v>
      </c>
      <c r="AJ64" s="128"/>
      <c r="AK64" s="129" t="s">
        <v>373</v>
      </c>
      <c r="AL64" s="3">
        <f t="shared" si="6"/>
        <v>1</v>
      </c>
      <c r="AM64" s="3">
        <f t="shared" si="7"/>
        <v>1</v>
      </c>
      <c r="AN64" s="3">
        <f t="shared" si="8"/>
        <v>1</v>
      </c>
      <c r="AO64" s="3">
        <f t="shared" si="15"/>
        <v>1</v>
      </c>
    </row>
    <row r="65" ht="77.25" customHeight="1">
      <c r="A65" s="84">
        <v>46097.0</v>
      </c>
      <c r="B65" s="85" t="s">
        <v>40</v>
      </c>
      <c r="C65" s="85" t="s">
        <v>374</v>
      </c>
      <c r="D65" s="85" t="s">
        <v>375</v>
      </c>
      <c r="E65" s="107" t="s">
        <v>376</v>
      </c>
      <c r="F65" s="87">
        <v>3040.0</v>
      </c>
      <c r="G65" s="85" t="s">
        <v>70</v>
      </c>
      <c r="H65" s="85" t="str">
        <f>vlookup(G65,'Bidding list 26'!$B$4:$G$270,6,0)</f>
        <v>VA1903H-2, 19 inch, VGA cable + HDMI cable / Brand: VIEWSONIC</v>
      </c>
      <c r="I65" s="88">
        <v>1240000.0</v>
      </c>
      <c r="J65" s="87">
        <v>21.0</v>
      </c>
      <c r="K65" s="89">
        <f t="shared" si="1"/>
        <v>26040000</v>
      </c>
      <c r="L65" s="87" t="s">
        <v>377</v>
      </c>
      <c r="M65" s="90" t="s">
        <v>23</v>
      </c>
      <c r="N65" s="90" t="s">
        <v>20</v>
      </c>
      <c r="O65" s="92" t="s">
        <v>98</v>
      </c>
      <c r="P65" s="92" t="s">
        <v>21</v>
      </c>
      <c r="Q65" s="84">
        <v>46132.0</v>
      </c>
      <c r="R65" s="93">
        <f t="shared" si="2"/>
        <v>35</v>
      </c>
      <c r="S65" s="94">
        <f t="array" ref="S65">INDEX('G Project Timeline-OPM update'!$G$7:$L$35,MATCH(1,('G Project Timeline-OPM update'!$C$7:$C$35=N65)*('G Project Timeline-OPM update'!$B$7:$B$35=M65)*('G Project Timeline-OPM update'!$D$7:$D$35=O65),0),MATCH(P65,'G Project Timeline-OPM update'!$G$4:$L$4,0))-14</f>
        <v>46146</v>
      </c>
      <c r="T65" s="95">
        <f t="shared" si="3"/>
        <v>49</v>
      </c>
      <c r="U65" s="96">
        <f>IFERROR(VLOOKUP(G65,'Bidding list 26'!$B$2:$P$31,15,0),"")</f>
        <v>50</v>
      </c>
      <c r="V65" s="97">
        <f t="shared" si="4"/>
        <v>46096</v>
      </c>
      <c r="W65" s="97">
        <f t="shared" si="10"/>
        <v>46147</v>
      </c>
      <c r="X65" s="96" t="str">
        <f t="shared" si="5"/>
        <v>Late</v>
      </c>
      <c r="Y65" s="98" t="s">
        <v>160</v>
      </c>
      <c r="Z65" s="85" t="s">
        <v>378</v>
      </c>
      <c r="AA65" s="99" t="s">
        <v>161</v>
      </c>
      <c r="AB65" s="85" t="s">
        <v>379</v>
      </c>
      <c r="AC65" s="85" t="s">
        <v>161</v>
      </c>
      <c r="AD65" s="102" t="s">
        <v>380</v>
      </c>
      <c r="AE65" s="99" t="s">
        <v>161</v>
      </c>
      <c r="AF65" s="99" t="s">
        <v>380</v>
      </c>
      <c r="AG65" s="124">
        <v>46190.0</v>
      </c>
      <c r="AH65" s="124">
        <v>46193.0</v>
      </c>
      <c r="AI65" s="114" t="s">
        <v>381</v>
      </c>
      <c r="AJ65" s="103"/>
      <c r="AK65" s="104"/>
      <c r="AL65" s="3">
        <f t="shared" si="6"/>
        <v>21</v>
      </c>
      <c r="AM65" s="3">
        <f t="shared" si="7"/>
        <v>21</v>
      </c>
      <c r="AN65" s="3">
        <f t="shared" si="8"/>
        <v>21</v>
      </c>
      <c r="AO65" s="3">
        <f t="shared" si="15"/>
        <v>21</v>
      </c>
    </row>
    <row r="66" ht="54.75" customHeight="1">
      <c r="A66" s="84">
        <v>46097.0</v>
      </c>
      <c r="B66" s="85" t="s">
        <v>40</v>
      </c>
      <c r="C66" s="85" t="s">
        <v>374</v>
      </c>
      <c r="D66" s="85" t="s">
        <v>375</v>
      </c>
      <c r="E66" s="107" t="s">
        <v>376</v>
      </c>
      <c r="F66" s="87">
        <v>3040.0</v>
      </c>
      <c r="G66" s="85" t="s">
        <v>42</v>
      </c>
      <c r="H66" s="85" t="str">
        <f>vlookup(G66,'Bidding list 26'!$B$4:$G$270,6,0)</f>
        <v>SEUIC HS505HDP-2530 ,USB cable</v>
      </c>
      <c r="I66" s="88">
        <v>3300000.0</v>
      </c>
      <c r="J66" s="87">
        <v>19.0</v>
      </c>
      <c r="K66" s="89">
        <f t="shared" si="1"/>
        <v>62700000</v>
      </c>
      <c r="L66" s="87" t="s">
        <v>377</v>
      </c>
      <c r="M66" s="90" t="s">
        <v>23</v>
      </c>
      <c r="N66" s="90" t="s">
        <v>20</v>
      </c>
      <c r="O66" s="92" t="s">
        <v>98</v>
      </c>
      <c r="P66" s="92" t="s">
        <v>21</v>
      </c>
      <c r="Q66" s="84">
        <v>46132.0</v>
      </c>
      <c r="R66" s="93">
        <f t="shared" si="2"/>
        <v>35</v>
      </c>
      <c r="S66" s="94">
        <f t="array" ref="S66">INDEX('G Project Timeline-OPM update'!$G$7:$L$35,MATCH(1,('G Project Timeline-OPM update'!$C$7:$C$35=N66)*('G Project Timeline-OPM update'!$B$7:$B$35=M66)*('G Project Timeline-OPM update'!$D$7:$D$35=O66),0),MATCH(P66,'G Project Timeline-OPM update'!$G$4:$L$4,0))-14</f>
        <v>46146</v>
      </c>
      <c r="T66" s="95">
        <f t="shared" si="3"/>
        <v>49</v>
      </c>
      <c r="U66" s="96">
        <f>IFERROR(VLOOKUP(G66,'Bidding list 26'!$B$2:$P$31,15,0),"")</f>
        <v>50</v>
      </c>
      <c r="V66" s="97">
        <f t="shared" si="4"/>
        <v>46096</v>
      </c>
      <c r="W66" s="97">
        <f t="shared" si="10"/>
        <v>46147</v>
      </c>
      <c r="X66" s="96" t="str">
        <f t="shared" si="5"/>
        <v>Late</v>
      </c>
      <c r="Y66" s="98" t="s">
        <v>160</v>
      </c>
      <c r="Z66" s="85" t="s">
        <v>378</v>
      </c>
      <c r="AA66" s="99" t="s">
        <v>161</v>
      </c>
      <c r="AB66" s="85" t="s">
        <v>379</v>
      </c>
      <c r="AC66" s="85" t="s">
        <v>161</v>
      </c>
      <c r="AD66" s="102" t="s">
        <v>382</v>
      </c>
      <c r="AE66" s="99" t="s">
        <v>161</v>
      </c>
      <c r="AF66" s="99" t="s">
        <v>383</v>
      </c>
      <c r="AG66" s="124">
        <v>46193.0</v>
      </c>
      <c r="AH66" s="124">
        <v>46193.0</v>
      </c>
      <c r="AI66" s="114" t="s">
        <v>384</v>
      </c>
      <c r="AJ66" s="103"/>
      <c r="AK66" s="104"/>
      <c r="AL66" s="3">
        <f t="shared" si="6"/>
        <v>19</v>
      </c>
      <c r="AM66" s="3">
        <f t="shared" si="7"/>
        <v>19</v>
      </c>
      <c r="AN66" s="3">
        <f t="shared" si="8"/>
        <v>19</v>
      </c>
      <c r="AO66" s="3">
        <f t="shared" si="15"/>
        <v>19</v>
      </c>
    </row>
    <row r="67">
      <c r="A67" s="84">
        <v>46097.0</v>
      </c>
      <c r="B67" s="85" t="s">
        <v>40</v>
      </c>
      <c r="C67" s="85" t="s">
        <v>374</v>
      </c>
      <c r="D67" s="85" t="s">
        <v>375</v>
      </c>
      <c r="E67" s="107" t="s">
        <v>376</v>
      </c>
      <c r="F67" s="87">
        <v>3040.0</v>
      </c>
      <c r="G67" s="85" t="s">
        <v>52</v>
      </c>
      <c r="H67" s="85" t="str">
        <f>vlookup(G67,'Bidding list 26'!$B$4:$G$270,6,0)</f>
        <v>Pro Tower QCT1250, Core i3-14100, Ram 8GB DDR5, SSD
512GB, Integrated graphics card, Power 180W, HDMI &amp; DP Port,
Keyboard and Mouse, 3Yrs Wty</v>
      </c>
      <c r="I67" s="88">
        <v>1.3888E7</v>
      </c>
      <c r="J67" s="87">
        <v>21.0</v>
      </c>
      <c r="K67" s="89">
        <f t="shared" si="1"/>
        <v>291648000</v>
      </c>
      <c r="L67" s="87" t="s">
        <v>377</v>
      </c>
      <c r="M67" s="90" t="s">
        <v>23</v>
      </c>
      <c r="N67" s="90" t="s">
        <v>20</v>
      </c>
      <c r="O67" s="92" t="s">
        <v>98</v>
      </c>
      <c r="P67" s="92" t="s">
        <v>21</v>
      </c>
      <c r="Q67" s="84">
        <v>46132.0</v>
      </c>
      <c r="R67" s="93">
        <f t="shared" si="2"/>
        <v>35</v>
      </c>
      <c r="S67" s="94">
        <f t="array" ref="S67">INDEX('G Project Timeline-OPM update'!$G$7:$L$35,MATCH(1,('G Project Timeline-OPM update'!$C$7:$C$35=N67)*('G Project Timeline-OPM update'!$B$7:$B$35=M67)*('G Project Timeline-OPM update'!$D$7:$D$35=O67),0),MATCH(P67,'G Project Timeline-OPM update'!$G$4:$L$4,0))-14</f>
        <v>46146</v>
      </c>
      <c r="T67" s="95">
        <f t="shared" si="3"/>
        <v>49</v>
      </c>
      <c r="U67" s="96">
        <f>IFERROR(VLOOKUP(G67,'Bidding list 26'!$B$2:$P$31,15,0),"")</f>
        <v>50</v>
      </c>
      <c r="V67" s="97">
        <f t="shared" si="4"/>
        <v>46096</v>
      </c>
      <c r="W67" s="96"/>
      <c r="X67" s="96" t="str">
        <f t="shared" si="5"/>
        <v>Late</v>
      </c>
      <c r="Y67" s="98" t="s">
        <v>160</v>
      </c>
      <c r="Z67" s="85" t="s">
        <v>378</v>
      </c>
      <c r="AA67" s="99" t="s">
        <v>161</v>
      </c>
      <c r="AB67" s="85" t="s">
        <v>379</v>
      </c>
      <c r="AC67" s="85" t="s">
        <v>161</v>
      </c>
      <c r="AD67" s="102" t="s">
        <v>385</v>
      </c>
      <c r="AE67" s="99" t="s">
        <v>161</v>
      </c>
      <c r="AF67" s="99" t="s">
        <v>385</v>
      </c>
      <c r="AG67" s="113"/>
      <c r="AH67" s="101" t="s">
        <v>386</v>
      </c>
      <c r="AI67" s="114" t="s">
        <v>387</v>
      </c>
      <c r="AJ67" s="103"/>
      <c r="AK67" s="121" t="s">
        <v>388</v>
      </c>
      <c r="AL67" s="3">
        <f t="shared" si="6"/>
        <v>21</v>
      </c>
      <c r="AM67" s="3">
        <f t="shared" si="7"/>
        <v>21</v>
      </c>
      <c r="AN67" s="3">
        <f t="shared" si="8"/>
        <v>21</v>
      </c>
      <c r="AO67" s="3">
        <f t="shared" si="15"/>
        <v>21</v>
      </c>
    </row>
    <row r="68">
      <c r="A68" s="84">
        <v>46097.0</v>
      </c>
      <c r="B68" s="85" t="s">
        <v>40</v>
      </c>
      <c r="C68" s="85" t="s">
        <v>374</v>
      </c>
      <c r="D68" s="85" t="s">
        <v>375</v>
      </c>
      <c r="E68" s="107" t="s">
        <v>376</v>
      </c>
      <c r="F68" s="87">
        <v>3040.0</v>
      </c>
      <c r="G68" s="85" t="s">
        <v>70</v>
      </c>
      <c r="H68" s="85" t="str">
        <f>vlookup(G68,'Bidding list 26'!$B$4:$G$270,6,0)</f>
        <v>VA1903H-2, 19 inch, VGA cable + HDMI cable / Brand: VIEWSONIC</v>
      </c>
      <c r="I68" s="88">
        <v>1240000.0</v>
      </c>
      <c r="J68" s="87">
        <v>21.0</v>
      </c>
      <c r="K68" s="89">
        <f t="shared" si="1"/>
        <v>26040000</v>
      </c>
      <c r="L68" s="87" t="s">
        <v>389</v>
      </c>
      <c r="M68" s="90" t="s">
        <v>23</v>
      </c>
      <c r="N68" s="90" t="s">
        <v>22</v>
      </c>
      <c r="O68" s="92" t="s">
        <v>98</v>
      </c>
      <c r="P68" s="92" t="s">
        <v>21</v>
      </c>
      <c r="Q68" s="84">
        <v>46132.0</v>
      </c>
      <c r="R68" s="93">
        <f t="shared" si="2"/>
        <v>35</v>
      </c>
      <c r="S68" s="94">
        <f t="array" ref="S68">INDEX('G Project Timeline-OPM update'!$G$7:$L$35,MATCH(1,('G Project Timeline-OPM update'!$C$7:$C$35=N68)*('G Project Timeline-OPM update'!$B$7:$B$35=M68)*('G Project Timeline-OPM update'!$D$7:$D$35=O68),0),MATCH(P68,'G Project Timeline-OPM update'!$G$4:$L$4,0))-14</f>
        <v>46146</v>
      </c>
      <c r="T68" s="95">
        <f t="shared" si="3"/>
        <v>49</v>
      </c>
      <c r="U68" s="96">
        <f>IFERROR(VLOOKUP(G68,'Bidding list 26'!$B$2:$P$31,15,0),"")</f>
        <v>50</v>
      </c>
      <c r="V68" s="97">
        <f t="shared" si="4"/>
        <v>46096</v>
      </c>
      <c r="W68" s="97">
        <f t="shared" ref="W68:W69" si="16">A68+U68</f>
        <v>46147</v>
      </c>
      <c r="X68" s="96" t="str">
        <f t="shared" si="5"/>
        <v>Late</v>
      </c>
      <c r="Y68" s="98" t="s">
        <v>160</v>
      </c>
      <c r="Z68" s="85" t="s">
        <v>378</v>
      </c>
      <c r="AA68" s="99" t="s">
        <v>161</v>
      </c>
      <c r="AB68" s="85" t="s">
        <v>390</v>
      </c>
      <c r="AC68" s="85" t="s">
        <v>161</v>
      </c>
      <c r="AD68" s="85" t="s">
        <v>391</v>
      </c>
      <c r="AE68" s="99" t="s">
        <v>161</v>
      </c>
      <c r="AF68" s="99" t="s">
        <v>391</v>
      </c>
      <c r="AG68" s="120" t="str">
        <f>vlookup(AF68,Sheet9!A:D,4,0)</f>
        <v/>
      </c>
      <c r="AH68" s="124">
        <v>46154.0</v>
      </c>
      <c r="AI68" s="114" t="s">
        <v>392</v>
      </c>
      <c r="AJ68" s="103"/>
      <c r="AK68" s="121" t="s">
        <v>388</v>
      </c>
      <c r="AL68" s="3">
        <f t="shared" si="6"/>
        <v>21</v>
      </c>
      <c r="AM68" s="3">
        <f t="shared" si="7"/>
        <v>21</v>
      </c>
      <c r="AN68" s="3">
        <f t="shared" si="8"/>
        <v>21</v>
      </c>
      <c r="AO68" s="3">
        <f t="shared" si="15"/>
        <v>21</v>
      </c>
    </row>
    <row r="69" ht="50.25" customHeight="1">
      <c r="A69" s="84">
        <v>46097.0</v>
      </c>
      <c r="B69" s="85" t="s">
        <v>40</v>
      </c>
      <c r="C69" s="85" t="s">
        <v>374</v>
      </c>
      <c r="D69" s="85" t="s">
        <v>375</v>
      </c>
      <c r="E69" s="107" t="s">
        <v>376</v>
      </c>
      <c r="F69" s="87">
        <v>3040.0</v>
      </c>
      <c r="G69" s="85" t="s">
        <v>42</v>
      </c>
      <c r="H69" s="85" t="str">
        <f>vlookup(G69,'Bidding list 26'!$B$4:$G$270,6,0)</f>
        <v>SEUIC HS505HDP-2530 ,USB cable</v>
      </c>
      <c r="I69" s="88">
        <v>3300000.0</v>
      </c>
      <c r="J69" s="87">
        <v>19.0</v>
      </c>
      <c r="K69" s="89">
        <f t="shared" si="1"/>
        <v>62700000</v>
      </c>
      <c r="L69" s="87" t="s">
        <v>389</v>
      </c>
      <c r="M69" s="90" t="s">
        <v>23</v>
      </c>
      <c r="N69" s="90" t="s">
        <v>22</v>
      </c>
      <c r="O69" s="92" t="s">
        <v>98</v>
      </c>
      <c r="P69" s="92" t="s">
        <v>21</v>
      </c>
      <c r="Q69" s="84">
        <v>46132.0</v>
      </c>
      <c r="R69" s="93">
        <f t="shared" si="2"/>
        <v>35</v>
      </c>
      <c r="S69" s="94">
        <f t="array" ref="S69">INDEX('G Project Timeline-OPM update'!$G$7:$L$35,MATCH(1,('G Project Timeline-OPM update'!$C$7:$C$35=N69)*('G Project Timeline-OPM update'!$B$7:$B$35=M69)*('G Project Timeline-OPM update'!$D$7:$D$35=O69),0),MATCH(P69,'G Project Timeline-OPM update'!$G$4:$L$4,0))-14</f>
        <v>46146</v>
      </c>
      <c r="T69" s="95">
        <f t="shared" si="3"/>
        <v>49</v>
      </c>
      <c r="U69" s="96">
        <f>IFERROR(VLOOKUP(G69,'Bidding list 26'!$B$2:$P$31,15,0),"")</f>
        <v>50</v>
      </c>
      <c r="V69" s="97">
        <f t="shared" si="4"/>
        <v>46096</v>
      </c>
      <c r="W69" s="97">
        <f t="shared" si="16"/>
        <v>46147</v>
      </c>
      <c r="X69" s="96" t="str">
        <f t="shared" si="5"/>
        <v>Late</v>
      </c>
      <c r="Y69" s="98" t="s">
        <v>160</v>
      </c>
      <c r="Z69" s="85" t="s">
        <v>378</v>
      </c>
      <c r="AA69" s="99" t="s">
        <v>161</v>
      </c>
      <c r="AB69" s="85" t="s">
        <v>390</v>
      </c>
      <c r="AC69" s="85" t="s">
        <v>161</v>
      </c>
      <c r="AD69" s="85" t="s">
        <v>393</v>
      </c>
      <c r="AE69" s="99" t="s">
        <v>161</v>
      </c>
      <c r="AF69" s="99" t="s">
        <v>383</v>
      </c>
      <c r="AG69" s="124">
        <v>46193.0</v>
      </c>
      <c r="AH69" s="124">
        <v>46193.0</v>
      </c>
      <c r="AI69" s="114" t="s">
        <v>394</v>
      </c>
      <c r="AJ69" s="103"/>
      <c r="AK69" s="104"/>
      <c r="AL69" s="3">
        <f t="shared" si="6"/>
        <v>19</v>
      </c>
      <c r="AM69" s="3">
        <f t="shared" si="7"/>
        <v>19</v>
      </c>
      <c r="AN69" s="3">
        <f t="shared" si="8"/>
        <v>19</v>
      </c>
      <c r="AO69" s="3">
        <f t="shared" si="15"/>
        <v>19</v>
      </c>
    </row>
    <row r="70">
      <c r="A70" s="84">
        <v>46097.0</v>
      </c>
      <c r="B70" s="85" t="s">
        <v>40</v>
      </c>
      <c r="C70" s="85" t="s">
        <v>374</v>
      </c>
      <c r="D70" s="85" t="s">
        <v>375</v>
      </c>
      <c r="E70" s="107" t="s">
        <v>376</v>
      </c>
      <c r="F70" s="87">
        <v>3040.0</v>
      </c>
      <c r="G70" s="85" t="s">
        <v>52</v>
      </c>
      <c r="H70" s="85" t="str">
        <f>vlookup(G70,'Bidding list 26'!$B$4:$G$270,6,0)</f>
        <v>Pro Tower QCT1250, Core i3-14100, Ram 8GB DDR5, SSD
512GB, Integrated graphics card, Power 180W, HDMI &amp; DP Port,
Keyboard and Mouse, 3Yrs Wty</v>
      </c>
      <c r="I70" s="88">
        <v>1.3888E7</v>
      </c>
      <c r="J70" s="87">
        <v>21.0</v>
      </c>
      <c r="K70" s="89">
        <f t="shared" si="1"/>
        <v>291648000</v>
      </c>
      <c r="L70" s="87" t="s">
        <v>389</v>
      </c>
      <c r="M70" s="90" t="s">
        <v>23</v>
      </c>
      <c r="N70" s="90" t="s">
        <v>22</v>
      </c>
      <c r="O70" s="92" t="s">
        <v>98</v>
      </c>
      <c r="P70" s="92" t="s">
        <v>21</v>
      </c>
      <c r="Q70" s="84">
        <v>46132.0</v>
      </c>
      <c r="R70" s="93">
        <f t="shared" si="2"/>
        <v>35</v>
      </c>
      <c r="S70" s="94">
        <f t="array" ref="S70">INDEX('G Project Timeline-OPM update'!$G$7:$L$35,MATCH(1,('G Project Timeline-OPM update'!$C$7:$C$35=N70)*('G Project Timeline-OPM update'!$B$7:$B$35=M70)*('G Project Timeline-OPM update'!$D$7:$D$35=O70),0),MATCH(P70,'G Project Timeline-OPM update'!$G$4:$L$4,0))-14</f>
        <v>46146</v>
      </c>
      <c r="T70" s="95">
        <f t="shared" si="3"/>
        <v>49</v>
      </c>
      <c r="U70" s="96">
        <f>IFERROR(VLOOKUP(G70,'Bidding list 26'!$B$2:$P$31,15,0),"")</f>
        <v>50</v>
      </c>
      <c r="V70" s="97">
        <f t="shared" si="4"/>
        <v>46096</v>
      </c>
      <c r="W70" s="96"/>
      <c r="X70" s="96" t="str">
        <f t="shared" si="5"/>
        <v>Late</v>
      </c>
      <c r="Y70" s="98" t="s">
        <v>160</v>
      </c>
      <c r="Z70" s="85" t="s">
        <v>378</v>
      </c>
      <c r="AA70" s="99" t="s">
        <v>161</v>
      </c>
      <c r="AB70" s="85" t="s">
        <v>390</v>
      </c>
      <c r="AC70" s="85" t="s">
        <v>161</v>
      </c>
      <c r="AD70" s="85" t="s">
        <v>395</v>
      </c>
      <c r="AE70" s="99" t="s">
        <v>161</v>
      </c>
      <c r="AF70" s="85" t="s">
        <v>395</v>
      </c>
      <c r="AG70" s="113"/>
      <c r="AH70" s="101" t="s">
        <v>386</v>
      </c>
      <c r="AI70" s="114" t="s">
        <v>396</v>
      </c>
      <c r="AJ70" s="103"/>
      <c r="AK70" s="121" t="s">
        <v>388</v>
      </c>
      <c r="AL70" s="3">
        <f t="shared" si="6"/>
        <v>21</v>
      </c>
      <c r="AM70" s="3">
        <f t="shared" si="7"/>
        <v>21</v>
      </c>
      <c r="AN70" s="3">
        <f t="shared" si="8"/>
        <v>21</v>
      </c>
      <c r="AO70" s="3">
        <f t="shared" si="15"/>
        <v>21</v>
      </c>
    </row>
    <row r="71">
      <c r="A71" s="84">
        <v>46097.0</v>
      </c>
      <c r="B71" s="85" t="s">
        <v>40</v>
      </c>
      <c r="C71" s="85" t="s">
        <v>374</v>
      </c>
      <c r="D71" s="85" t="s">
        <v>375</v>
      </c>
      <c r="E71" s="107" t="s">
        <v>376</v>
      </c>
      <c r="F71" s="87">
        <v>3040.0</v>
      </c>
      <c r="G71" s="85" t="s">
        <v>70</v>
      </c>
      <c r="H71" s="85" t="str">
        <f>vlookup(G71,'Bidding list 26'!$B$4:$G$270,6,0)</f>
        <v>VA1903H-2, 19 inch, VGA cable + HDMI cable / Brand: VIEWSONIC</v>
      </c>
      <c r="I71" s="88">
        <v>1240000.0</v>
      </c>
      <c r="J71" s="87">
        <v>21.0</v>
      </c>
      <c r="K71" s="89">
        <f t="shared" si="1"/>
        <v>26040000</v>
      </c>
      <c r="L71" s="87" t="s">
        <v>397</v>
      </c>
      <c r="M71" s="90" t="s">
        <v>23</v>
      </c>
      <c r="N71" s="90" t="s">
        <v>24</v>
      </c>
      <c r="O71" s="92" t="s">
        <v>98</v>
      </c>
      <c r="P71" s="92" t="s">
        <v>21</v>
      </c>
      <c r="Q71" s="84">
        <v>46132.0</v>
      </c>
      <c r="R71" s="93">
        <f t="shared" si="2"/>
        <v>35</v>
      </c>
      <c r="S71" s="94">
        <f t="array" ref="S71">INDEX('G Project Timeline-OPM update'!$G$7:$L$35,MATCH(1,('G Project Timeline-OPM update'!$C$7:$C$35=N71)*('G Project Timeline-OPM update'!$B$7:$B$35=M71)*('G Project Timeline-OPM update'!$D$7:$D$35=O71),0),MATCH(P71,'G Project Timeline-OPM update'!$G$4:$L$4,0))-14</f>
        <v>46146</v>
      </c>
      <c r="T71" s="95">
        <f t="shared" si="3"/>
        <v>49</v>
      </c>
      <c r="U71" s="96">
        <f>IFERROR(VLOOKUP(G71,'Bidding list 26'!$B$2:$P$31,15,0),"")</f>
        <v>50</v>
      </c>
      <c r="V71" s="97">
        <f t="shared" si="4"/>
        <v>46096</v>
      </c>
      <c r="W71" s="97">
        <f t="shared" ref="W71:W72" si="17">A71+U71</f>
        <v>46147</v>
      </c>
      <c r="X71" s="96" t="str">
        <f t="shared" si="5"/>
        <v>Late</v>
      </c>
      <c r="Y71" s="98" t="s">
        <v>160</v>
      </c>
      <c r="Z71" s="85" t="s">
        <v>378</v>
      </c>
      <c r="AA71" s="99" t="s">
        <v>161</v>
      </c>
      <c r="AB71" s="85" t="s">
        <v>398</v>
      </c>
      <c r="AC71" s="85" t="s">
        <v>161</v>
      </c>
      <c r="AD71" s="85" t="s">
        <v>399</v>
      </c>
      <c r="AE71" s="99" t="s">
        <v>161</v>
      </c>
      <c r="AF71" s="85" t="s">
        <v>399</v>
      </c>
      <c r="AG71" s="124">
        <v>46190.0</v>
      </c>
      <c r="AH71" s="124">
        <v>46193.0</v>
      </c>
      <c r="AI71" s="114" t="s">
        <v>400</v>
      </c>
      <c r="AJ71" s="103"/>
      <c r="AK71" s="104"/>
      <c r="AL71" s="3">
        <f t="shared" si="6"/>
        <v>21</v>
      </c>
      <c r="AM71" s="3">
        <f t="shared" si="7"/>
        <v>21</v>
      </c>
      <c r="AN71" s="3">
        <f t="shared" si="8"/>
        <v>21</v>
      </c>
      <c r="AO71" s="3">
        <f t="shared" si="15"/>
        <v>21</v>
      </c>
    </row>
    <row r="72" ht="54.75" customHeight="1">
      <c r="A72" s="84">
        <v>46097.0</v>
      </c>
      <c r="B72" s="85" t="s">
        <v>40</v>
      </c>
      <c r="C72" s="85" t="s">
        <v>374</v>
      </c>
      <c r="D72" s="85" t="s">
        <v>375</v>
      </c>
      <c r="E72" s="107" t="s">
        <v>376</v>
      </c>
      <c r="F72" s="87">
        <v>3040.0</v>
      </c>
      <c r="G72" s="85" t="s">
        <v>42</v>
      </c>
      <c r="H72" s="85" t="str">
        <f>vlookup(G72,'Bidding list 26'!$B$4:$G$270,6,0)</f>
        <v>SEUIC HS505HDP-2530 ,USB cable</v>
      </c>
      <c r="I72" s="88">
        <v>3300000.0</v>
      </c>
      <c r="J72" s="87">
        <v>20.0</v>
      </c>
      <c r="K72" s="89">
        <f t="shared" si="1"/>
        <v>66000000</v>
      </c>
      <c r="L72" s="87" t="s">
        <v>397</v>
      </c>
      <c r="M72" s="90" t="s">
        <v>23</v>
      </c>
      <c r="N72" s="90" t="s">
        <v>24</v>
      </c>
      <c r="O72" s="92" t="s">
        <v>98</v>
      </c>
      <c r="P72" s="92" t="s">
        <v>21</v>
      </c>
      <c r="Q72" s="84">
        <v>46132.0</v>
      </c>
      <c r="R72" s="93">
        <f t="shared" si="2"/>
        <v>35</v>
      </c>
      <c r="S72" s="94">
        <f t="array" ref="S72">INDEX('G Project Timeline-OPM update'!$G$7:$L$35,MATCH(1,('G Project Timeline-OPM update'!$C$7:$C$35=N72)*('G Project Timeline-OPM update'!$B$7:$B$35=M72)*('G Project Timeline-OPM update'!$D$7:$D$35=O72),0),MATCH(P72,'G Project Timeline-OPM update'!$G$4:$L$4,0))-14</f>
        <v>46146</v>
      </c>
      <c r="T72" s="95">
        <f t="shared" si="3"/>
        <v>49</v>
      </c>
      <c r="U72" s="96">
        <f>IFERROR(VLOOKUP(G72,'Bidding list 26'!$B$2:$P$31,15,0),"")</f>
        <v>50</v>
      </c>
      <c r="V72" s="97">
        <f t="shared" si="4"/>
        <v>46096</v>
      </c>
      <c r="W72" s="97">
        <f t="shared" si="17"/>
        <v>46147</v>
      </c>
      <c r="X72" s="96" t="str">
        <f t="shared" si="5"/>
        <v>Late</v>
      </c>
      <c r="Y72" s="98" t="s">
        <v>160</v>
      </c>
      <c r="Z72" s="85" t="s">
        <v>378</v>
      </c>
      <c r="AA72" s="99" t="s">
        <v>161</v>
      </c>
      <c r="AB72" s="85" t="s">
        <v>398</v>
      </c>
      <c r="AC72" s="85" t="s">
        <v>161</v>
      </c>
      <c r="AD72" s="85" t="s">
        <v>401</v>
      </c>
      <c r="AE72" s="99" t="s">
        <v>161</v>
      </c>
      <c r="AF72" s="99" t="s">
        <v>383</v>
      </c>
      <c r="AG72" s="124">
        <v>46193.0</v>
      </c>
      <c r="AH72" s="124">
        <v>46193.0</v>
      </c>
      <c r="AI72" s="114" t="s">
        <v>402</v>
      </c>
      <c r="AJ72" s="103"/>
      <c r="AK72" s="104"/>
      <c r="AL72" s="3">
        <f t="shared" si="6"/>
        <v>20</v>
      </c>
      <c r="AM72" s="3">
        <f t="shared" si="7"/>
        <v>20</v>
      </c>
      <c r="AN72" s="3">
        <f t="shared" si="8"/>
        <v>20</v>
      </c>
      <c r="AO72" s="3">
        <f t="shared" si="15"/>
        <v>20</v>
      </c>
    </row>
    <row r="73">
      <c r="A73" s="84">
        <v>46097.0</v>
      </c>
      <c r="B73" s="85" t="s">
        <v>40</v>
      </c>
      <c r="C73" s="85" t="s">
        <v>374</v>
      </c>
      <c r="D73" s="85" t="s">
        <v>375</v>
      </c>
      <c r="E73" s="107" t="s">
        <v>376</v>
      </c>
      <c r="F73" s="87">
        <v>3040.0</v>
      </c>
      <c r="G73" s="85" t="s">
        <v>52</v>
      </c>
      <c r="H73" s="85" t="str">
        <f>vlookup(G73,'Bidding list 26'!$B$4:$G$270,6,0)</f>
        <v>Pro Tower QCT1250, Core i3-14100, Ram 8GB DDR5, SSD
512GB, Integrated graphics card, Power 180W, HDMI &amp; DP Port,
Keyboard and Mouse, 3Yrs Wty</v>
      </c>
      <c r="I73" s="88">
        <v>1.3888E7</v>
      </c>
      <c r="J73" s="87">
        <v>21.0</v>
      </c>
      <c r="K73" s="89">
        <f t="shared" si="1"/>
        <v>291648000</v>
      </c>
      <c r="L73" s="87" t="s">
        <v>397</v>
      </c>
      <c r="M73" s="90" t="s">
        <v>23</v>
      </c>
      <c r="N73" s="90" t="s">
        <v>24</v>
      </c>
      <c r="O73" s="92" t="s">
        <v>98</v>
      </c>
      <c r="P73" s="92" t="s">
        <v>21</v>
      </c>
      <c r="Q73" s="84">
        <v>46132.0</v>
      </c>
      <c r="R73" s="93">
        <f t="shared" si="2"/>
        <v>35</v>
      </c>
      <c r="S73" s="94">
        <f t="array" ref="S73">INDEX('G Project Timeline-OPM update'!$G$7:$L$35,MATCH(1,('G Project Timeline-OPM update'!$C$7:$C$35=N73)*('G Project Timeline-OPM update'!$B$7:$B$35=M73)*('G Project Timeline-OPM update'!$D$7:$D$35=O73),0),MATCH(P73,'G Project Timeline-OPM update'!$G$4:$L$4,0))-14</f>
        <v>46146</v>
      </c>
      <c r="T73" s="95">
        <f t="shared" si="3"/>
        <v>49</v>
      </c>
      <c r="U73" s="96">
        <f>IFERROR(VLOOKUP(G73,'Bidding list 26'!$B$2:$P$31,15,0),"")</f>
        <v>50</v>
      </c>
      <c r="V73" s="97">
        <f t="shared" si="4"/>
        <v>46096</v>
      </c>
      <c r="W73" s="96"/>
      <c r="X73" s="96" t="str">
        <f t="shared" si="5"/>
        <v>Late</v>
      </c>
      <c r="Y73" s="98" t="s">
        <v>160</v>
      </c>
      <c r="Z73" s="85" t="s">
        <v>378</v>
      </c>
      <c r="AA73" s="99" t="s">
        <v>161</v>
      </c>
      <c r="AB73" s="85" t="s">
        <v>398</v>
      </c>
      <c r="AC73" s="85" t="s">
        <v>161</v>
      </c>
      <c r="AD73" s="85" t="s">
        <v>403</v>
      </c>
      <c r="AE73" s="99" t="s">
        <v>161</v>
      </c>
      <c r="AF73" s="99" t="s">
        <v>403</v>
      </c>
      <c r="AG73" s="113"/>
      <c r="AH73" s="101" t="s">
        <v>386</v>
      </c>
      <c r="AI73" s="114" t="s">
        <v>404</v>
      </c>
      <c r="AJ73" s="103"/>
      <c r="AK73" s="121" t="s">
        <v>388</v>
      </c>
      <c r="AL73" s="3">
        <f t="shared" si="6"/>
        <v>21</v>
      </c>
      <c r="AM73" s="3">
        <f t="shared" si="7"/>
        <v>21</v>
      </c>
      <c r="AN73" s="3">
        <f t="shared" si="8"/>
        <v>21</v>
      </c>
      <c r="AO73" s="3">
        <f t="shared" si="15"/>
        <v>21</v>
      </c>
    </row>
    <row r="74">
      <c r="A74" s="84">
        <v>46098.0</v>
      </c>
      <c r="B74" s="85" t="s">
        <v>49</v>
      </c>
      <c r="C74" s="85" t="s">
        <v>405</v>
      </c>
      <c r="D74" s="85" t="s">
        <v>406</v>
      </c>
      <c r="E74" s="107" t="s">
        <v>407</v>
      </c>
      <c r="F74" s="87">
        <v>4440.0</v>
      </c>
      <c r="G74" s="85" t="s">
        <v>66</v>
      </c>
      <c r="H74" s="85" t="str">
        <f>vlookup(G74,'Bidding list 26'!$B$4:$G$270,6,0)</f>
        <v>#N/A</v>
      </c>
      <c r="I74" s="88">
        <v>9680000.0</v>
      </c>
      <c r="J74" s="96">
        <v>26.0</v>
      </c>
      <c r="K74" s="89">
        <f t="shared" si="1"/>
        <v>251680000</v>
      </c>
      <c r="L74" s="87" t="s">
        <v>408</v>
      </c>
      <c r="M74" s="90" t="s">
        <v>19</v>
      </c>
      <c r="N74" s="122" t="s">
        <v>20</v>
      </c>
      <c r="O74" s="92" t="s">
        <v>95</v>
      </c>
      <c r="P74" s="92" t="s">
        <v>21</v>
      </c>
      <c r="Q74" s="84">
        <v>46132.0</v>
      </c>
      <c r="R74" s="93">
        <f t="shared" si="2"/>
        <v>34</v>
      </c>
      <c r="S74" s="94">
        <f t="array" ref="S74">INDEX('G Project Timeline-OPM update'!$G$7:$L$35,MATCH(1,('G Project Timeline-OPM update'!$C$7:$C$35=N74)*('G Project Timeline-OPM update'!$B$7:$B$35=M74)*('G Project Timeline-OPM update'!$D$7:$D$35=O74),0),MATCH(P74,'G Project Timeline-OPM update'!$G$4:$L$4,0))-14</f>
        <v>46135</v>
      </c>
      <c r="T74" s="95">
        <f t="shared" si="3"/>
        <v>37</v>
      </c>
      <c r="U74" s="96" t="str">
        <f>IFERROR(VLOOKUP(G74,'Bidding list 26'!$B$2:$P$31,15,0),"")</f>
        <v/>
      </c>
      <c r="V74" s="97">
        <f t="shared" si="4"/>
        <v>46135</v>
      </c>
      <c r="W74" s="97">
        <f t="shared" ref="W74:W83" si="18">A74+U74</f>
        <v>46098</v>
      </c>
      <c r="X74" s="96" t="str">
        <f t="shared" si="5"/>
        <v>On time</v>
      </c>
      <c r="Y74" s="98" t="s">
        <v>160</v>
      </c>
      <c r="Z74" s="85"/>
      <c r="AA74" s="85" t="s">
        <v>161</v>
      </c>
      <c r="AB74" s="85" t="s">
        <v>409</v>
      </c>
      <c r="AC74" s="85" t="s">
        <v>161</v>
      </c>
      <c r="AD74" s="102" t="s">
        <v>410</v>
      </c>
      <c r="AE74" s="85" t="s">
        <v>161</v>
      </c>
      <c r="AF74" s="102" t="s">
        <v>410</v>
      </c>
      <c r="AG74" s="113"/>
      <c r="AH74" s="101" t="s">
        <v>411</v>
      </c>
      <c r="AI74" s="114" t="s">
        <v>412</v>
      </c>
      <c r="AJ74" s="103"/>
      <c r="AK74" s="104"/>
      <c r="AL74" s="3">
        <f t="shared" si="6"/>
        <v>26</v>
      </c>
      <c r="AM74" s="3">
        <f t="shared" si="7"/>
        <v>26</v>
      </c>
      <c r="AN74" s="3">
        <f t="shared" si="8"/>
        <v>26</v>
      </c>
      <c r="AO74" s="3">
        <f t="shared" si="15"/>
        <v>26</v>
      </c>
    </row>
    <row r="75">
      <c r="A75" s="84">
        <v>46098.0</v>
      </c>
      <c r="B75" s="85" t="s">
        <v>49</v>
      </c>
      <c r="C75" s="85" t="s">
        <v>405</v>
      </c>
      <c r="D75" s="85" t="s">
        <v>406</v>
      </c>
      <c r="E75" s="107" t="s">
        <v>407</v>
      </c>
      <c r="F75" s="87">
        <v>4440.0</v>
      </c>
      <c r="G75" s="85" t="s">
        <v>66</v>
      </c>
      <c r="H75" s="85" t="str">
        <f>vlookup(G75,'Bidding list 26'!$B$4:$G$270,6,0)</f>
        <v>#N/A</v>
      </c>
      <c r="I75" s="88">
        <v>9680000.0</v>
      </c>
      <c r="J75" s="96">
        <v>22.0</v>
      </c>
      <c r="K75" s="89">
        <f t="shared" si="1"/>
        <v>212960000</v>
      </c>
      <c r="L75" s="87" t="s">
        <v>413</v>
      </c>
      <c r="M75" s="90" t="s">
        <v>19</v>
      </c>
      <c r="N75" s="122" t="s">
        <v>22</v>
      </c>
      <c r="O75" s="92" t="s">
        <v>95</v>
      </c>
      <c r="P75" s="92" t="s">
        <v>21</v>
      </c>
      <c r="Q75" s="84">
        <v>46132.0</v>
      </c>
      <c r="R75" s="93">
        <f t="shared" si="2"/>
        <v>34</v>
      </c>
      <c r="S75" s="94">
        <f t="array" ref="S75">INDEX('G Project Timeline-OPM update'!$G$7:$L$35,MATCH(1,('G Project Timeline-OPM update'!$C$7:$C$35=N75)*('G Project Timeline-OPM update'!$B$7:$B$35=M75)*('G Project Timeline-OPM update'!$D$7:$D$35=O75),0),MATCH(P75,'G Project Timeline-OPM update'!$G$4:$L$4,0))-14</f>
        <v>46135</v>
      </c>
      <c r="T75" s="95">
        <f t="shared" si="3"/>
        <v>37</v>
      </c>
      <c r="U75" s="96" t="str">
        <f>IFERROR(VLOOKUP(G75,'Bidding list 26'!$B$2:$P$31,15,0),"")</f>
        <v/>
      </c>
      <c r="V75" s="97">
        <f t="shared" si="4"/>
        <v>46135</v>
      </c>
      <c r="W75" s="97">
        <f t="shared" si="18"/>
        <v>46098</v>
      </c>
      <c r="X75" s="96" t="str">
        <f t="shared" si="5"/>
        <v>On time</v>
      </c>
      <c r="Y75" s="98" t="s">
        <v>160</v>
      </c>
      <c r="Z75" s="85"/>
      <c r="AA75" s="85" t="s">
        <v>161</v>
      </c>
      <c r="AB75" s="85" t="s">
        <v>414</v>
      </c>
      <c r="AC75" s="85" t="s">
        <v>161</v>
      </c>
      <c r="AD75" s="102" t="s">
        <v>415</v>
      </c>
      <c r="AE75" s="85" t="s">
        <v>161</v>
      </c>
      <c r="AF75" s="102" t="s">
        <v>415</v>
      </c>
      <c r="AG75" s="113"/>
      <c r="AH75" s="101" t="s">
        <v>411</v>
      </c>
      <c r="AI75" s="114" t="s">
        <v>416</v>
      </c>
      <c r="AJ75" s="103"/>
      <c r="AK75" s="104"/>
      <c r="AL75" s="3">
        <f t="shared" si="6"/>
        <v>22</v>
      </c>
      <c r="AM75" s="3">
        <f t="shared" si="7"/>
        <v>22</v>
      </c>
      <c r="AN75" s="3">
        <f t="shared" si="8"/>
        <v>22</v>
      </c>
      <c r="AO75" s="3">
        <f t="shared" si="15"/>
        <v>22</v>
      </c>
    </row>
    <row r="76">
      <c r="A76" s="84">
        <v>46099.0</v>
      </c>
      <c r="B76" s="85" t="s">
        <v>49</v>
      </c>
      <c r="C76" s="85" t="s">
        <v>405</v>
      </c>
      <c r="D76" s="85" t="s">
        <v>406</v>
      </c>
      <c r="E76" s="107" t="s">
        <v>407</v>
      </c>
      <c r="F76" s="87">
        <v>4440.0</v>
      </c>
      <c r="G76" s="85" t="s">
        <v>66</v>
      </c>
      <c r="H76" s="85" t="str">
        <f>vlookup(G76,'Bidding list 26'!$B$4:$G$270,6,0)</f>
        <v>#N/A</v>
      </c>
      <c r="I76" s="88">
        <v>9680000.0</v>
      </c>
      <c r="J76" s="87">
        <v>1.0</v>
      </c>
      <c r="K76" s="89">
        <f t="shared" si="1"/>
        <v>9680000</v>
      </c>
      <c r="L76" s="87" t="s">
        <v>417</v>
      </c>
      <c r="M76" s="90" t="s">
        <v>19</v>
      </c>
      <c r="N76" s="122" t="s">
        <v>20</v>
      </c>
      <c r="O76" s="92" t="s">
        <v>98</v>
      </c>
      <c r="P76" s="92" t="s">
        <v>21</v>
      </c>
      <c r="Q76" s="84">
        <v>46132.0</v>
      </c>
      <c r="R76" s="93">
        <f t="shared" si="2"/>
        <v>33</v>
      </c>
      <c r="S76" s="94">
        <f t="array" ref="S76">INDEX('G Project Timeline-OPM update'!$G$7:$L$35,MATCH(1,('G Project Timeline-OPM update'!$C$7:$C$35=N76)*('G Project Timeline-OPM update'!$B$7:$B$35=M76)*('G Project Timeline-OPM update'!$D$7:$D$35=O76),0),MATCH(P76,'G Project Timeline-OPM update'!$G$4:$L$4,0))-14</f>
        <v>46135</v>
      </c>
      <c r="T76" s="95">
        <f t="shared" si="3"/>
        <v>36</v>
      </c>
      <c r="U76" s="96" t="str">
        <f>IFERROR(VLOOKUP(G76,'Bidding list 26'!$B$2:$P$31,15,0),"")</f>
        <v/>
      </c>
      <c r="V76" s="97">
        <f t="shared" si="4"/>
        <v>46135</v>
      </c>
      <c r="W76" s="97">
        <f t="shared" si="18"/>
        <v>46099</v>
      </c>
      <c r="X76" s="96" t="str">
        <f t="shared" si="5"/>
        <v>On time</v>
      </c>
      <c r="Y76" s="98" t="s">
        <v>160</v>
      </c>
      <c r="Z76" s="85" t="s">
        <v>256</v>
      </c>
      <c r="AA76" s="85" t="s">
        <v>161</v>
      </c>
      <c r="AB76" s="85" t="s">
        <v>418</v>
      </c>
      <c r="AC76" s="85" t="s">
        <v>161</v>
      </c>
      <c r="AD76" s="85" t="s">
        <v>419</v>
      </c>
      <c r="AE76" s="85" t="s">
        <v>161</v>
      </c>
      <c r="AF76" s="85" t="s">
        <v>419</v>
      </c>
      <c r="AG76" s="113"/>
      <c r="AH76" s="101" t="s">
        <v>411</v>
      </c>
      <c r="AI76" s="114" t="s">
        <v>420</v>
      </c>
      <c r="AJ76" s="103"/>
      <c r="AK76" s="104"/>
      <c r="AL76" s="3">
        <f t="shared" si="6"/>
        <v>1</v>
      </c>
      <c r="AM76" s="3">
        <f t="shared" si="7"/>
        <v>1</v>
      </c>
      <c r="AN76" s="3">
        <f t="shared" si="8"/>
        <v>1</v>
      </c>
      <c r="AO76" s="3">
        <f t="shared" si="15"/>
        <v>1</v>
      </c>
    </row>
    <row r="77">
      <c r="A77" s="84">
        <v>46099.0</v>
      </c>
      <c r="B77" s="85" t="s">
        <v>49</v>
      </c>
      <c r="C77" s="85" t="s">
        <v>405</v>
      </c>
      <c r="D77" s="85" t="s">
        <v>406</v>
      </c>
      <c r="E77" s="107" t="s">
        <v>407</v>
      </c>
      <c r="F77" s="87">
        <v>4440.0</v>
      </c>
      <c r="G77" s="85" t="s">
        <v>66</v>
      </c>
      <c r="H77" s="85" t="str">
        <f>vlookup(G77,'Bidding list 26'!$B$4:$G$270,6,0)</f>
        <v>#N/A</v>
      </c>
      <c r="I77" s="88">
        <v>9680000.0</v>
      </c>
      <c r="J77" s="87">
        <v>1.0</v>
      </c>
      <c r="K77" s="89">
        <f t="shared" si="1"/>
        <v>9680000</v>
      </c>
      <c r="L77" s="87" t="s">
        <v>421</v>
      </c>
      <c r="M77" s="90" t="s">
        <v>19</v>
      </c>
      <c r="N77" s="122" t="s">
        <v>22</v>
      </c>
      <c r="O77" s="92" t="s">
        <v>98</v>
      </c>
      <c r="P77" s="92" t="s">
        <v>21</v>
      </c>
      <c r="Q77" s="84">
        <v>46132.0</v>
      </c>
      <c r="R77" s="93">
        <f t="shared" si="2"/>
        <v>33</v>
      </c>
      <c r="S77" s="94">
        <f t="array" ref="S77">INDEX('G Project Timeline-OPM update'!$G$7:$L$35,MATCH(1,('G Project Timeline-OPM update'!$C$7:$C$35=N77)*('G Project Timeline-OPM update'!$B$7:$B$35=M77)*('G Project Timeline-OPM update'!$D$7:$D$35=O77),0),MATCH(P77,'G Project Timeline-OPM update'!$G$4:$L$4,0))-14</f>
        <v>46135</v>
      </c>
      <c r="T77" s="95">
        <f t="shared" si="3"/>
        <v>36</v>
      </c>
      <c r="U77" s="96" t="str">
        <f>IFERROR(VLOOKUP(G77,'Bidding list 26'!$B$2:$P$31,15,0),"")</f>
        <v/>
      </c>
      <c r="V77" s="97">
        <f t="shared" si="4"/>
        <v>46135</v>
      </c>
      <c r="W77" s="97">
        <f t="shared" si="18"/>
        <v>46099</v>
      </c>
      <c r="X77" s="96" t="str">
        <f t="shared" si="5"/>
        <v>On time</v>
      </c>
      <c r="Y77" s="98" t="s">
        <v>160</v>
      </c>
      <c r="Z77" s="85" t="s">
        <v>256</v>
      </c>
      <c r="AA77" s="85" t="s">
        <v>161</v>
      </c>
      <c r="AB77" s="85" t="s">
        <v>422</v>
      </c>
      <c r="AC77" s="85" t="s">
        <v>161</v>
      </c>
      <c r="AD77" s="98" t="s">
        <v>423</v>
      </c>
      <c r="AE77" s="85" t="s">
        <v>161</v>
      </c>
      <c r="AF77" s="85" t="s">
        <v>423</v>
      </c>
      <c r="AG77" s="113"/>
      <c r="AH77" s="101" t="s">
        <v>411</v>
      </c>
      <c r="AI77" s="114" t="s">
        <v>424</v>
      </c>
      <c r="AJ77" s="103"/>
      <c r="AK77" s="104"/>
      <c r="AL77" s="3">
        <f t="shared" si="6"/>
        <v>1</v>
      </c>
      <c r="AM77" s="3">
        <f t="shared" si="7"/>
        <v>1</v>
      </c>
      <c r="AN77" s="3">
        <f t="shared" si="8"/>
        <v>1</v>
      </c>
      <c r="AO77" s="3">
        <f t="shared" si="15"/>
        <v>1</v>
      </c>
    </row>
    <row r="78">
      <c r="A78" s="84">
        <v>46106.0</v>
      </c>
      <c r="B78" s="85" t="s">
        <v>63</v>
      </c>
      <c r="C78" s="85" t="s">
        <v>425</v>
      </c>
      <c r="D78" s="85" t="s">
        <v>426</v>
      </c>
      <c r="E78" s="85" t="s">
        <v>427</v>
      </c>
      <c r="F78" s="87">
        <v>4347.0</v>
      </c>
      <c r="G78" s="85" t="s">
        <v>70</v>
      </c>
      <c r="H78" s="85" t="str">
        <f>vlookup(G78,'Bidding list 26'!$B$4:$G$270,6,0)</f>
        <v>VA1903H-2, 19 inch, VGA cable + HDMI cable / Brand: VIEWSONIC</v>
      </c>
      <c r="I78" s="88">
        <v>1240000.0</v>
      </c>
      <c r="J78" s="87">
        <v>1.0</v>
      </c>
      <c r="K78" s="89">
        <f t="shared" si="1"/>
        <v>1240000</v>
      </c>
      <c r="L78" s="87" t="s">
        <v>428</v>
      </c>
      <c r="M78" s="90" t="s">
        <v>23</v>
      </c>
      <c r="N78" s="90" t="s">
        <v>20</v>
      </c>
      <c r="O78" s="92" t="s">
        <v>98</v>
      </c>
      <c r="P78" s="92" t="s">
        <v>21</v>
      </c>
      <c r="Q78" s="84">
        <v>46132.0</v>
      </c>
      <c r="R78" s="93">
        <f t="shared" si="2"/>
        <v>26</v>
      </c>
      <c r="S78" s="94">
        <f t="array" ref="S78">INDEX('G Project Timeline-OPM update'!$G$7:$L$35,MATCH(1,('G Project Timeline-OPM update'!$C$7:$C$35=N78)*('G Project Timeline-OPM update'!$B$7:$B$35=M78)*('G Project Timeline-OPM update'!$D$7:$D$35=O78),0),MATCH(P78,'G Project Timeline-OPM update'!$G$4:$L$4,0))-14</f>
        <v>46146</v>
      </c>
      <c r="T78" s="95">
        <f t="shared" si="3"/>
        <v>40</v>
      </c>
      <c r="U78" s="96">
        <f>IFERROR(VLOOKUP(G78,'Bidding list 26'!$B$2:$P$31,15,0),"")</f>
        <v>50</v>
      </c>
      <c r="V78" s="97">
        <f t="shared" si="4"/>
        <v>46096</v>
      </c>
      <c r="W78" s="97">
        <f t="shared" si="18"/>
        <v>46156</v>
      </c>
      <c r="X78" s="96" t="str">
        <f t="shared" si="5"/>
        <v>Late</v>
      </c>
      <c r="Y78" s="98" t="s">
        <v>160</v>
      </c>
      <c r="Z78" s="85" t="s">
        <v>256</v>
      </c>
      <c r="AA78" s="99" t="s">
        <v>161</v>
      </c>
      <c r="AB78" s="85" t="s">
        <v>429</v>
      </c>
      <c r="AC78" s="85" t="s">
        <v>161</v>
      </c>
      <c r="AD78" s="98" t="s">
        <v>430</v>
      </c>
      <c r="AE78" s="85" t="s">
        <v>161</v>
      </c>
      <c r="AF78" s="99" t="s">
        <v>430</v>
      </c>
      <c r="AG78" s="127"/>
      <c r="AH78" s="101" t="str">
        <f>vlookup(AF78,Sheet9!A:D,3,0)</f>
        <v/>
      </c>
      <c r="AI78" s="114" t="s">
        <v>431</v>
      </c>
      <c r="AJ78" s="103"/>
      <c r="AK78" s="104"/>
      <c r="AL78" s="3">
        <f t="shared" si="6"/>
        <v>1</v>
      </c>
      <c r="AM78" s="3">
        <f t="shared" si="7"/>
        <v>1</v>
      </c>
      <c r="AN78" s="3">
        <f t="shared" si="8"/>
        <v>1</v>
      </c>
      <c r="AO78" s="3">
        <f t="shared" si="15"/>
        <v>0</v>
      </c>
    </row>
    <row r="79">
      <c r="A79" s="84">
        <v>46106.0</v>
      </c>
      <c r="B79" s="85" t="s">
        <v>63</v>
      </c>
      <c r="C79" s="85" t="s">
        <v>425</v>
      </c>
      <c r="D79" s="85" t="s">
        <v>426</v>
      </c>
      <c r="E79" s="85" t="s">
        <v>432</v>
      </c>
      <c r="F79" s="87">
        <v>4347.0</v>
      </c>
      <c r="G79" s="85" t="s">
        <v>62</v>
      </c>
      <c r="H79" s="85" t="str">
        <f>vlookup(G79,'Bidding list 26'!$B$4:$G$270,6,0)</f>
        <v>#N/A</v>
      </c>
      <c r="I79" s="88">
        <v>7800000.0</v>
      </c>
      <c r="J79" s="87">
        <v>1.0</v>
      </c>
      <c r="K79" s="89">
        <f t="shared" si="1"/>
        <v>7800000</v>
      </c>
      <c r="L79" s="87" t="s">
        <v>428</v>
      </c>
      <c r="M79" s="90" t="s">
        <v>23</v>
      </c>
      <c r="N79" s="90" t="s">
        <v>20</v>
      </c>
      <c r="O79" s="92" t="s">
        <v>98</v>
      </c>
      <c r="P79" s="92" t="s">
        <v>21</v>
      </c>
      <c r="Q79" s="84">
        <v>46132.0</v>
      </c>
      <c r="R79" s="93">
        <f t="shared" si="2"/>
        <v>26</v>
      </c>
      <c r="S79" s="94">
        <f t="array" ref="S79">INDEX('G Project Timeline-OPM update'!$G$7:$L$35,MATCH(1,('G Project Timeline-OPM update'!$C$7:$C$35=N79)*('G Project Timeline-OPM update'!$B$7:$B$35=M79)*('G Project Timeline-OPM update'!$D$7:$D$35=O79),0),MATCH(P79,'G Project Timeline-OPM update'!$G$4:$L$4,0))-14</f>
        <v>46146</v>
      </c>
      <c r="T79" s="95">
        <f t="shared" si="3"/>
        <v>40</v>
      </c>
      <c r="U79" s="96" t="str">
        <f>IFERROR(VLOOKUP(G79,'Bidding list 26'!$B$2:$P$31,15,0),"")</f>
        <v/>
      </c>
      <c r="V79" s="97">
        <f t="shared" si="4"/>
        <v>46146</v>
      </c>
      <c r="W79" s="97">
        <f t="shared" si="18"/>
        <v>46106</v>
      </c>
      <c r="X79" s="96" t="str">
        <f t="shared" si="5"/>
        <v>On time</v>
      </c>
      <c r="Y79" s="98" t="s">
        <v>160</v>
      </c>
      <c r="Z79" s="85" t="s">
        <v>256</v>
      </c>
      <c r="AA79" s="99" t="s">
        <v>161</v>
      </c>
      <c r="AB79" s="85" t="s">
        <v>429</v>
      </c>
      <c r="AC79" s="85" t="s">
        <v>161</v>
      </c>
      <c r="AD79" s="98" t="s">
        <v>433</v>
      </c>
      <c r="AE79" s="99" t="s">
        <v>434</v>
      </c>
      <c r="AF79" s="98"/>
      <c r="AG79" s="120"/>
      <c r="AH79" s="101"/>
      <c r="AI79" s="148" t="s">
        <v>435</v>
      </c>
      <c r="AJ79" s="103"/>
      <c r="AK79" s="121" t="s">
        <v>436</v>
      </c>
      <c r="AL79" s="3">
        <f t="shared" si="6"/>
        <v>1</v>
      </c>
      <c r="AM79" s="3">
        <f t="shared" si="7"/>
        <v>1</v>
      </c>
      <c r="AN79" s="3">
        <f t="shared" si="8"/>
        <v>0</v>
      </c>
      <c r="AO79" s="3">
        <f t="shared" si="15"/>
        <v>0</v>
      </c>
    </row>
    <row r="80">
      <c r="A80" s="84">
        <v>46106.0</v>
      </c>
      <c r="B80" s="85" t="s">
        <v>63</v>
      </c>
      <c r="C80" s="85" t="s">
        <v>425</v>
      </c>
      <c r="D80" s="85" t="s">
        <v>426</v>
      </c>
      <c r="E80" s="85" t="s">
        <v>437</v>
      </c>
      <c r="F80" s="87">
        <v>4347.0</v>
      </c>
      <c r="G80" s="85" t="s">
        <v>70</v>
      </c>
      <c r="H80" s="85" t="str">
        <f>vlookup(G80,'Bidding list 26'!$B$4:$G$270,6,0)</f>
        <v>VA1903H-2, 19 inch, VGA cable + HDMI cable / Brand: VIEWSONIC</v>
      </c>
      <c r="I80" s="88">
        <v>1240000.0</v>
      </c>
      <c r="J80" s="87">
        <v>1.0</v>
      </c>
      <c r="K80" s="89">
        <f t="shared" si="1"/>
        <v>1240000</v>
      </c>
      <c r="L80" s="87" t="s">
        <v>438</v>
      </c>
      <c r="M80" s="90" t="s">
        <v>23</v>
      </c>
      <c r="N80" s="90" t="s">
        <v>22</v>
      </c>
      <c r="O80" s="92" t="s">
        <v>98</v>
      </c>
      <c r="P80" s="92" t="s">
        <v>21</v>
      </c>
      <c r="Q80" s="84">
        <v>46132.0</v>
      </c>
      <c r="R80" s="93">
        <f t="shared" si="2"/>
        <v>26</v>
      </c>
      <c r="S80" s="94">
        <f t="array" ref="S80">INDEX('G Project Timeline-OPM update'!$G$7:$L$35,MATCH(1,('G Project Timeline-OPM update'!$C$7:$C$35=N80)*('G Project Timeline-OPM update'!$B$7:$B$35=M80)*('G Project Timeline-OPM update'!$D$7:$D$35=O80),0),MATCH(P80,'G Project Timeline-OPM update'!$G$4:$L$4,0))-14</f>
        <v>46146</v>
      </c>
      <c r="T80" s="95">
        <f t="shared" si="3"/>
        <v>40</v>
      </c>
      <c r="U80" s="96">
        <f>IFERROR(VLOOKUP(G80,'Bidding list 26'!$B$2:$P$31,15,0),"")</f>
        <v>50</v>
      </c>
      <c r="V80" s="97">
        <f t="shared" si="4"/>
        <v>46096</v>
      </c>
      <c r="W80" s="97">
        <f t="shared" si="18"/>
        <v>46156</v>
      </c>
      <c r="X80" s="96" t="str">
        <f t="shared" si="5"/>
        <v>Late</v>
      </c>
      <c r="Y80" s="98" t="s">
        <v>160</v>
      </c>
      <c r="Z80" s="85" t="s">
        <v>256</v>
      </c>
      <c r="AA80" s="99" t="s">
        <v>161</v>
      </c>
      <c r="AB80" s="85" t="s">
        <v>439</v>
      </c>
      <c r="AC80" s="85" t="s">
        <v>161</v>
      </c>
      <c r="AD80" s="98" t="s">
        <v>440</v>
      </c>
      <c r="AE80" s="99" t="s">
        <v>161</v>
      </c>
      <c r="AF80" s="85" t="s">
        <v>440</v>
      </c>
      <c r="AG80" s="127"/>
      <c r="AH80" s="101" t="str">
        <f>vlookup(AF80,Sheet9!A:D,3,0)</f>
        <v/>
      </c>
      <c r="AI80" s="114" t="s">
        <v>441</v>
      </c>
      <c r="AJ80" s="103"/>
      <c r="AK80" s="104"/>
      <c r="AL80" s="3">
        <f t="shared" si="6"/>
        <v>1</v>
      </c>
      <c r="AM80" s="3">
        <f t="shared" si="7"/>
        <v>1</v>
      </c>
      <c r="AN80" s="3">
        <f t="shared" si="8"/>
        <v>1</v>
      </c>
      <c r="AO80" s="3">
        <f t="shared" si="15"/>
        <v>0</v>
      </c>
    </row>
    <row r="81">
      <c r="A81" s="84">
        <v>46106.0</v>
      </c>
      <c r="B81" s="85" t="s">
        <v>63</v>
      </c>
      <c r="C81" s="85" t="s">
        <v>425</v>
      </c>
      <c r="D81" s="85" t="s">
        <v>426</v>
      </c>
      <c r="E81" s="85" t="s">
        <v>442</v>
      </c>
      <c r="F81" s="87">
        <v>4347.0</v>
      </c>
      <c r="G81" s="85" t="s">
        <v>62</v>
      </c>
      <c r="H81" s="85" t="str">
        <f>vlookup(G81,'Bidding list 26'!$B$4:$G$270,6,0)</f>
        <v>#N/A</v>
      </c>
      <c r="I81" s="88">
        <v>7800000.0</v>
      </c>
      <c r="J81" s="87">
        <v>1.0</v>
      </c>
      <c r="K81" s="89">
        <f t="shared" si="1"/>
        <v>7800000</v>
      </c>
      <c r="L81" s="87" t="s">
        <v>438</v>
      </c>
      <c r="M81" s="90" t="s">
        <v>23</v>
      </c>
      <c r="N81" s="90" t="s">
        <v>22</v>
      </c>
      <c r="O81" s="92" t="s">
        <v>98</v>
      </c>
      <c r="P81" s="92" t="s">
        <v>21</v>
      </c>
      <c r="Q81" s="84">
        <v>46132.0</v>
      </c>
      <c r="R81" s="93">
        <f t="shared" si="2"/>
        <v>26</v>
      </c>
      <c r="S81" s="94">
        <f t="array" ref="S81">INDEX('G Project Timeline-OPM update'!$G$7:$L$35,MATCH(1,('G Project Timeline-OPM update'!$C$7:$C$35=N81)*('G Project Timeline-OPM update'!$B$7:$B$35=M81)*('G Project Timeline-OPM update'!$D$7:$D$35=O81),0),MATCH(P81,'G Project Timeline-OPM update'!$G$4:$L$4,0))-14</f>
        <v>46146</v>
      </c>
      <c r="T81" s="95">
        <f t="shared" si="3"/>
        <v>40</v>
      </c>
      <c r="U81" s="96" t="str">
        <f>IFERROR(VLOOKUP(G81,'Bidding list 26'!$B$2:$P$31,15,0),"")</f>
        <v/>
      </c>
      <c r="V81" s="97">
        <f t="shared" si="4"/>
        <v>46146</v>
      </c>
      <c r="W81" s="97">
        <f t="shared" si="18"/>
        <v>46106</v>
      </c>
      <c r="X81" s="96" t="str">
        <f t="shared" si="5"/>
        <v>On time</v>
      </c>
      <c r="Y81" s="98" t="s">
        <v>160</v>
      </c>
      <c r="Z81" s="85" t="s">
        <v>256</v>
      </c>
      <c r="AA81" s="99" t="s">
        <v>161</v>
      </c>
      <c r="AB81" s="85" t="s">
        <v>439</v>
      </c>
      <c r="AC81" s="85" t="s">
        <v>161</v>
      </c>
      <c r="AD81" s="98" t="s">
        <v>443</v>
      </c>
      <c r="AE81" s="99" t="s">
        <v>434</v>
      </c>
      <c r="AF81" s="98"/>
      <c r="AG81" s="120"/>
      <c r="AH81" s="101"/>
      <c r="AI81" s="148" t="s">
        <v>444</v>
      </c>
      <c r="AJ81" s="103"/>
      <c r="AK81" s="121" t="s">
        <v>436</v>
      </c>
      <c r="AL81" s="3">
        <f t="shared" si="6"/>
        <v>1</v>
      </c>
      <c r="AM81" s="3">
        <f t="shared" si="7"/>
        <v>1</v>
      </c>
      <c r="AN81" s="3">
        <f t="shared" si="8"/>
        <v>0</v>
      </c>
      <c r="AO81" s="3">
        <f t="shared" si="15"/>
        <v>0</v>
      </c>
    </row>
    <row r="82">
      <c r="A82" s="84">
        <v>46106.0</v>
      </c>
      <c r="B82" s="85" t="s">
        <v>63</v>
      </c>
      <c r="C82" s="85" t="s">
        <v>425</v>
      </c>
      <c r="D82" s="85" t="s">
        <v>426</v>
      </c>
      <c r="E82" s="85" t="s">
        <v>445</v>
      </c>
      <c r="F82" s="87">
        <v>4347.0</v>
      </c>
      <c r="G82" s="85" t="s">
        <v>70</v>
      </c>
      <c r="H82" s="85" t="str">
        <f>vlookup(G82,'Bidding list 26'!$B$4:$G$270,6,0)</f>
        <v>VA1903H-2, 19 inch, VGA cable + HDMI cable / Brand: VIEWSONIC</v>
      </c>
      <c r="I82" s="88">
        <v>1240000.0</v>
      </c>
      <c r="J82" s="87">
        <v>1.0</v>
      </c>
      <c r="K82" s="89">
        <f t="shared" si="1"/>
        <v>1240000</v>
      </c>
      <c r="L82" s="87" t="s">
        <v>446</v>
      </c>
      <c r="M82" s="90" t="s">
        <v>23</v>
      </c>
      <c r="N82" s="90" t="s">
        <v>24</v>
      </c>
      <c r="O82" s="92" t="s">
        <v>98</v>
      </c>
      <c r="P82" s="92" t="s">
        <v>21</v>
      </c>
      <c r="Q82" s="84">
        <v>46132.0</v>
      </c>
      <c r="R82" s="93">
        <f t="shared" si="2"/>
        <v>26</v>
      </c>
      <c r="S82" s="94">
        <f t="array" ref="S82">INDEX('G Project Timeline-OPM update'!$G$7:$L$35,MATCH(1,('G Project Timeline-OPM update'!$C$7:$C$35=N82)*('G Project Timeline-OPM update'!$B$7:$B$35=M82)*('G Project Timeline-OPM update'!$D$7:$D$35=O82),0),MATCH(P82,'G Project Timeline-OPM update'!$G$4:$L$4,0))-14</f>
        <v>46146</v>
      </c>
      <c r="T82" s="95">
        <f t="shared" si="3"/>
        <v>40</v>
      </c>
      <c r="U82" s="96">
        <f>IFERROR(VLOOKUP(G82,'Bidding list 26'!$B$2:$P$31,15,0),"")</f>
        <v>50</v>
      </c>
      <c r="V82" s="97">
        <f t="shared" si="4"/>
        <v>46096</v>
      </c>
      <c r="W82" s="97">
        <f t="shared" si="18"/>
        <v>46156</v>
      </c>
      <c r="X82" s="96" t="str">
        <f t="shared" si="5"/>
        <v>Late</v>
      </c>
      <c r="Y82" s="98" t="s">
        <v>160</v>
      </c>
      <c r="Z82" s="85" t="s">
        <v>256</v>
      </c>
      <c r="AA82" s="99" t="s">
        <v>161</v>
      </c>
      <c r="AB82" s="85" t="s">
        <v>447</v>
      </c>
      <c r="AC82" s="85" t="s">
        <v>161</v>
      </c>
      <c r="AD82" s="98" t="s">
        <v>448</v>
      </c>
      <c r="AE82" s="99" t="s">
        <v>161</v>
      </c>
      <c r="AF82" s="85" t="s">
        <v>448</v>
      </c>
      <c r="AG82" s="127"/>
      <c r="AH82" s="101" t="str">
        <f>vlookup(AF82,Sheet9!A:D,3,0)</f>
        <v/>
      </c>
      <c r="AI82" s="114" t="s">
        <v>449</v>
      </c>
      <c r="AJ82" s="103"/>
      <c r="AK82" s="104"/>
      <c r="AL82" s="3">
        <f t="shared" si="6"/>
        <v>1</v>
      </c>
      <c r="AM82" s="3">
        <f t="shared" si="7"/>
        <v>1</v>
      </c>
      <c r="AN82" s="3">
        <f t="shared" si="8"/>
        <v>1</v>
      </c>
      <c r="AO82" s="3">
        <f t="shared" si="15"/>
        <v>0</v>
      </c>
    </row>
    <row r="83">
      <c r="A83" s="84">
        <v>46106.0</v>
      </c>
      <c r="B83" s="85" t="s">
        <v>63</v>
      </c>
      <c r="C83" s="85" t="s">
        <v>425</v>
      </c>
      <c r="D83" s="85" t="s">
        <v>426</v>
      </c>
      <c r="E83" s="85" t="s">
        <v>450</v>
      </c>
      <c r="F83" s="87">
        <v>4347.0</v>
      </c>
      <c r="G83" s="85" t="s">
        <v>62</v>
      </c>
      <c r="H83" s="85" t="str">
        <f>vlookup(G83,'Bidding list 26'!$B$4:$G$270,6,0)</f>
        <v>#N/A</v>
      </c>
      <c r="I83" s="88">
        <v>7800000.0</v>
      </c>
      <c r="J83" s="87">
        <v>1.0</v>
      </c>
      <c r="K83" s="89">
        <f t="shared" si="1"/>
        <v>7800000</v>
      </c>
      <c r="L83" s="87" t="s">
        <v>446</v>
      </c>
      <c r="M83" s="90" t="s">
        <v>23</v>
      </c>
      <c r="N83" s="90" t="s">
        <v>24</v>
      </c>
      <c r="O83" s="92" t="s">
        <v>98</v>
      </c>
      <c r="P83" s="92" t="s">
        <v>21</v>
      </c>
      <c r="Q83" s="84">
        <v>46132.0</v>
      </c>
      <c r="R83" s="93">
        <f t="shared" si="2"/>
        <v>26</v>
      </c>
      <c r="S83" s="94">
        <f t="array" ref="S83">INDEX('G Project Timeline-OPM update'!$G$7:$L$35,MATCH(1,('G Project Timeline-OPM update'!$C$7:$C$35=N83)*('G Project Timeline-OPM update'!$B$7:$B$35=M83)*('G Project Timeline-OPM update'!$D$7:$D$35=O83),0),MATCH(P83,'G Project Timeline-OPM update'!$G$4:$L$4,0))-14</f>
        <v>46146</v>
      </c>
      <c r="T83" s="95">
        <f t="shared" si="3"/>
        <v>40</v>
      </c>
      <c r="U83" s="96" t="str">
        <f>IFERROR(VLOOKUP(G83,'Bidding list 26'!$B$2:$P$31,15,0),"")</f>
        <v/>
      </c>
      <c r="V83" s="97">
        <f t="shared" si="4"/>
        <v>46146</v>
      </c>
      <c r="W83" s="97">
        <f t="shared" si="18"/>
        <v>46106</v>
      </c>
      <c r="X83" s="96" t="str">
        <f t="shared" si="5"/>
        <v>On time</v>
      </c>
      <c r="Y83" s="98" t="s">
        <v>160</v>
      </c>
      <c r="Z83" s="85" t="s">
        <v>256</v>
      </c>
      <c r="AA83" s="99" t="s">
        <v>161</v>
      </c>
      <c r="AB83" s="85" t="s">
        <v>447</v>
      </c>
      <c r="AC83" s="85" t="s">
        <v>161</v>
      </c>
      <c r="AD83" s="98" t="s">
        <v>451</v>
      </c>
      <c r="AE83" s="99" t="s">
        <v>434</v>
      </c>
      <c r="AF83" s="85"/>
      <c r="AG83" s="120"/>
      <c r="AH83" s="101"/>
      <c r="AI83" s="148" t="s">
        <v>452</v>
      </c>
      <c r="AJ83" s="103"/>
      <c r="AK83" s="121" t="s">
        <v>436</v>
      </c>
      <c r="AL83" s="3">
        <f t="shared" si="6"/>
        <v>1</v>
      </c>
      <c r="AM83" s="3">
        <f t="shared" si="7"/>
        <v>1</v>
      </c>
      <c r="AN83" s="3">
        <f t="shared" si="8"/>
        <v>0</v>
      </c>
      <c r="AO83" s="3">
        <f t="shared" si="15"/>
        <v>0</v>
      </c>
    </row>
    <row r="84">
      <c r="A84" s="84">
        <v>46107.0</v>
      </c>
      <c r="B84" s="85" t="s">
        <v>49</v>
      </c>
      <c r="C84" s="85" t="s">
        <v>453</v>
      </c>
      <c r="D84" s="85" t="s">
        <v>406</v>
      </c>
      <c r="E84" s="107" t="s">
        <v>407</v>
      </c>
      <c r="F84" s="87">
        <v>4440.0</v>
      </c>
      <c r="G84" s="85" t="s">
        <v>56</v>
      </c>
      <c r="H84" s="85" t="str">
        <f>vlookup(G84,'Bidding list 26'!$B$4:$G$270,6,0)</f>
        <v>Pro Tower QCT1250, Ultra 7 265, Ram 16GB DDR5, SSD
512GB, Integrated graphics card, Power 180W, HDMI &amp; DP Port,
Keyboard and Mouse, 3Yrs Wty</v>
      </c>
      <c r="I84" s="88">
        <v>2.6752E7</v>
      </c>
      <c r="J84" s="87">
        <v>10.0</v>
      </c>
      <c r="K84" s="89">
        <f t="shared" si="1"/>
        <v>267520000</v>
      </c>
      <c r="L84" s="128" t="s">
        <v>454</v>
      </c>
      <c r="M84" s="90" t="s">
        <v>23</v>
      </c>
      <c r="N84" s="90" t="s">
        <v>24</v>
      </c>
      <c r="O84" s="92" t="s">
        <v>95</v>
      </c>
      <c r="P84" s="92" t="s">
        <v>21</v>
      </c>
      <c r="Q84" s="84">
        <v>46132.0</v>
      </c>
      <c r="R84" s="93">
        <f t="shared" si="2"/>
        <v>25</v>
      </c>
      <c r="S84" s="94">
        <f t="array" ref="S84">INDEX('G Project Timeline-OPM update'!$G$7:$L$35,MATCH(1,('G Project Timeline-OPM update'!$C$7:$C$35=N84)*('G Project Timeline-OPM update'!$B$7:$B$35=M84)*('G Project Timeline-OPM update'!$D$7:$D$35=O84),0),MATCH(P84,'G Project Timeline-OPM update'!$G$4:$L$4,0))-14</f>
        <v>46135</v>
      </c>
      <c r="T84" s="95">
        <f t="shared" si="3"/>
        <v>28</v>
      </c>
      <c r="U84" s="96">
        <f>IFERROR(VLOOKUP(G84,'Bidding list 26'!$B$2:$P$31,15,0),"")</f>
        <v>70</v>
      </c>
      <c r="V84" s="97">
        <f t="shared" si="4"/>
        <v>46065</v>
      </c>
      <c r="W84" s="96"/>
      <c r="X84" s="96" t="str">
        <f t="shared" si="5"/>
        <v>Late</v>
      </c>
      <c r="Y84" s="98" t="s">
        <v>160</v>
      </c>
      <c r="Z84" s="85" t="s">
        <v>256</v>
      </c>
      <c r="AA84" s="85" t="s">
        <v>161</v>
      </c>
      <c r="AB84" s="85" t="s">
        <v>455</v>
      </c>
      <c r="AC84" s="85" t="s">
        <v>161</v>
      </c>
      <c r="AD84" s="85" t="s">
        <v>456</v>
      </c>
      <c r="AE84" s="85" t="s">
        <v>161</v>
      </c>
      <c r="AF84" s="85" t="s">
        <v>456</v>
      </c>
      <c r="AG84" s="113"/>
      <c r="AH84" s="101" t="s">
        <v>411</v>
      </c>
      <c r="AI84" s="114" t="s">
        <v>457</v>
      </c>
      <c r="AJ84" s="103"/>
      <c r="AK84" s="104"/>
      <c r="AL84" s="3">
        <f t="shared" si="6"/>
        <v>10</v>
      </c>
      <c r="AM84" s="3">
        <f t="shared" si="7"/>
        <v>10</v>
      </c>
      <c r="AN84" s="3">
        <f t="shared" si="8"/>
        <v>10</v>
      </c>
      <c r="AO84" s="3">
        <f t="shared" si="15"/>
        <v>10</v>
      </c>
    </row>
    <row r="85">
      <c r="A85" s="84">
        <v>46107.0</v>
      </c>
      <c r="B85" s="85" t="s">
        <v>49</v>
      </c>
      <c r="C85" s="85" t="s">
        <v>453</v>
      </c>
      <c r="D85" s="85" t="s">
        <v>406</v>
      </c>
      <c r="E85" s="107" t="s">
        <v>407</v>
      </c>
      <c r="F85" s="87">
        <v>4440.0</v>
      </c>
      <c r="G85" s="85" t="s">
        <v>56</v>
      </c>
      <c r="H85" s="85" t="str">
        <f>vlookup(G85,'Bidding list 26'!$B$4:$G$270,6,0)</f>
        <v>Pro Tower QCT1250, Ultra 7 265, Ram 16GB DDR5, SSD
512GB, Integrated graphics card, Power 180W, HDMI &amp; DP Port,
Keyboard and Mouse, 3Yrs Wty</v>
      </c>
      <c r="I85" s="88">
        <v>2.6752E7</v>
      </c>
      <c r="J85" s="87">
        <v>10.0</v>
      </c>
      <c r="K85" s="89">
        <f t="shared" si="1"/>
        <v>267520000</v>
      </c>
      <c r="L85" s="128" t="s">
        <v>458</v>
      </c>
      <c r="M85" s="90" t="s">
        <v>23</v>
      </c>
      <c r="N85" s="90" t="s">
        <v>22</v>
      </c>
      <c r="O85" s="92" t="s">
        <v>95</v>
      </c>
      <c r="P85" s="92" t="s">
        <v>21</v>
      </c>
      <c r="Q85" s="84">
        <v>46132.0</v>
      </c>
      <c r="R85" s="93">
        <f t="shared" si="2"/>
        <v>25</v>
      </c>
      <c r="S85" s="94">
        <f t="array" ref="S85">INDEX('G Project Timeline-OPM update'!$G$7:$L$35,MATCH(1,('G Project Timeline-OPM update'!$C$7:$C$35=N85)*('G Project Timeline-OPM update'!$B$7:$B$35=M85)*('G Project Timeline-OPM update'!$D$7:$D$35=O85),0),MATCH(P85,'G Project Timeline-OPM update'!$G$4:$L$4,0))-14</f>
        <v>46135</v>
      </c>
      <c r="T85" s="95">
        <f t="shared" si="3"/>
        <v>28</v>
      </c>
      <c r="U85" s="96">
        <f>IFERROR(VLOOKUP(G85,'Bidding list 26'!$B$2:$P$31,15,0),"")</f>
        <v>70</v>
      </c>
      <c r="V85" s="97">
        <f t="shared" si="4"/>
        <v>46065</v>
      </c>
      <c r="W85" s="96"/>
      <c r="X85" s="96" t="str">
        <f t="shared" si="5"/>
        <v>Late</v>
      </c>
      <c r="Y85" s="98" t="s">
        <v>160</v>
      </c>
      <c r="Z85" s="85" t="s">
        <v>256</v>
      </c>
      <c r="AA85" s="85" t="s">
        <v>161</v>
      </c>
      <c r="AB85" s="85" t="s">
        <v>459</v>
      </c>
      <c r="AC85" s="85" t="s">
        <v>161</v>
      </c>
      <c r="AD85" s="85" t="s">
        <v>460</v>
      </c>
      <c r="AE85" s="85" t="s">
        <v>161</v>
      </c>
      <c r="AF85" s="85" t="s">
        <v>460</v>
      </c>
      <c r="AG85" s="113"/>
      <c r="AH85" s="101" t="s">
        <v>411</v>
      </c>
      <c r="AI85" s="114" t="s">
        <v>461</v>
      </c>
      <c r="AJ85" s="103"/>
      <c r="AK85" s="104"/>
      <c r="AL85" s="3">
        <f t="shared" si="6"/>
        <v>10</v>
      </c>
      <c r="AM85" s="3">
        <f t="shared" si="7"/>
        <v>10</v>
      </c>
      <c r="AN85" s="3">
        <f t="shared" si="8"/>
        <v>10</v>
      </c>
      <c r="AO85" s="3">
        <f t="shared" si="15"/>
        <v>10</v>
      </c>
    </row>
    <row r="86">
      <c r="A86" s="84">
        <v>46107.0</v>
      </c>
      <c r="B86" s="85" t="s">
        <v>49</v>
      </c>
      <c r="C86" s="85" t="s">
        <v>453</v>
      </c>
      <c r="D86" s="85" t="s">
        <v>406</v>
      </c>
      <c r="E86" s="107" t="s">
        <v>407</v>
      </c>
      <c r="F86" s="87">
        <v>4440.0</v>
      </c>
      <c r="G86" s="85" t="s">
        <v>56</v>
      </c>
      <c r="H86" s="126" t="s">
        <v>462</v>
      </c>
      <c r="I86" s="88">
        <v>2.6752E7</v>
      </c>
      <c r="J86" s="87">
        <v>10.0</v>
      </c>
      <c r="K86" s="89">
        <f t="shared" si="1"/>
        <v>267520000</v>
      </c>
      <c r="L86" s="128" t="s">
        <v>463</v>
      </c>
      <c r="M86" s="90" t="s">
        <v>23</v>
      </c>
      <c r="N86" s="90" t="s">
        <v>20</v>
      </c>
      <c r="O86" s="92" t="s">
        <v>95</v>
      </c>
      <c r="P86" s="92" t="s">
        <v>21</v>
      </c>
      <c r="Q86" s="84">
        <v>46132.0</v>
      </c>
      <c r="R86" s="93">
        <f t="shared" si="2"/>
        <v>25</v>
      </c>
      <c r="S86" s="94">
        <f t="array" ref="S86">INDEX('G Project Timeline-OPM update'!$G$7:$L$35,MATCH(1,('G Project Timeline-OPM update'!$C$7:$C$35=N86)*('G Project Timeline-OPM update'!$B$7:$B$35=M86)*('G Project Timeline-OPM update'!$D$7:$D$35=O86),0),MATCH(P86,'G Project Timeline-OPM update'!$G$4:$L$4,0))-14</f>
        <v>46135</v>
      </c>
      <c r="T86" s="95">
        <f t="shared" si="3"/>
        <v>28</v>
      </c>
      <c r="U86" s="96">
        <f>IFERROR(VLOOKUP(G86,'Bidding list 26'!$B$2:$P$31,15,0),"")</f>
        <v>70</v>
      </c>
      <c r="V86" s="97">
        <f t="shared" si="4"/>
        <v>46065</v>
      </c>
      <c r="W86" s="96"/>
      <c r="X86" s="96" t="str">
        <f t="shared" si="5"/>
        <v>Late</v>
      </c>
      <c r="Y86" s="98" t="s">
        <v>160</v>
      </c>
      <c r="Z86" s="85" t="s">
        <v>256</v>
      </c>
      <c r="AA86" s="85" t="s">
        <v>161</v>
      </c>
      <c r="AB86" s="85" t="s">
        <v>464</v>
      </c>
      <c r="AC86" s="85" t="s">
        <v>161</v>
      </c>
      <c r="AD86" s="85" t="s">
        <v>465</v>
      </c>
      <c r="AE86" s="85" t="s">
        <v>161</v>
      </c>
      <c r="AF86" s="85" t="s">
        <v>465</v>
      </c>
      <c r="AG86" s="113"/>
      <c r="AH86" s="101" t="s">
        <v>411</v>
      </c>
      <c r="AI86" s="114" t="s">
        <v>466</v>
      </c>
      <c r="AJ86" s="103"/>
      <c r="AK86" s="104"/>
      <c r="AL86" s="3">
        <f t="shared" si="6"/>
        <v>10</v>
      </c>
      <c r="AM86" s="3">
        <f t="shared" si="7"/>
        <v>10</v>
      </c>
      <c r="AN86" s="3">
        <f t="shared" si="8"/>
        <v>10</v>
      </c>
      <c r="AO86" s="3">
        <f t="shared" si="15"/>
        <v>10</v>
      </c>
    </row>
    <row r="87">
      <c r="A87" s="84">
        <v>46107.0</v>
      </c>
      <c r="B87" s="85" t="s">
        <v>49</v>
      </c>
      <c r="C87" s="85" t="s">
        <v>453</v>
      </c>
      <c r="D87" s="85" t="s">
        <v>406</v>
      </c>
      <c r="E87" s="107" t="s">
        <v>407</v>
      </c>
      <c r="F87" s="87">
        <v>4440.0</v>
      </c>
      <c r="G87" s="85" t="s">
        <v>42</v>
      </c>
      <c r="H87" s="85" t="str">
        <f>vlookup(G87,'Bidding list 26'!$B$4:$G$270,6,0)</f>
        <v>SEUIC HS505HDP-2530 ,USB cable</v>
      </c>
      <c r="I87" s="88">
        <v>3300000.0</v>
      </c>
      <c r="J87" s="87">
        <v>2.0</v>
      </c>
      <c r="K87" s="89">
        <f t="shared" si="1"/>
        <v>6600000</v>
      </c>
      <c r="L87" s="128" t="s">
        <v>454</v>
      </c>
      <c r="M87" s="90" t="s">
        <v>23</v>
      </c>
      <c r="N87" s="90" t="s">
        <v>24</v>
      </c>
      <c r="O87" s="92" t="s">
        <v>95</v>
      </c>
      <c r="P87" s="92" t="s">
        <v>21</v>
      </c>
      <c r="Q87" s="84">
        <v>46132.0</v>
      </c>
      <c r="R87" s="93">
        <f t="shared" si="2"/>
        <v>25</v>
      </c>
      <c r="S87" s="94">
        <f t="array" ref="S87">INDEX('G Project Timeline-OPM update'!$G$7:$L$35,MATCH(1,('G Project Timeline-OPM update'!$C$7:$C$35=N87)*('G Project Timeline-OPM update'!$B$7:$B$35=M87)*('G Project Timeline-OPM update'!$D$7:$D$35=O87),0),MATCH(P87,'G Project Timeline-OPM update'!$G$4:$L$4,0))-14</f>
        <v>46135</v>
      </c>
      <c r="T87" s="95">
        <f t="shared" si="3"/>
        <v>28</v>
      </c>
      <c r="U87" s="96">
        <f>IFERROR(VLOOKUP(G87,'Bidding list 26'!$B$2:$P$31,15,0),"")</f>
        <v>50</v>
      </c>
      <c r="V87" s="97">
        <f t="shared" si="4"/>
        <v>46085</v>
      </c>
      <c r="W87" s="97">
        <f t="shared" ref="W87:W104" si="19">A87+U87</f>
        <v>46157</v>
      </c>
      <c r="X87" s="96" t="str">
        <f t="shared" si="5"/>
        <v>Late</v>
      </c>
      <c r="Y87" s="98" t="s">
        <v>160</v>
      </c>
      <c r="Z87" s="85" t="s">
        <v>256</v>
      </c>
      <c r="AA87" s="85" t="s">
        <v>161</v>
      </c>
      <c r="AB87" s="85" t="s">
        <v>455</v>
      </c>
      <c r="AC87" s="85" t="s">
        <v>161</v>
      </c>
      <c r="AD87" s="85" t="s">
        <v>467</v>
      </c>
      <c r="AE87" s="85" t="s">
        <v>161</v>
      </c>
      <c r="AF87" s="85" t="s">
        <v>468</v>
      </c>
      <c r="AG87" s="127" t="s">
        <v>469</v>
      </c>
      <c r="AH87" s="101">
        <v>46149.0</v>
      </c>
      <c r="AI87" s="114" t="s">
        <v>470</v>
      </c>
      <c r="AJ87" s="103"/>
      <c r="AK87" s="104"/>
      <c r="AL87" s="3">
        <f t="shared" si="6"/>
        <v>2</v>
      </c>
      <c r="AM87" s="3">
        <f t="shared" si="7"/>
        <v>2</v>
      </c>
      <c r="AN87" s="3">
        <f t="shared" si="8"/>
        <v>2</v>
      </c>
      <c r="AO87" s="3">
        <f t="shared" si="15"/>
        <v>2</v>
      </c>
    </row>
    <row r="88">
      <c r="A88" s="84">
        <v>46107.0</v>
      </c>
      <c r="B88" s="85" t="s">
        <v>49</v>
      </c>
      <c r="C88" s="85" t="s">
        <v>453</v>
      </c>
      <c r="D88" s="85" t="s">
        <v>406</v>
      </c>
      <c r="E88" s="107" t="s">
        <v>407</v>
      </c>
      <c r="F88" s="87">
        <v>4440.0</v>
      </c>
      <c r="G88" s="85" t="s">
        <v>42</v>
      </c>
      <c r="H88" s="85" t="str">
        <f>vlookup(G88,'Bidding list 26'!$B$4:$G$270,6,0)</f>
        <v>SEUIC HS505HDP-2530 ,USB cable</v>
      </c>
      <c r="I88" s="88">
        <v>3300000.0</v>
      </c>
      <c r="J88" s="87">
        <v>2.0</v>
      </c>
      <c r="K88" s="89">
        <f t="shared" si="1"/>
        <v>6600000</v>
      </c>
      <c r="L88" s="128" t="s">
        <v>458</v>
      </c>
      <c r="M88" s="90" t="s">
        <v>23</v>
      </c>
      <c r="N88" s="90" t="s">
        <v>22</v>
      </c>
      <c r="O88" s="92" t="s">
        <v>95</v>
      </c>
      <c r="P88" s="92" t="s">
        <v>21</v>
      </c>
      <c r="Q88" s="84">
        <v>46132.0</v>
      </c>
      <c r="R88" s="93">
        <f t="shared" si="2"/>
        <v>25</v>
      </c>
      <c r="S88" s="94">
        <f t="array" ref="S88">INDEX('G Project Timeline-OPM update'!$G$7:$L$35,MATCH(1,('G Project Timeline-OPM update'!$C$7:$C$35=N88)*('G Project Timeline-OPM update'!$B$7:$B$35=M88)*('G Project Timeline-OPM update'!$D$7:$D$35=O88),0),MATCH(P88,'G Project Timeline-OPM update'!$G$4:$L$4,0))-14</f>
        <v>46135</v>
      </c>
      <c r="T88" s="95">
        <f t="shared" si="3"/>
        <v>28</v>
      </c>
      <c r="U88" s="96">
        <f>IFERROR(VLOOKUP(G88,'Bidding list 26'!$B$2:$P$31,15,0),"")</f>
        <v>50</v>
      </c>
      <c r="V88" s="97">
        <f t="shared" si="4"/>
        <v>46085</v>
      </c>
      <c r="W88" s="97">
        <f t="shared" si="19"/>
        <v>46157</v>
      </c>
      <c r="X88" s="96" t="str">
        <f t="shared" si="5"/>
        <v>Late</v>
      </c>
      <c r="Y88" s="98" t="s">
        <v>160</v>
      </c>
      <c r="Z88" s="85" t="s">
        <v>256</v>
      </c>
      <c r="AA88" s="85" t="s">
        <v>161</v>
      </c>
      <c r="AB88" s="85" t="s">
        <v>459</v>
      </c>
      <c r="AC88" s="85" t="s">
        <v>161</v>
      </c>
      <c r="AD88" s="85" t="s">
        <v>471</v>
      </c>
      <c r="AE88" s="85" t="s">
        <v>161</v>
      </c>
      <c r="AF88" s="85" t="s">
        <v>468</v>
      </c>
      <c r="AG88" s="127" t="s">
        <v>469</v>
      </c>
      <c r="AH88" s="101">
        <v>46149.0</v>
      </c>
      <c r="AI88" s="114" t="s">
        <v>472</v>
      </c>
      <c r="AJ88" s="103"/>
      <c r="AK88" s="104"/>
      <c r="AL88" s="3">
        <f t="shared" si="6"/>
        <v>2</v>
      </c>
      <c r="AM88" s="3">
        <f t="shared" si="7"/>
        <v>2</v>
      </c>
      <c r="AN88" s="3">
        <f t="shared" si="8"/>
        <v>2</v>
      </c>
      <c r="AO88" s="3">
        <f t="shared" si="15"/>
        <v>2</v>
      </c>
    </row>
    <row r="89">
      <c r="A89" s="84">
        <v>46107.0</v>
      </c>
      <c r="B89" s="85" t="s">
        <v>49</v>
      </c>
      <c r="C89" s="85" t="s">
        <v>453</v>
      </c>
      <c r="D89" s="85" t="s">
        <v>406</v>
      </c>
      <c r="E89" s="107" t="s">
        <v>407</v>
      </c>
      <c r="F89" s="87">
        <v>4440.0</v>
      </c>
      <c r="G89" s="85" t="s">
        <v>42</v>
      </c>
      <c r="H89" s="85" t="str">
        <f>vlookup(G89,'Bidding list 26'!$B$4:$G$270,6,0)</f>
        <v>SEUIC HS505HDP-2530 ,USB cable</v>
      </c>
      <c r="I89" s="88">
        <v>3300000.0</v>
      </c>
      <c r="J89" s="87">
        <v>2.0</v>
      </c>
      <c r="K89" s="89">
        <f t="shared" si="1"/>
        <v>6600000</v>
      </c>
      <c r="L89" s="128" t="s">
        <v>463</v>
      </c>
      <c r="M89" s="90" t="s">
        <v>23</v>
      </c>
      <c r="N89" s="90" t="s">
        <v>20</v>
      </c>
      <c r="O89" s="92" t="s">
        <v>95</v>
      </c>
      <c r="P89" s="92" t="s">
        <v>21</v>
      </c>
      <c r="Q89" s="84">
        <v>46132.0</v>
      </c>
      <c r="R89" s="93">
        <f t="shared" si="2"/>
        <v>25</v>
      </c>
      <c r="S89" s="94">
        <f t="array" ref="S89">INDEX('G Project Timeline-OPM update'!$G$7:$L$35,MATCH(1,('G Project Timeline-OPM update'!$C$7:$C$35=N89)*('G Project Timeline-OPM update'!$B$7:$B$35=M89)*('G Project Timeline-OPM update'!$D$7:$D$35=O89),0),MATCH(P89,'G Project Timeline-OPM update'!$G$4:$L$4,0))-14</f>
        <v>46135</v>
      </c>
      <c r="T89" s="95">
        <f t="shared" si="3"/>
        <v>28</v>
      </c>
      <c r="U89" s="96">
        <f>IFERROR(VLOOKUP(G89,'Bidding list 26'!$B$2:$P$31,15,0),"")</f>
        <v>50</v>
      </c>
      <c r="V89" s="97">
        <f t="shared" si="4"/>
        <v>46085</v>
      </c>
      <c r="W89" s="97">
        <f t="shared" si="19"/>
        <v>46157</v>
      </c>
      <c r="X89" s="96" t="str">
        <f t="shared" si="5"/>
        <v>Late</v>
      </c>
      <c r="Y89" s="98" t="s">
        <v>160</v>
      </c>
      <c r="Z89" s="85" t="s">
        <v>256</v>
      </c>
      <c r="AA89" s="85" t="s">
        <v>161</v>
      </c>
      <c r="AB89" s="85" t="s">
        <v>464</v>
      </c>
      <c r="AC89" s="85" t="s">
        <v>161</v>
      </c>
      <c r="AD89" s="85" t="s">
        <v>473</v>
      </c>
      <c r="AE89" s="85" t="s">
        <v>161</v>
      </c>
      <c r="AF89" s="85" t="s">
        <v>468</v>
      </c>
      <c r="AG89" s="127" t="s">
        <v>469</v>
      </c>
      <c r="AH89" s="101">
        <v>46149.0</v>
      </c>
      <c r="AI89" s="114" t="s">
        <v>474</v>
      </c>
      <c r="AJ89" s="103"/>
      <c r="AK89" s="104"/>
      <c r="AL89" s="3">
        <f t="shared" si="6"/>
        <v>2</v>
      </c>
      <c r="AM89" s="3">
        <f t="shared" si="7"/>
        <v>2</v>
      </c>
      <c r="AN89" s="3">
        <f t="shared" si="8"/>
        <v>2</v>
      </c>
      <c r="AO89" s="3">
        <f t="shared" si="15"/>
        <v>2</v>
      </c>
    </row>
    <row r="90">
      <c r="A90" s="84">
        <v>46111.0</v>
      </c>
      <c r="B90" s="85" t="s">
        <v>15</v>
      </c>
      <c r="C90" s="85" t="s">
        <v>252</v>
      </c>
      <c r="D90" s="85" t="s">
        <v>253</v>
      </c>
      <c r="E90" s="85" t="s">
        <v>254</v>
      </c>
      <c r="F90" s="87">
        <v>4478.0</v>
      </c>
      <c r="G90" s="85" t="s">
        <v>68</v>
      </c>
      <c r="H90" s="85" t="s">
        <v>475</v>
      </c>
      <c r="I90" s="88">
        <v>1980000.0</v>
      </c>
      <c r="J90" s="87">
        <v>3.0</v>
      </c>
      <c r="K90" s="89">
        <v>5940000.0</v>
      </c>
      <c r="L90" s="87" t="s">
        <v>476</v>
      </c>
      <c r="M90" s="90" t="s">
        <v>19</v>
      </c>
      <c r="N90" s="90" t="s">
        <v>24</v>
      </c>
      <c r="O90" s="92" t="s">
        <v>98</v>
      </c>
      <c r="P90" s="163" t="s">
        <v>21</v>
      </c>
      <c r="Q90" s="84">
        <v>46142.0</v>
      </c>
      <c r="R90" s="93">
        <f t="shared" si="2"/>
        <v>31</v>
      </c>
      <c r="S90" s="94">
        <f t="array" ref="S90">INDEX('G Project Timeline-OPM update'!$G$7:$L$35,MATCH(1,('G Project Timeline-OPM update'!$C$7:$C$35=N90)*('G Project Timeline-OPM update'!$B$7:$B$35=M90)*('G Project Timeline-OPM update'!$D$7:$D$35=O90),0),MATCH(P90,'G Project Timeline-OPM update'!$G$4:$L$4,0))-14</f>
        <v>46135</v>
      </c>
      <c r="T90" s="95">
        <f t="shared" si="3"/>
        <v>24</v>
      </c>
      <c r="U90" s="96">
        <f>IFERROR(VLOOKUP(G90,'Bidding list 26'!$B$2:$P$31,15,0),"")</f>
        <v>50</v>
      </c>
      <c r="V90" s="97">
        <f t="shared" si="4"/>
        <v>46085</v>
      </c>
      <c r="W90" s="97">
        <f t="shared" si="19"/>
        <v>46161</v>
      </c>
      <c r="X90" s="96"/>
      <c r="Y90" s="135" t="s">
        <v>160</v>
      </c>
      <c r="Z90" s="99" t="s">
        <v>477</v>
      </c>
      <c r="AA90" s="99" t="s">
        <v>161</v>
      </c>
      <c r="AB90" s="85" t="s">
        <v>478</v>
      </c>
      <c r="AC90" s="99" t="s">
        <v>161</v>
      </c>
      <c r="AD90" s="85" t="s">
        <v>479</v>
      </c>
      <c r="AE90" s="85" t="s">
        <v>161</v>
      </c>
      <c r="AF90" s="85" t="s">
        <v>479</v>
      </c>
      <c r="AG90" s="120" t="str">
        <f>vlookup(AF90,Sheet9!A:D,4,0)</f>
        <v/>
      </c>
      <c r="AH90" s="101" t="s">
        <v>480</v>
      </c>
      <c r="AI90" s="164" t="s">
        <v>481</v>
      </c>
      <c r="AJ90" s="103"/>
      <c r="AK90" s="104"/>
      <c r="AL90" s="3">
        <f t="shared" si="6"/>
        <v>3</v>
      </c>
      <c r="AM90" s="3">
        <f t="shared" si="7"/>
        <v>3</v>
      </c>
      <c r="AN90" s="3">
        <f t="shared" si="8"/>
        <v>3</v>
      </c>
      <c r="AO90" s="3">
        <f t="shared" si="15"/>
        <v>3</v>
      </c>
    </row>
    <row r="91">
      <c r="A91" s="84">
        <v>46111.0</v>
      </c>
      <c r="B91" s="85" t="s">
        <v>15</v>
      </c>
      <c r="C91" s="85" t="s">
        <v>252</v>
      </c>
      <c r="D91" s="85" t="s">
        <v>253</v>
      </c>
      <c r="E91" s="85" t="s">
        <v>254</v>
      </c>
      <c r="F91" s="87">
        <v>4478.0</v>
      </c>
      <c r="G91" s="85" t="s">
        <v>55</v>
      </c>
      <c r="H91" s="85" t="str">
        <f>vlookup(G91,'Bidding list 26'!$B$4:$G$270,6,0)</f>
        <v>Pro Tower QCT1250, Ultra 5 235, Ram 16GB DDR5, SSD
512GB, Integrated graphics card, Power 180W, HDMI &amp; DP Port,
Keyboard and Mouse, 3Yrs Wty</v>
      </c>
      <c r="I91" s="88">
        <v>1.8717E7</v>
      </c>
      <c r="J91" s="87">
        <v>3.0</v>
      </c>
      <c r="K91" s="89">
        <f t="shared" ref="K91:K102" si="20">I91*J91</f>
        <v>56151000</v>
      </c>
      <c r="L91" s="87" t="s">
        <v>476</v>
      </c>
      <c r="M91" s="90" t="s">
        <v>19</v>
      </c>
      <c r="N91" s="122" t="s">
        <v>24</v>
      </c>
      <c r="O91" s="92" t="s">
        <v>98</v>
      </c>
      <c r="P91" s="92" t="s">
        <v>21</v>
      </c>
      <c r="Q91" s="84">
        <v>46142.0</v>
      </c>
      <c r="R91" s="93">
        <f t="shared" si="2"/>
        <v>31</v>
      </c>
      <c r="S91" s="94">
        <f t="array" ref="S91">INDEX('G Project Timeline-OPM update'!$G$7:$L$35,MATCH(1,('G Project Timeline-OPM update'!$C$7:$C$35=N91)*('G Project Timeline-OPM update'!$B$7:$B$35=M91)*('G Project Timeline-OPM update'!$D$7:$D$35=O91),0),MATCH(P91,'G Project Timeline-OPM update'!$G$4:$L$4,0))-14</f>
        <v>46135</v>
      </c>
      <c r="T91" s="95">
        <f t="shared" si="3"/>
        <v>24</v>
      </c>
      <c r="U91" s="96">
        <f>IFERROR(VLOOKUP(G91,'Bidding list 26'!$B$2:$P$31,15,0),"")</f>
        <v>70</v>
      </c>
      <c r="V91" s="97">
        <f t="shared" si="4"/>
        <v>46065</v>
      </c>
      <c r="W91" s="97">
        <f t="shared" si="19"/>
        <v>46181</v>
      </c>
      <c r="X91" s="96" t="str">
        <f t="shared" ref="X91:X1013" si="21">if(A91&gt;V91,"Late", "On time")</f>
        <v>Late</v>
      </c>
      <c r="Y91" s="98" t="s">
        <v>160</v>
      </c>
      <c r="Z91" s="85" t="s">
        <v>477</v>
      </c>
      <c r="AA91" s="99" t="s">
        <v>161</v>
      </c>
      <c r="AB91" s="85" t="s">
        <v>478</v>
      </c>
      <c r="AC91" s="99" t="s">
        <v>161</v>
      </c>
      <c r="AD91" s="85" t="s">
        <v>482</v>
      </c>
      <c r="AE91" s="85" t="s">
        <v>161</v>
      </c>
      <c r="AF91" s="85" t="s">
        <v>482</v>
      </c>
      <c r="AG91" s="113"/>
      <c r="AH91" s="101" t="str">
        <f>vlookup(AF91,Sheet9!A:D,3,0)</f>
        <v>Đã nhận 23/04</v>
      </c>
      <c r="AI91" s="164" t="s">
        <v>483</v>
      </c>
      <c r="AJ91" s="103"/>
      <c r="AK91" s="104"/>
      <c r="AL91" s="3">
        <f t="shared" si="6"/>
        <v>3</v>
      </c>
      <c r="AM91" s="3">
        <f t="shared" si="7"/>
        <v>3</v>
      </c>
      <c r="AN91" s="3">
        <f t="shared" si="8"/>
        <v>3</v>
      </c>
      <c r="AO91" s="3">
        <f t="shared" si="15"/>
        <v>3</v>
      </c>
    </row>
    <row r="92">
      <c r="A92" s="84">
        <v>46111.0</v>
      </c>
      <c r="B92" s="85" t="s">
        <v>15</v>
      </c>
      <c r="C92" s="85" t="s">
        <v>252</v>
      </c>
      <c r="D92" s="85" t="s">
        <v>253</v>
      </c>
      <c r="E92" s="85" t="s">
        <v>254</v>
      </c>
      <c r="F92" s="87">
        <v>4478.0</v>
      </c>
      <c r="G92" s="85" t="s">
        <v>68</v>
      </c>
      <c r="H92" s="85" t="str">
        <f>vlookup(G92,'Bidding list 26'!$B$4:$G$270,6,0)</f>
        <v>DELL E2225HM, 21.5 inch HDMI cable, 3Yrs Wty</v>
      </c>
      <c r="I92" s="88">
        <v>1980000.0</v>
      </c>
      <c r="J92" s="87">
        <v>4.0</v>
      </c>
      <c r="K92" s="89">
        <f t="shared" si="20"/>
        <v>7920000</v>
      </c>
      <c r="L92" s="87" t="s">
        <v>476</v>
      </c>
      <c r="M92" s="90" t="s">
        <v>19</v>
      </c>
      <c r="N92" s="122" t="s">
        <v>22</v>
      </c>
      <c r="O92" s="92" t="s">
        <v>98</v>
      </c>
      <c r="P92" s="92" t="s">
        <v>21</v>
      </c>
      <c r="Q92" s="84">
        <v>46142.0</v>
      </c>
      <c r="R92" s="93">
        <f t="shared" si="2"/>
        <v>31</v>
      </c>
      <c r="S92" s="94">
        <f t="array" ref="S92">INDEX('G Project Timeline-OPM update'!$G$7:$L$35,MATCH(1,('G Project Timeline-OPM update'!$C$7:$C$35=N92)*('G Project Timeline-OPM update'!$B$7:$B$35=M92)*('G Project Timeline-OPM update'!$D$7:$D$35=O92),0),MATCH(P92,'G Project Timeline-OPM update'!$G$4:$L$4,0))-14</f>
        <v>46135</v>
      </c>
      <c r="T92" s="95">
        <f t="shared" si="3"/>
        <v>24</v>
      </c>
      <c r="U92" s="96">
        <f>IFERROR(VLOOKUP(G92,'Bidding list 26'!$B$2:$P$31,15,0),"")</f>
        <v>50</v>
      </c>
      <c r="V92" s="97">
        <f t="shared" si="4"/>
        <v>46085</v>
      </c>
      <c r="W92" s="97">
        <f t="shared" si="19"/>
        <v>46161</v>
      </c>
      <c r="X92" s="96" t="str">
        <f t="shared" si="21"/>
        <v>Late</v>
      </c>
      <c r="Y92" s="98" t="s">
        <v>160</v>
      </c>
      <c r="Z92" s="85" t="s">
        <v>477</v>
      </c>
      <c r="AA92" s="99" t="s">
        <v>161</v>
      </c>
      <c r="AB92" s="85" t="s">
        <v>484</v>
      </c>
      <c r="AC92" s="99" t="s">
        <v>161</v>
      </c>
      <c r="AD92" s="85" t="s">
        <v>485</v>
      </c>
      <c r="AE92" s="85" t="s">
        <v>161</v>
      </c>
      <c r="AF92" s="85" t="s">
        <v>485</v>
      </c>
      <c r="AG92" s="120" t="str">
        <f>vlookup(AF92,Sheet9!A:D,4,0)</f>
        <v/>
      </c>
      <c r="AH92" s="101" t="s">
        <v>480</v>
      </c>
      <c r="AI92" s="164" t="s">
        <v>486</v>
      </c>
      <c r="AJ92" s="103"/>
      <c r="AK92" s="104"/>
      <c r="AL92" s="3">
        <f t="shared" si="6"/>
        <v>4</v>
      </c>
      <c r="AM92" s="3">
        <f t="shared" si="7"/>
        <v>4</v>
      </c>
      <c r="AN92" s="3">
        <f t="shared" si="8"/>
        <v>4</v>
      </c>
      <c r="AO92" s="3">
        <f t="shared" si="15"/>
        <v>4</v>
      </c>
    </row>
    <row r="93">
      <c r="A93" s="84">
        <v>46111.0</v>
      </c>
      <c r="B93" s="85" t="s">
        <v>15</v>
      </c>
      <c r="C93" s="85" t="s">
        <v>252</v>
      </c>
      <c r="D93" s="85" t="s">
        <v>253</v>
      </c>
      <c r="E93" s="85" t="s">
        <v>254</v>
      </c>
      <c r="F93" s="87">
        <v>4478.0</v>
      </c>
      <c r="G93" s="85" t="s">
        <v>55</v>
      </c>
      <c r="H93" s="98" t="str">
        <f>vlookup(G93,'Bidding list 26'!$B$4:$G$270,6,0)</f>
        <v>Pro Tower QCT1250, Ultra 5 235, Ram 16GB DDR5, SSD
512GB, Integrated graphics card, Power 180W, HDMI &amp; DP Port,
Keyboard and Mouse, 3Yrs Wty</v>
      </c>
      <c r="I93" s="88">
        <v>1.8717E7</v>
      </c>
      <c r="J93" s="87">
        <v>5.0</v>
      </c>
      <c r="K93" s="89">
        <f t="shared" si="20"/>
        <v>93585000</v>
      </c>
      <c r="L93" s="87" t="s">
        <v>476</v>
      </c>
      <c r="M93" s="90" t="s">
        <v>19</v>
      </c>
      <c r="N93" s="122" t="s">
        <v>22</v>
      </c>
      <c r="O93" s="92" t="s">
        <v>98</v>
      </c>
      <c r="P93" s="92" t="s">
        <v>21</v>
      </c>
      <c r="Q93" s="84">
        <v>46142.0</v>
      </c>
      <c r="R93" s="93">
        <f t="shared" si="2"/>
        <v>31</v>
      </c>
      <c r="S93" s="94">
        <f t="array" ref="S93">INDEX('G Project Timeline-OPM update'!$G$7:$L$35,MATCH(1,('G Project Timeline-OPM update'!$C$7:$C$35=N93)*('G Project Timeline-OPM update'!$B$7:$B$35=M93)*('G Project Timeline-OPM update'!$D$7:$D$35=O93),0),MATCH(P93,'G Project Timeline-OPM update'!$G$4:$L$4,0))-14</f>
        <v>46135</v>
      </c>
      <c r="T93" s="95">
        <f t="shared" si="3"/>
        <v>24</v>
      </c>
      <c r="U93" s="96">
        <f>IFERROR(VLOOKUP(G93,'Bidding list 26'!$B$2:$P$31,15,0),"")</f>
        <v>70</v>
      </c>
      <c r="V93" s="97">
        <f t="shared" si="4"/>
        <v>46065</v>
      </c>
      <c r="W93" s="97">
        <f t="shared" si="19"/>
        <v>46181</v>
      </c>
      <c r="X93" s="96" t="str">
        <f t="shared" si="21"/>
        <v>Late</v>
      </c>
      <c r="Y93" s="98" t="s">
        <v>160</v>
      </c>
      <c r="Z93" s="85" t="s">
        <v>477</v>
      </c>
      <c r="AA93" s="99" t="s">
        <v>161</v>
      </c>
      <c r="AB93" s="85" t="s">
        <v>484</v>
      </c>
      <c r="AC93" s="99" t="s">
        <v>161</v>
      </c>
      <c r="AD93" s="85" t="s">
        <v>487</v>
      </c>
      <c r="AE93" s="85" t="s">
        <v>161</v>
      </c>
      <c r="AF93" s="85" t="s">
        <v>487</v>
      </c>
      <c r="AG93" s="113"/>
      <c r="AH93" s="101" t="str">
        <f>vlookup(AF93,Sheet9!A:D,3,0)</f>
        <v>Đã nhận 23/04</v>
      </c>
      <c r="AI93" s="164" t="s">
        <v>488</v>
      </c>
      <c r="AJ93" s="103"/>
      <c r="AK93" s="104"/>
      <c r="AL93" s="3">
        <f t="shared" si="6"/>
        <v>5</v>
      </c>
      <c r="AM93" s="3">
        <f t="shared" si="7"/>
        <v>5</v>
      </c>
      <c r="AN93" s="3">
        <f t="shared" si="8"/>
        <v>5</v>
      </c>
      <c r="AO93" s="3">
        <f t="shared" si="15"/>
        <v>5</v>
      </c>
    </row>
    <row r="94">
      <c r="A94" s="84">
        <v>46111.0</v>
      </c>
      <c r="B94" s="85" t="s">
        <v>15</v>
      </c>
      <c r="C94" s="85" t="s">
        <v>252</v>
      </c>
      <c r="D94" s="85" t="s">
        <v>253</v>
      </c>
      <c r="E94" s="85" t="s">
        <v>254</v>
      </c>
      <c r="F94" s="87">
        <v>4478.0</v>
      </c>
      <c r="G94" s="85" t="s">
        <v>68</v>
      </c>
      <c r="H94" s="98" t="str">
        <f>vlookup(G94,'Bidding list 26'!$B$4:$G$270,6,0)</f>
        <v>DELL E2225HM, 21.5 inch HDMI cable, 3Yrs Wty</v>
      </c>
      <c r="I94" s="88">
        <v>1980000.0</v>
      </c>
      <c r="J94" s="87">
        <v>5.0</v>
      </c>
      <c r="K94" s="89">
        <f t="shared" si="20"/>
        <v>9900000</v>
      </c>
      <c r="L94" s="87" t="s">
        <v>476</v>
      </c>
      <c r="M94" s="90" t="s">
        <v>19</v>
      </c>
      <c r="N94" s="122" t="s">
        <v>20</v>
      </c>
      <c r="O94" s="92" t="s">
        <v>98</v>
      </c>
      <c r="P94" s="92" t="s">
        <v>21</v>
      </c>
      <c r="Q94" s="84">
        <v>46142.0</v>
      </c>
      <c r="R94" s="93">
        <f t="shared" si="2"/>
        <v>31</v>
      </c>
      <c r="S94" s="94">
        <f t="array" ref="S94">INDEX('G Project Timeline-OPM update'!$G$7:$L$35,MATCH(1,('G Project Timeline-OPM update'!$C$7:$C$35=N94)*('G Project Timeline-OPM update'!$B$7:$B$35=M94)*('G Project Timeline-OPM update'!$D$7:$D$35=O94),0),MATCH(P94,'G Project Timeline-OPM update'!$G$4:$L$4,0))-14</f>
        <v>46135</v>
      </c>
      <c r="T94" s="95">
        <f t="shared" si="3"/>
        <v>24</v>
      </c>
      <c r="U94" s="96">
        <f>IFERROR(VLOOKUP(G94,'Bidding list 26'!$B$2:$P$31,15,0),"")</f>
        <v>50</v>
      </c>
      <c r="V94" s="97">
        <f t="shared" si="4"/>
        <v>46085</v>
      </c>
      <c r="W94" s="97">
        <f t="shared" si="19"/>
        <v>46161</v>
      </c>
      <c r="X94" s="96" t="str">
        <f t="shared" si="21"/>
        <v>Late</v>
      </c>
      <c r="Y94" s="98" t="s">
        <v>160</v>
      </c>
      <c r="Z94" s="85" t="s">
        <v>477</v>
      </c>
      <c r="AA94" s="99" t="s">
        <v>161</v>
      </c>
      <c r="AB94" s="85" t="s">
        <v>489</v>
      </c>
      <c r="AC94" s="99" t="s">
        <v>161</v>
      </c>
      <c r="AD94" s="85" t="s">
        <v>490</v>
      </c>
      <c r="AE94" s="85" t="s">
        <v>161</v>
      </c>
      <c r="AF94" s="85" t="s">
        <v>490</v>
      </c>
      <c r="AG94" s="120" t="str">
        <f>vlookup(AF94,Sheet9!A:D,4,0)</f>
        <v/>
      </c>
      <c r="AH94" s="101" t="s">
        <v>480</v>
      </c>
      <c r="AI94" s="164" t="s">
        <v>491</v>
      </c>
      <c r="AJ94" s="103"/>
      <c r="AK94" s="104"/>
      <c r="AL94" s="3">
        <f t="shared" si="6"/>
        <v>5</v>
      </c>
      <c r="AM94" s="3">
        <f t="shared" si="7"/>
        <v>5</v>
      </c>
      <c r="AN94" s="3">
        <f t="shared" si="8"/>
        <v>5</v>
      </c>
      <c r="AO94" s="3">
        <f t="shared" si="15"/>
        <v>5</v>
      </c>
    </row>
    <row r="95">
      <c r="A95" s="84">
        <v>46111.0</v>
      </c>
      <c r="B95" s="85" t="s">
        <v>15</v>
      </c>
      <c r="C95" s="85" t="s">
        <v>252</v>
      </c>
      <c r="D95" s="85" t="s">
        <v>253</v>
      </c>
      <c r="E95" s="85" t="s">
        <v>254</v>
      </c>
      <c r="F95" s="87">
        <v>4478.0</v>
      </c>
      <c r="G95" s="85" t="s">
        <v>55</v>
      </c>
      <c r="H95" s="98" t="str">
        <f>vlookup(G95,'Bidding list 26'!$B$4:$G$270,6,0)</f>
        <v>Pro Tower QCT1250, Ultra 5 235, Ram 16GB DDR5, SSD
512GB, Integrated graphics card, Power 180W, HDMI &amp; DP Port,
Keyboard and Mouse, 3Yrs Wty</v>
      </c>
      <c r="I95" s="88">
        <v>1.8717E7</v>
      </c>
      <c r="J95" s="87">
        <v>4.0</v>
      </c>
      <c r="K95" s="89">
        <f t="shared" si="20"/>
        <v>74868000</v>
      </c>
      <c r="L95" s="87" t="s">
        <v>476</v>
      </c>
      <c r="M95" s="90" t="s">
        <v>19</v>
      </c>
      <c r="N95" s="122" t="s">
        <v>20</v>
      </c>
      <c r="O95" s="92" t="s">
        <v>98</v>
      </c>
      <c r="P95" s="92" t="s">
        <v>21</v>
      </c>
      <c r="Q95" s="84">
        <v>46142.0</v>
      </c>
      <c r="R95" s="93">
        <f t="shared" si="2"/>
        <v>31</v>
      </c>
      <c r="S95" s="94">
        <f t="array" ref="S95">INDEX('G Project Timeline-OPM update'!$G$7:$L$35,MATCH(1,('G Project Timeline-OPM update'!$C$7:$C$35=N95)*('G Project Timeline-OPM update'!$B$7:$B$35=M95)*('G Project Timeline-OPM update'!$D$7:$D$35=O95),0),MATCH(P95,'G Project Timeline-OPM update'!$G$4:$L$4,0))-14</f>
        <v>46135</v>
      </c>
      <c r="T95" s="95">
        <f t="shared" si="3"/>
        <v>24</v>
      </c>
      <c r="U95" s="96">
        <f>IFERROR(VLOOKUP(G95,'Bidding list 26'!$B$2:$P$31,15,0),"")</f>
        <v>70</v>
      </c>
      <c r="V95" s="97">
        <f t="shared" si="4"/>
        <v>46065</v>
      </c>
      <c r="W95" s="97">
        <f t="shared" si="19"/>
        <v>46181</v>
      </c>
      <c r="X95" s="96" t="str">
        <f t="shared" si="21"/>
        <v>Late</v>
      </c>
      <c r="Y95" s="98" t="s">
        <v>160</v>
      </c>
      <c r="Z95" s="85" t="s">
        <v>477</v>
      </c>
      <c r="AA95" s="99" t="s">
        <v>161</v>
      </c>
      <c r="AB95" s="85" t="s">
        <v>489</v>
      </c>
      <c r="AC95" s="99" t="s">
        <v>161</v>
      </c>
      <c r="AD95" s="85" t="s">
        <v>492</v>
      </c>
      <c r="AE95" s="85" t="s">
        <v>161</v>
      </c>
      <c r="AF95" s="85" t="s">
        <v>492</v>
      </c>
      <c r="AG95" s="113"/>
      <c r="AH95" s="101" t="str">
        <f>vlookup(AF95,Sheet9!A:D,3,0)</f>
        <v>Đã nhận 23/04</v>
      </c>
      <c r="AI95" s="164" t="s">
        <v>493</v>
      </c>
      <c r="AJ95" s="103"/>
      <c r="AK95" s="104"/>
      <c r="AL95" s="3">
        <f t="shared" si="6"/>
        <v>4</v>
      </c>
      <c r="AM95" s="3">
        <f t="shared" si="7"/>
        <v>4</v>
      </c>
      <c r="AN95" s="3">
        <f t="shared" si="8"/>
        <v>4</v>
      </c>
      <c r="AO95" s="3">
        <f t="shared" si="15"/>
        <v>4</v>
      </c>
    </row>
    <row r="96">
      <c r="A96" s="84">
        <v>46111.0</v>
      </c>
      <c r="B96" s="85" t="s">
        <v>15</v>
      </c>
      <c r="C96" s="85" t="s">
        <v>252</v>
      </c>
      <c r="D96" s="85" t="s">
        <v>253</v>
      </c>
      <c r="E96" s="85" t="s">
        <v>254</v>
      </c>
      <c r="F96" s="87">
        <v>4478.0</v>
      </c>
      <c r="G96" s="99" t="s">
        <v>75</v>
      </c>
      <c r="H96" s="98" t="str">
        <f>vlookup(G96,'Bidding list 26'!$B$4:$G$270,6,0)</f>
        <v>GODEX GX4600i pro, 600dpi</v>
      </c>
      <c r="I96" s="165">
        <v>3.115E7</v>
      </c>
      <c r="J96" s="87">
        <v>2.0</v>
      </c>
      <c r="K96" s="89">
        <f t="shared" si="20"/>
        <v>62300000</v>
      </c>
      <c r="L96" s="87" t="s">
        <v>476</v>
      </c>
      <c r="M96" s="90" t="s">
        <v>19</v>
      </c>
      <c r="N96" s="122" t="s">
        <v>24</v>
      </c>
      <c r="O96" s="92" t="s">
        <v>98</v>
      </c>
      <c r="P96" s="92" t="s">
        <v>21</v>
      </c>
      <c r="Q96" s="84">
        <v>46142.0</v>
      </c>
      <c r="R96" s="93">
        <f t="shared" si="2"/>
        <v>31</v>
      </c>
      <c r="S96" s="94">
        <f t="array" ref="S96">INDEX('G Project Timeline-OPM update'!$G$7:$L$35,MATCH(1,('G Project Timeline-OPM update'!$C$7:$C$35=N96)*('G Project Timeline-OPM update'!$B$7:$B$35=M96)*('G Project Timeline-OPM update'!$D$7:$D$35=O96),0),MATCH(P96,'G Project Timeline-OPM update'!$G$4:$L$4,0))-14</f>
        <v>46135</v>
      </c>
      <c r="T96" s="95">
        <f t="shared" si="3"/>
        <v>24</v>
      </c>
      <c r="U96" s="96">
        <f>IFERROR(VLOOKUP(G96,'Bidding list 26'!$B$2:$P$31,15,0),"")</f>
        <v>48</v>
      </c>
      <c r="V96" s="97">
        <f t="shared" si="4"/>
        <v>46087</v>
      </c>
      <c r="W96" s="97">
        <f t="shared" si="19"/>
        <v>46159</v>
      </c>
      <c r="X96" s="96" t="str">
        <f t="shared" si="21"/>
        <v>Late</v>
      </c>
      <c r="Y96" s="98" t="s">
        <v>160</v>
      </c>
      <c r="Z96" s="85" t="s">
        <v>477</v>
      </c>
      <c r="AA96" s="99" t="s">
        <v>161</v>
      </c>
      <c r="AB96" s="85" t="s">
        <v>494</v>
      </c>
      <c r="AC96" s="99" t="s">
        <v>161</v>
      </c>
      <c r="AD96" s="99" t="s">
        <v>495</v>
      </c>
      <c r="AE96" s="85" t="s">
        <v>161</v>
      </c>
      <c r="AF96" s="99" t="s">
        <v>495</v>
      </c>
      <c r="AG96" s="124">
        <v>46147.0</v>
      </c>
      <c r="AH96" s="124">
        <v>46147.0</v>
      </c>
      <c r="AI96" s="99" t="s">
        <v>496</v>
      </c>
      <c r="AJ96" s="103"/>
      <c r="AK96" s="104"/>
      <c r="AL96" s="3">
        <f t="shared" si="6"/>
        <v>2</v>
      </c>
      <c r="AM96" s="3">
        <f t="shared" si="7"/>
        <v>2</v>
      </c>
      <c r="AN96" s="3">
        <f t="shared" si="8"/>
        <v>2</v>
      </c>
      <c r="AO96" s="3">
        <f t="shared" si="15"/>
        <v>2</v>
      </c>
    </row>
    <row r="97">
      <c r="A97" s="84">
        <v>46111.0</v>
      </c>
      <c r="B97" s="85" t="s">
        <v>15</v>
      </c>
      <c r="C97" s="85" t="s">
        <v>252</v>
      </c>
      <c r="D97" s="85" t="s">
        <v>253</v>
      </c>
      <c r="E97" s="85" t="s">
        <v>254</v>
      </c>
      <c r="F97" s="87">
        <v>4478.0</v>
      </c>
      <c r="G97" s="99" t="s">
        <v>75</v>
      </c>
      <c r="H97" s="98" t="str">
        <f>vlookup(G97,'Bidding list 26'!$B$4:$G$270,6,0)</f>
        <v>GODEX GX4600i pro, 600dpi</v>
      </c>
      <c r="I97" s="165">
        <v>3.115E7</v>
      </c>
      <c r="J97" s="87">
        <v>2.0</v>
      </c>
      <c r="K97" s="89">
        <f t="shared" si="20"/>
        <v>62300000</v>
      </c>
      <c r="L97" s="87" t="s">
        <v>476</v>
      </c>
      <c r="M97" s="90" t="s">
        <v>19</v>
      </c>
      <c r="N97" s="122" t="s">
        <v>22</v>
      </c>
      <c r="O97" s="92" t="s">
        <v>98</v>
      </c>
      <c r="P97" s="92" t="s">
        <v>21</v>
      </c>
      <c r="Q97" s="84">
        <v>46142.0</v>
      </c>
      <c r="R97" s="93">
        <f t="shared" si="2"/>
        <v>31</v>
      </c>
      <c r="S97" s="94">
        <f t="array" ref="S97">INDEX('G Project Timeline-OPM update'!$G$7:$L$35,MATCH(1,('G Project Timeline-OPM update'!$C$7:$C$35=N97)*('G Project Timeline-OPM update'!$B$7:$B$35=M97)*('G Project Timeline-OPM update'!$D$7:$D$35=O97),0),MATCH(P97,'G Project Timeline-OPM update'!$G$4:$L$4,0))-14</f>
        <v>46135</v>
      </c>
      <c r="T97" s="95">
        <f t="shared" si="3"/>
        <v>24</v>
      </c>
      <c r="U97" s="96">
        <f>IFERROR(VLOOKUP(G97,'Bidding list 26'!$B$2:$P$31,15,0),"")</f>
        <v>48</v>
      </c>
      <c r="V97" s="97">
        <f t="shared" si="4"/>
        <v>46087</v>
      </c>
      <c r="W97" s="97">
        <f t="shared" si="19"/>
        <v>46159</v>
      </c>
      <c r="X97" s="96" t="str">
        <f t="shared" si="21"/>
        <v>Late</v>
      </c>
      <c r="Y97" s="98" t="s">
        <v>160</v>
      </c>
      <c r="Z97" s="85" t="s">
        <v>477</v>
      </c>
      <c r="AA97" s="99" t="s">
        <v>161</v>
      </c>
      <c r="AB97" s="85" t="s">
        <v>497</v>
      </c>
      <c r="AC97" s="99" t="s">
        <v>161</v>
      </c>
      <c r="AD97" s="99" t="s">
        <v>498</v>
      </c>
      <c r="AE97" s="85" t="s">
        <v>161</v>
      </c>
      <c r="AF97" s="99" t="s">
        <v>498</v>
      </c>
      <c r="AG97" s="124">
        <v>46147.0</v>
      </c>
      <c r="AH97" s="124">
        <v>46147.0</v>
      </c>
      <c r="AI97" s="99" t="s">
        <v>499</v>
      </c>
      <c r="AJ97" s="103"/>
      <c r="AK97" s="104"/>
      <c r="AL97" s="3">
        <f t="shared" si="6"/>
        <v>2</v>
      </c>
      <c r="AM97" s="3">
        <f t="shared" si="7"/>
        <v>2</v>
      </c>
      <c r="AN97" s="3">
        <f t="shared" si="8"/>
        <v>2</v>
      </c>
      <c r="AO97" s="3">
        <f t="shared" si="15"/>
        <v>2</v>
      </c>
    </row>
    <row r="98">
      <c r="A98" s="84">
        <v>46111.0</v>
      </c>
      <c r="B98" s="85" t="s">
        <v>15</v>
      </c>
      <c r="C98" s="85" t="s">
        <v>252</v>
      </c>
      <c r="D98" s="85" t="s">
        <v>253</v>
      </c>
      <c r="E98" s="85" t="s">
        <v>254</v>
      </c>
      <c r="F98" s="87">
        <v>4478.0</v>
      </c>
      <c r="G98" s="99" t="s">
        <v>75</v>
      </c>
      <c r="H98" s="98" t="str">
        <f>vlookup(G98,'Bidding list 26'!$B$4:$G$270,6,0)</f>
        <v>GODEX GX4600i pro, 600dpi</v>
      </c>
      <c r="I98" s="165">
        <v>3.115E7</v>
      </c>
      <c r="J98" s="87">
        <v>2.0</v>
      </c>
      <c r="K98" s="89">
        <f t="shared" si="20"/>
        <v>62300000</v>
      </c>
      <c r="L98" s="87" t="s">
        <v>476</v>
      </c>
      <c r="M98" s="90" t="s">
        <v>19</v>
      </c>
      <c r="N98" s="122" t="s">
        <v>20</v>
      </c>
      <c r="O98" s="92" t="s">
        <v>98</v>
      </c>
      <c r="P98" s="92" t="s">
        <v>21</v>
      </c>
      <c r="Q98" s="84">
        <v>46142.0</v>
      </c>
      <c r="R98" s="93">
        <f t="shared" si="2"/>
        <v>31</v>
      </c>
      <c r="S98" s="94">
        <f t="array" ref="S98">INDEX('G Project Timeline-OPM update'!$G$7:$L$35,MATCH(1,('G Project Timeline-OPM update'!$C$7:$C$35=N98)*('G Project Timeline-OPM update'!$B$7:$B$35=M98)*('G Project Timeline-OPM update'!$D$7:$D$35=O98),0),MATCH(P98,'G Project Timeline-OPM update'!$G$4:$L$4,0))-14</f>
        <v>46135</v>
      </c>
      <c r="T98" s="95">
        <f t="shared" si="3"/>
        <v>24</v>
      </c>
      <c r="U98" s="96">
        <f>IFERROR(VLOOKUP(G98,'Bidding list 26'!$B$2:$P$31,15,0),"")</f>
        <v>48</v>
      </c>
      <c r="V98" s="97">
        <f t="shared" si="4"/>
        <v>46087</v>
      </c>
      <c r="W98" s="97">
        <f t="shared" si="19"/>
        <v>46159</v>
      </c>
      <c r="X98" s="96" t="str">
        <f t="shared" si="21"/>
        <v>Late</v>
      </c>
      <c r="Y98" s="98" t="s">
        <v>160</v>
      </c>
      <c r="Z98" s="85" t="s">
        <v>477</v>
      </c>
      <c r="AA98" s="99" t="s">
        <v>161</v>
      </c>
      <c r="AB98" s="85" t="s">
        <v>500</v>
      </c>
      <c r="AC98" s="99" t="s">
        <v>161</v>
      </c>
      <c r="AD98" s="99" t="s">
        <v>501</v>
      </c>
      <c r="AE98" s="85" t="s">
        <v>161</v>
      </c>
      <c r="AF98" s="99" t="s">
        <v>501</v>
      </c>
      <c r="AG98" s="124">
        <v>46147.0</v>
      </c>
      <c r="AH98" s="124">
        <v>46147.0</v>
      </c>
      <c r="AI98" s="99" t="s">
        <v>502</v>
      </c>
      <c r="AJ98" s="103"/>
      <c r="AK98" s="104"/>
      <c r="AL98" s="3">
        <f t="shared" si="6"/>
        <v>2</v>
      </c>
      <c r="AM98" s="3">
        <f t="shared" si="7"/>
        <v>2</v>
      </c>
      <c r="AN98" s="3">
        <f t="shared" si="8"/>
        <v>2</v>
      </c>
      <c r="AO98" s="3">
        <f t="shared" si="15"/>
        <v>2</v>
      </c>
    </row>
    <row r="99">
      <c r="A99" s="84">
        <v>46112.0</v>
      </c>
      <c r="B99" s="85" t="s">
        <v>54</v>
      </c>
      <c r="C99" s="85" t="s">
        <v>503</v>
      </c>
      <c r="D99" s="85" t="s">
        <v>504</v>
      </c>
      <c r="E99" s="85" t="s">
        <v>505</v>
      </c>
      <c r="F99" s="87">
        <v>4500.0</v>
      </c>
      <c r="G99" s="85" t="s">
        <v>55</v>
      </c>
      <c r="H99" s="98" t="str">
        <f>vlookup(G99,'Bidding list 26'!$B$4:$G$270,6,0)</f>
        <v>Pro Tower QCT1250, Ultra 5 235, Ram 16GB DDR5, SSD
512GB, Integrated graphics card, Power 180W, HDMI &amp; DP Port,
Keyboard and Mouse, 3Yrs Wty</v>
      </c>
      <c r="I99" s="88">
        <v>1.8717E7</v>
      </c>
      <c r="J99" s="87">
        <v>3.0</v>
      </c>
      <c r="K99" s="89">
        <f t="shared" si="20"/>
        <v>56151000</v>
      </c>
      <c r="L99" s="87" t="s">
        <v>179</v>
      </c>
      <c r="M99" s="90" t="s">
        <v>19</v>
      </c>
      <c r="N99" s="122" t="s">
        <v>20</v>
      </c>
      <c r="O99" s="92" t="s">
        <v>98</v>
      </c>
      <c r="P99" s="92" t="s">
        <v>21</v>
      </c>
      <c r="Q99" s="84">
        <v>46126.0</v>
      </c>
      <c r="R99" s="93">
        <f t="shared" si="2"/>
        <v>14</v>
      </c>
      <c r="S99" s="94">
        <f t="array" ref="S99">INDEX('G Project Timeline-OPM update'!$G$7:$L$35,MATCH(1,('G Project Timeline-OPM update'!$C$7:$C$35=N99)*('G Project Timeline-OPM update'!$B$7:$B$35=M99)*('G Project Timeline-OPM update'!$D$7:$D$35=O99),0),MATCH(P99,'G Project Timeline-OPM update'!$G$4:$L$4,0))-14</f>
        <v>46135</v>
      </c>
      <c r="T99" s="95">
        <f t="shared" si="3"/>
        <v>23</v>
      </c>
      <c r="U99" s="96">
        <f>IFERROR(VLOOKUP(G99,'Bidding list 26'!$B$2:$P$31,15,0),"")</f>
        <v>70</v>
      </c>
      <c r="V99" s="97">
        <f t="shared" si="4"/>
        <v>46065</v>
      </c>
      <c r="W99" s="97">
        <f t="shared" si="19"/>
        <v>46182</v>
      </c>
      <c r="X99" s="96" t="str">
        <f t="shared" si="21"/>
        <v>Late</v>
      </c>
      <c r="Y99" s="98" t="s">
        <v>160</v>
      </c>
      <c r="Z99" s="85" t="s">
        <v>256</v>
      </c>
      <c r="AA99" s="99" t="s">
        <v>161</v>
      </c>
      <c r="AB99" s="99" t="s">
        <v>506</v>
      </c>
      <c r="AC99" s="99" t="s">
        <v>161</v>
      </c>
      <c r="AD99" s="99" t="s">
        <v>507</v>
      </c>
      <c r="AE99" s="99" t="s">
        <v>161</v>
      </c>
      <c r="AF99" s="99" t="s">
        <v>507</v>
      </c>
      <c r="AG99" s="120"/>
      <c r="AH99" s="101">
        <v>46149.0</v>
      </c>
      <c r="AI99" s="166" t="s">
        <v>508</v>
      </c>
      <c r="AJ99" s="103"/>
      <c r="AK99" s="104"/>
      <c r="AL99" s="3">
        <f t="shared" si="6"/>
        <v>3</v>
      </c>
      <c r="AM99" s="3">
        <f t="shared" si="7"/>
        <v>3</v>
      </c>
      <c r="AN99" s="3">
        <f t="shared" si="8"/>
        <v>3</v>
      </c>
      <c r="AO99" s="3">
        <f t="shared" si="15"/>
        <v>3</v>
      </c>
    </row>
    <row r="100">
      <c r="A100" s="84">
        <v>46112.0</v>
      </c>
      <c r="B100" s="85" t="s">
        <v>54</v>
      </c>
      <c r="C100" s="85" t="s">
        <v>503</v>
      </c>
      <c r="D100" s="85" t="s">
        <v>504</v>
      </c>
      <c r="E100" s="85" t="s">
        <v>505</v>
      </c>
      <c r="F100" s="87">
        <v>4500.0</v>
      </c>
      <c r="G100" s="85" t="s">
        <v>55</v>
      </c>
      <c r="H100" s="85" t="str">
        <f>vlookup(G100,'Bidding list 26'!$B$4:$G$270,6,0)</f>
        <v>Pro Tower QCT1250, Ultra 5 235, Ram 16GB DDR5, SSD
512GB, Integrated graphics card, Power 180W, HDMI &amp; DP Port,
Keyboard and Mouse, 3Yrs Wty</v>
      </c>
      <c r="I100" s="88">
        <v>1.8717E7</v>
      </c>
      <c r="J100" s="87">
        <v>3.0</v>
      </c>
      <c r="K100" s="89">
        <f t="shared" si="20"/>
        <v>56151000</v>
      </c>
      <c r="L100" s="87" t="s">
        <v>179</v>
      </c>
      <c r="M100" s="90" t="s">
        <v>19</v>
      </c>
      <c r="N100" s="122" t="s">
        <v>24</v>
      </c>
      <c r="O100" s="92" t="s">
        <v>98</v>
      </c>
      <c r="P100" s="92" t="s">
        <v>21</v>
      </c>
      <c r="Q100" s="84">
        <v>46126.0</v>
      </c>
      <c r="R100" s="93">
        <f t="shared" si="2"/>
        <v>14</v>
      </c>
      <c r="S100" s="94">
        <f t="array" ref="S100">INDEX('G Project Timeline-OPM update'!$G$7:$L$35,MATCH(1,('G Project Timeline-OPM update'!$C$7:$C$35=N100)*('G Project Timeline-OPM update'!$B$7:$B$35=M100)*('G Project Timeline-OPM update'!$D$7:$D$35=O100),0),MATCH(P100,'G Project Timeline-OPM update'!$G$4:$L$4,0))-14</f>
        <v>46135</v>
      </c>
      <c r="T100" s="95">
        <f t="shared" si="3"/>
        <v>23</v>
      </c>
      <c r="U100" s="96">
        <f>IFERROR(VLOOKUP(G100,'Bidding list 26'!$B$2:$P$31,15,0),"")</f>
        <v>70</v>
      </c>
      <c r="V100" s="97">
        <f t="shared" si="4"/>
        <v>46065</v>
      </c>
      <c r="W100" s="97">
        <f t="shared" si="19"/>
        <v>46182</v>
      </c>
      <c r="X100" s="96" t="str">
        <f t="shared" si="21"/>
        <v>Late</v>
      </c>
      <c r="Y100" s="98" t="s">
        <v>160</v>
      </c>
      <c r="Z100" s="85" t="s">
        <v>256</v>
      </c>
      <c r="AA100" s="99" t="s">
        <v>161</v>
      </c>
      <c r="AB100" s="99" t="s">
        <v>509</v>
      </c>
      <c r="AC100" s="99" t="s">
        <v>161</v>
      </c>
      <c r="AD100" s="99" t="s">
        <v>510</v>
      </c>
      <c r="AE100" s="99" t="s">
        <v>161</v>
      </c>
      <c r="AF100" s="99" t="s">
        <v>510</v>
      </c>
      <c r="AG100" s="120"/>
      <c r="AH100" s="101">
        <v>46149.0</v>
      </c>
      <c r="AI100" s="166" t="s">
        <v>511</v>
      </c>
      <c r="AJ100" s="103"/>
      <c r="AK100" s="104"/>
      <c r="AL100" s="3">
        <f t="shared" si="6"/>
        <v>3</v>
      </c>
      <c r="AM100" s="3">
        <f t="shared" si="7"/>
        <v>3</v>
      </c>
      <c r="AN100" s="3">
        <f t="shared" si="8"/>
        <v>3</v>
      </c>
      <c r="AO100" s="3">
        <f t="shared" si="15"/>
        <v>3</v>
      </c>
    </row>
    <row r="101">
      <c r="A101" s="84">
        <v>46112.0</v>
      </c>
      <c r="B101" s="85" t="s">
        <v>54</v>
      </c>
      <c r="C101" s="85" t="s">
        <v>503</v>
      </c>
      <c r="D101" s="85" t="s">
        <v>504</v>
      </c>
      <c r="E101" s="85" t="s">
        <v>505</v>
      </c>
      <c r="F101" s="87">
        <v>4500.0</v>
      </c>
      <c r="G101" s="85" t="s">
        <v>55</v>
      </c>
      <c r="H101" s="85" t="str">
        <f>vlookup(G101,'Bidding list 26'!$B$4:$G$270,6,0)</f>
        <v>Pro Tower QCT1250, Ultra 5 235, Ram 16GB DDR5, SSD
512GB, Integrated graphics card, Power 180W, HDMI &amp; DP Port,
Keyboard and Mouse, 3Yrs Wty</v>
      </c>
      <c r="I101" s="88">
        <v>1.8717E7</v>
      </c>
      <c r="J101" s="87">
        <v>3.0</v>
      </c>
      <c r="K101" s="89">
        <f t="shared" si="20"/>
        <v>56151000</v>
      </c>
      <c r="L101" s="87" t="s">
        <v>179</v>
      </c>
      <c r="M101" s="90" t="s">
        <v>19</v>
      </c>
      <c r="N101" s="122" t="s">
        <v>22</v>
      </c>
      <c r="O101" s="92" t="s">
        <v>98</v>
      </c>
      <c r="P101" s="92" t="s">
        <v>21</v>
      </c>
      <c r="Q101" s="84">
        <v>46126.0</v>
      </c>
      <c r="R101" s="93">
        <f t="shared" si="2"/>
        <v>14</v>
      </c>
      <c r="S101" s="94">
        <f t="array" ref="S101">INDEX('G Project Timeline-OPM update'!$G$7:$L$35,MATCH(1,('G Project Timeline-OPM update'!$C$7:$C$35=N101)*('G Project Timeline-OPM update'!$B$7:$B$35=M101)*('G Project Timeline-OPM update'!$D$7:$D$35=O101),0),MATCH(P101,'G Project Timeline-OPM update'!$G$4:$L$4,0))-14</f>
        <v>46135</v>
      </c>
      <c r="T101" s="95">
        <f t="shared" si="3"/>
        <v>23</v>
      </c>
      <c r="U101" s="96">
        <f>IFERROR(VLOOKUP(G101,'Bidding list 26'!$B$2:$P$31,15,0),"")</f>
        <v>70</v>
      </c>
      <c r="V101" s="97">
        <f t="shared" si="4"/>
        <v>46065</v>
      </c>
      <c r="W101" s="97">
        <f t="shared" si="19"/>
        <v>46182</v>
      </c>
      <c r="X101" s="96" t="str">
        <f t="shared" si="21"/>
        <v>Late</v>
      </c>
      <c r="Y101" s="98" t="s">
        <v>160</v>
      </c>
      <c r="Z101" s="85" t="s">
        <v>256</v>
      </c>
      <c r="AA101" s="99" t="s">
        <v>161</v>
      </c>
      <c r="AB101" s="99" t="s">
        <v>512</v>
      </c>
      <c r="AC101" s="99" t="s">
        <v>161</v>
      </c>
      <c r="AD101" s="99" t="s">
        <v>513</v>
      </c>
      <c r="AE101" s="99" t="s">
        <v>161</v>
      </c>
      <c r="AF101" s="99" t="s">
        <v>513</v>
      </c>
      <c r="AG101" s="120"/>
      <c r="AH101" s="101">
        <v>46149.0</v>
      </c>
      <c r="AI101" s="167" t="s">
        <v>514</v>
      </c>
      <c r="AJ101" s="103"/>
      <c r="AK101" s="104"/>
      <c r="AL101" s="3">
        <f t="shared" si="6"/>
        <v>3</v>
      </c>
      <c r="AM101" s="3">
        <f t="shared" si="7"/>
        <v>3</v>
      </c>
      <c r="AN101" s="3">
        <f t="shared" si="8"/>
        <v>3</v>
      </c>
      <c r="AO101" s="3">
        <f t="shared" si="15"/>
        <v>3</v>
      </c>
    </row>
    <row r="102">
      <c r="A102" s="84">
        <v>46112.0</v>
      </c>
      <c r="B102" s="85" t="s">
        <v>30</v>
      </c>
      <c r="C102" s="85" t="s">
        <v>515</v>
      </c>
      <c r="D102" s="85" t="s">
        <v>516</v>
      </c>
      <c r="E102" s="107" t="s">
        <v>517</v>
      </c>
      <c r="F102" s="87"/>
      <c r="G102" s="85" t="s">
        <v>74</v>
      </c>
      <c r="H102" s="85" t="str">
        <f>vlookup(G102,'Bidding list 26'!$B$4:$G$270,6,0)</f>
        <v>C61-4850, Not including RFID module. Includes: 64GB 27-key Android 11, controller with battery, charging dock, charging adapter, glass screen protector</v>
      </c>
      <c r="I102" s="88">
        <v>1.55E7</v>
      </c>
      <c r="J102" s="87">
        <v>1.0</v>
      </c>
      <c r="K102" s="89">
        <f t="shared" si="20"/>
        <v>15500000</v>
      </c>
      <c r="L102" s="87" t="s">
        <v>518</v>
      </c>
      <c r="M102" s="90" t="s">
        <v>23</v>
      </c>
      <c r="N102" s="90" t="s">
        <v>20</v>
      </c>
      <c r="O102" s="92" t="s">
        <v>98</v>
      </c>
      <c r="P102" s="92" t="s">
        <v>21</v>
      </c>
      <c r="Q102" s="84">
        <v>46157.0</v>
      </c>
      <c r="R102" s="93">
        <f t="shared" si="2"/>
        <v>45</v>
      </c>
      <c r="S102" s="94">
        <f t="array" ref="S102">INDEX('G Project Timeline-OPM update'!$G$7:$L$35,MATCH(1,('G Project Timeline-OPM update'!$C$7:$C$35=N102)*('G Project Timeline-OPM update'!$B$7:$B$35=M102)*('G Project Timeline-OPM update'!$D$7:$D$35=O102),0),MATCH(P102,'G Project Timeline-OPM update'!$G$4:$L$4,0))-14</f>
        <v>46146</v>
      </c>
      <c r="T102" s="95">
        <f t="shared" si="3"/>
        <v>34</v>
      </c>
      <c r="U102" s="96">
        <f>IFERROR(VLOOKUP(G102,'Bidding list 26'!$B$2:$P$31,15,0),"")</f>
        <v>65</v>
      </c>
      <c r="V102" s="97">
        <f t="shared" si="4"/>
        <v>46081</v>
      </c>
      <c r="W102" s="97">
        <f t="shared" si="19"/>
        <v>46177</v>
      </c>
      <c r="X102" s="96" t="str">
        <f t="shared" si="21"/>
        <v>Late</v>
      </c>
      <c r="Y102" s="98" t="s">
        <v>160</v>
      </c>
      <c r="Z102" s="85" t="s">
        <v>256</v>
      </c>
      <c r="AA102" s="99" t="s">
        <v>161</v>
      </c>
      <c r="AB102" s="85" t="s">
        <v>519</v>
      </c>
      <c r="AC102" s="99" t="s">
        <v>161</v>
      </c>
      <c r="AD102" s="168" t="s">
        <v>520</v>
      </c>
      <c r="AE102" s="99" t="s">
        <v>161</v>
      </c>
      <c r="AF102" s="168" t="s">
        <v>521</v>
      </c>
      <c r="AG102" s="169">
        <v>46171.0</v>
      </c>
      <c r="AH102" s="124">
        <v>46172.0</v>
      </c>
      <c r="AI102" s="170" t="s">
        <v>522</v>
      </c>
      <c r="AJ102" s="103"/>
      <c r="AK102" s="104"/>
      <c r="AL102" s="3">
        <f t="shared" si="6"/>
        <v>1</v>
      </c>
      <c r="AM102" s="3">
        <f t="shared" si="7"/>
        <v>1</v>
      </c>
      <c r="AN102" s="3">
        <f t="shared" si="8"/>
        <v>1</v>
      </c>
      <c r="AO102" s="3">
        <f t="shared" si="15"/>
        <v>1</v>
      </c>
    </row>
    <row r="103">
      <c r="A103" s="171">
        <v>46105.0</v>
      </c>
      <c r="B103" s="159" t="s">
        <v>51</v>
      </c>
      <c r="C103" s="159" t="s">
        <v>523</v>
      </c>
      <c r="D103" s="159" t="s">
        <v>524</v>
      </c>
      <c r="E103" s="159" t="s">
        <v>525</v>
      </c>
      <c r="F103" s="95">
        <v>4337.0</v>
      </c>
      <c r="G103" s="159" t="s">
        <v>70</v>
      </c>
      <c r="H103" s="159" t="s">
        <v>292</v>
      </c>
      <c r="I103" s="172">
        <v>1240000.0</v>
      </c>
      <c r="J103" s="95">
        <v>4.0</v>
      </c>
      <c r="K103" s="95" t="s">
        <v>526</v>
      </c>
      <c r="L103" s="95" t="s">
        <v>527</v>
      </c>
      <c r="M103" s="90" t="s">
        <v>34</v>
      </c>
      <c r="N103" s="90" t="s">
        <v>36</v>
      </c>
      <c r="O103" s="92" t="s">
        <v>98</v>
      </c>
      <c r="P103" s="92" t="s">
        <v>18</v>
      </c>
      <c r="Q103" s="171">
        <v>46105.0</v>
      </c>
      <c r="R103" s="93">
        <f t="shared" si="2"/>
        <v>0</v>
      </c>
      <c r="S103" s="94">
        <f t="array" ref="S103">INDEX('G Project Timeline-OPM update'!$G$7:$L$35,MATCH(1,('G Project Timeline-OPM update'!$C$7:$C$35=N103)*('G Project Timeline-OPM update'!$B$7:$B$35=M103)*('G Project Timeline-OPM update'!$D$7:$D$35=O103),0),MATCH(P103,'G Project Timeline-OPM update'!$G$4:$L$4,0))-14</f>
        <v>46160</v>
      </c>
      <c r="T103" s="95">
        <f t="shared" si="3"/>
        <v>55</v>
      </c>
      <c r="U103" s="96">
        <f>IFERROR(VLOOKUP(G103,'Bidding list 26'!$B$2:$P$31,15,0),"")</f>
        <v>50</v>
      </c>
      <c r="V103" s="97">
        <f t="shared" si="4"/>
        <v>46110</v>
      </c>
      <c r="W103" s="173">
        <f t="shared" si="19"/>
        <v>46155</v>
      </c>
      <c r="X103" s="96" t="str">
        <f t="shared" si="21"/>
        <v>On time</v>
      </c>
      <c r="Y103" s="98" t="s">
        <v>160</v>
      </c>
      <c r="Z103" s="85"/>
      <c r="AA103" s="85" t="s">
        <v>161</v>
      </c>
      <c r="AB103" s="85" t="s">
        <v>528</v>
      </c>
      <c r="AC103" s="85" t="s">
        <v>161</v>
      </c>
      <c r="AD103" s="85" t="s">
        <v>529</v>
      </c>
      <c r="AE103" s="85" t="s">
        <v>161</v>
      </c>
      <c r="AF103" s="85" t="s">
        <v>529</v>
      </c>
      <c r="AG103" s="120" t="str">
        <f>vlookup(AF103,Sheet9!A:D,4,0)</f>
        <v/>
      </c>
      <c r="AH103" s="101">
        <v>46154.0</v>
      </c>
      <c r="AI103" s="174" t="s">
        <v>530</v>
      </c>
      <c r="AJ103" s="175"/>
      <c r="AK103" s="176" t="s">
        <v>531</v>
      </c>
      <c r="AL103" s="3">
        <f t="shared" si="6"/>
        <v>4</v>
      </c>
      <c r="AM103" s="3">
        <f t="shared" si="7"/>
        <v>4</v>
      </c>
      <c r="AN103" s="3">
        <f t="shared" si="8"/>
        <v>4</v>
      </c>
      <c r="AO103" s="3">
        <f t="shared" si="15"/>
        <v>4</v>
      </c>
    </row>
    <row r="104">
      <c r="A104" s="171">
        <v>46105.0</v>
      </c>
      <c r="B104" s="159" t="s">
        <v>51</v>
      </c>
      <c r="C104" s="159" t="s">
        <v>523</v>
      </c>
      <c r="D104" s="159" t="s">
        <v>524</v>
      </c>
      <c r="E104" s="159" t="s">
        <v>525</v>
      </c>
      <c r="F104" s="95">
        <v>4337.0</v>
      </c>
      <c r="G104" s="159" t="s">
        <v>55</v>
      </c>
      <c r="H104" s="159" t="s">
        <v>532</v>
      </c>
      <c r="I104" s="172">
        <v>1.8717E7</v>
      </c>
      <c r="J104" s="95">
        <v>2.0</v>
      </c>
      <c r="K104" s="95" t="s">
        <v>533</v>
      </c>
      <c r="L104" s="95" t="s">
        <v>527</v>
      </c>
      <c r="M104" s="90" t="s">
        <v>34</v>
      </c>
      <c r="N104" s="90" t="s">
        <v>36</v>
      </c>
      <c r="O104" s="92" t="s">
        <v>98</v>
      </c>
      <c r="P104" s="92" t="s">
        <v>18</v>
      </c>
      <c r="Q104" s="171">
        <v>46105.0</v>
      </c>
      <c r="R104" s="93">
        <f t="shared" si="2"/>
        <v>0</v>
      </c>
      <c r="S104" s="94">
        <f t="array" ref="S104">INDEX('G Project Timeline-OPM update'!$G$7:$L$35,MATCH(1,('G Project Timeline-OPM update'!$C$7:$C$35=N104)*('G Project Timeline-OPM update'!$B$7:$B$35=M104)*('G Project Timeline-OPM update'!$D$7:$D$35=O104),0),MATCH(P104,'G Project Timeline-OPM update'!$G$4:$L$4,0))-14</f>
        <v>46160</v>
      </c>
      <c r="T104" s="95">
        <f t="shared" si="3"/>
        <v>55</v>
      </c>
      <c r="U104" s="96">
        <f>IFERROR(VLOOKUP(G104,'Bidding list 26'!$B$2:$P$31,15,0),"")</f>
        <v>70</v>
      </c>
      <c r="V104" s="97">
        <f t="shared" si="4"/>
        <v>46090</v>
      </c>
      <c r="W104" s="173">
        <f t="shared" si="19"/>
        <v>46175</v>
      </c>
      <c r="X104" s="96" t="str">
        <f t="shared" si="21"/>
        <v>Late</v>
      </c>
      <c r="Y104" s="98" t="s">
        <v>160</v>
      </c>
      <c r="Z104" s="85"/>
      <c r="AA104" s="99" t="s">
        <v>161</v>
      </c>
      <c r="AB104" s="85" t="s">
        <v>528</v>
      </c>
      <c r="AC104" s="85" t="s">
        <v>161</v>
      </c>
      <c r="AD104" s="99" t="s">
        <v>534</v>
      </c>
      <c r="AE104" s="177" t="s">
        <v>434</v>
      </c>
      <c r="AF104" s="177" t="s">
        <v>534</v>
      </c>
      <c r="AG104" s="120"/>
      <c r="AH104" s="101">
        <v>46149.0</v>
      </c>
      <c r="AI104" s="178" t="s">
        <v>535</v>
      </c>
      <c r="AJ104" s="103"/>
      <c r="AK104" s="121" t="s">
        <v>388</v>
      </c>
      <c r="AL104" s="3">
        <f t="shared" si="6"/>
        <v>2</v>
      </c>
      <c r="AM104" s="3">
        <f t="shared" si="7"/>
        <v>2</v>
      </c>
      <c r="AN104" s="3">
        <f t="shared" si="8"/>
        <v>0</v>
      </c>
      <c r="AO104" s="3">
        <f t="shared" si="15"/>
        <v>2</v>
      </c>
    </row>
    <row r="105">
      <c r="A105" s="171">
        <v>46105.0</v>
      </c>
      <c r="B105" s="159" t="s">
        <v>51</v>
      </c>
      <c r="C105" s="159" t="s">
        <v>523</v>
      </c>
      <c r="D105" s="159" t="s">
        <v>524</v>
      </c>
      <c r="E105" s="159" t="s">
        <v>525</v>
      </c>
      <c r="F105" s="95">
        <v>4337.0</v>
      </c>
      <c r="G105" s="159" t="s">
        <v>73</v>
      </c>
      <c r="H105" s="159" t="s">
        <v>536</v>
      </c>
      <c r="I105" s="172">
        <v>1970000.0</v>
      </c>
      <c r="J105" s="95">
        <v>3.0</v>
      </c>
      <c r="K105" s="95" t="s">
        <v>537</v>
      </c>
      <c r="L105" s="95" t="s">
        <v>527</v>
      </c>
      <c r="M105" s="90" t="s">
        <v>34</v>
      </c>
      <c r="N105" s="90" t="s">
        <v>36</v>
      </c>
      <c r="O105" s="92" t="s">
        <v>98</v>
      </c>
      <c r="P105" s="92" t="s">
        <v>18</v>
      </c>
      <c r="Q105" s="171">
        <v>46105.0</v>
      </c>
      <c r="R105" s="93">
        <f t="shared" si="2"/>
        <v>0</v>
      </c>
      <c r="S105" s="94">
        <f t="array" ref="S105">INDEX('G Project Timeline-OPM update'!$G$7:$L$35,MATCH(1,('G Project Timeline-OPM update'!$C$7:$C$35=N105)*('G Project Timeline-OPM update'!$B$7:$B$35=M105)*('G Project Timeline-OPM update'!$D$7:$D$35=O105),0),MATCH(P105,'G Project Timeline-OPM update'!$G$4:$L$4,0))-14</f>
        <v>46160</v>
      </c>
      <c r="T105" s="95">
        <f t="shared" si="3"/>
        <v>55</v>
      </c>
      <c r="U105" s="96">
        <f>IFERROR(VLOOKUP(G105,'Bidding list 26'!$B$2:$P$31,15,0),"")</f>
        <v>50</v>
      </c>
      <c r="V105" s="97">
        <f t="shared" si="4"/>
        <v>46110</v>
      </c>
      <c r="W105" s="96"/>
      <c r="X105" s="96" t="str">
        <f t="shared" si="21"/>
        <v>On time</v>
      </c>
      <c r="Y105" s="98" t="s">
        <v>160</v>
      </c>
      <c r="Z105" s="85"/>
      <c r="AA105" s="99" t="s">
        <v>161</v>
      </c>
      <c r="AB105" s="85" t="s">
        <v>528</v>
      </c>
      <c r="AC105" s="85" t="s">
        <v>161</v>
      </c>
      <c r="AD105" s="85" t="s">
        <v>538</v>
      </c>
      <c r="AE105" s="177" t="s">
        <v>161</v>
      </c>
      <c r="AF105" s="85" t="s">
        <v>538</v>
      </c>
      <c r="AG105" s="113"/>
      <c r="AH105" s="124">
        <v>46126.0</v>
      </c>
      <c r="AI105" s="174" t="s">
        <v>539</v>
      </c>
      <c r="AJ105" s="103"/>
      <c r="AK105" s="121" t="s">
        <v>388</v>
      </c>
      <c r="AL105" s="3">
        <f t="shared" si="6"/>
        <v>3</v>
      </c>
      <c r="AM105" s="3">
        <f t="shared" si="7"/>
        <v>3</v>
      </c>
      <c r="AN105" s="3">
        <f t="shared" si="8"/>
        <v>3</v>
      </c>
      <c r="AO105" s="3">
        <f t="shared" si="15"/>
        <v>3</v>
      </c>
    </row>
    <row r="106">
      <c r="A106" s="171">
        <v>46112.0</v>
      </c>
      <c r="B106" s="159" t="s">
        <v>30</v>
      </c>
      <c r="C106" s="159" t="s">
        <v>515</v>
      </c>
      <c r="D106" s="159" t="s">
        <v>516</v>
      </c>
      <c r="E106" s="107" t="s">
        <v>517</v>
      </c>
      <c r="F106" s="93"/>
      <c r="G106" s="159" t="s">
        <v>29</v>
      </c>
      <c r="H106" s="159" t="s">
        <v>311</v>
      </c>
      <c r="I106" s="172">
        <v>4.88E7</v>
      </c>
      <c r="J106" s="95">
        <v>7.0</v>
      </c>
      <c r="K106" s="95" t="s">
        <v>540</v>
      </c>
      <c r="L106" s="95" t="s">
        <v>541</v>
      </c>
      <c r="M106" s="90" t="s">
        <v>31</v>
      </c>
      <c r="N106" s="90" t="s">
        <v>32</v>
      </c>
      <c r="O106" s="92" t="s">
        <v>98</v>
      </c>
      <c r="P106" s="92" t="s">
        <v>21</v>
      </c>
      <c r="Q106" s="171">
        <v>46157.0</v>
      </c>
      <c r="R106" s="93">
        <f t="shared" si="2"/>
        <v>45</v>
      </c>
      <c r="S106" s="179" t="str">
        <f t="array" ref="S106">INDEX('G Project Timeline-OPM update'!$G$7:$L$35,MATCH(1,('G Project Timeline-OPM update'!$C$7:$C$35=N106)*('G Project Timeline-OPM update'!$B$7:$B$35=M106)*('G Project Timeline-OPM update'!$D$7:$D$35=O106),0),MATCH(P106,'G Project Timeline-OPM update'!$G$4:$L$4,0))-14</f>
        <v>#N/A</v>
      </c>
      <c r="T106" s="95" t="str">
        <f t="shared" si="3"/>
        <v>#N/A</v>
      </c>
      <c r="U106" s="96">
        <f>IFERROR(VLOOKUP(G106,'Bidding list 26'!$B$2:$P$31,15,0),"")</f>
        <v>50</v>
      </c>
      <c r="V106" s="96" t="str">
        <f t="shared" si="4"/>
        <v>#N/A</v>
      </c>
      <c r="W106" s="173">
        <f t="shared" ref="W106:W140" si="22">A106+U106</f>
        <v>46162</v>
      </c>
      <c r="X106" s="96" t="str">
        <f t="shared" si="21"/>
        <v>#N/A</v>
      </c>
      <c r="Y106" s="98" t="s">
        <v>160</v>
      </c>
      <c r="Z106" s="85" t="s">
        <v>256</v>
      </c>
      <c r="AA106" s="99" t="s">
        <v>161</v>
      </c>
      <c r="AB106" s="180" t="s">
        <v>542</v>
      </c>
      <c r="AC106" s="99" t="s">
        <v>161</v>
      </c>
      <c r="AD106" s="131" t="s">
        <v>543</v>
      </c>
      <c r="AE106" s="177" t="s">
        <v>161</v>
      </c>
      <c r="AF106" s="131" t="s">
        <v>543</v>
      </c>
      <c r="AG106" s="127" t="s">
        <v>205</v>
      </c>
      <c r="AH106" s="147" t="s">
        <v>544</v>
      </c>
      <c r="AI106" s="170" t="s">
        <v>545</v>
      </c>
      <c r="AJ106" s="103"/>
      <c r="AK106" s="104"/>
      <c r="AL106" s="3">
        <f t="shared" si="6"/>
        <v>7</v>
      </c>
      <c r="AM106" s="3">
        <f t="shared" si="7"/>
        <v>7</v>
      </c>
      <c r="AN106" s="3">
        <f t="shared" si="8"/>
        <v>7</v>
      </c>
      <c r="AO106" s="3">
        <f t="shared" si="15"/>
        <v>7</v>
      </c>
    </row>
    <row r="107" ht="80.25" customHeight="1">
      <c r="A107" s="171">
        <v>46112.0</v>
      </c>
      <c r="B107" s="159" t="s">
        <v>30</v>
      </c>
      <c r="C107" s="159" t="s">
        <v>515</v>
      </c>
      <c r="D107" s="159" t="s">
        <v>516</v>
      </c>
      <c r="E107" s="107" t="s">
        <v>517</v>
      </c>
      <c r="F107" s="93"/>
      <c r="G107" s="159" t="s">
        <v>74</v>
      </c>
      <c r="H107" s="159" t="s">
        <v>546</v>
      </c>
      <c r="I107" s="172">
        <v>1.55E7</v>
      </c>
      <c r="J107" s="95">
        <v>1.0</v>
      </c>
      <c r="K107" s="95" t="s">
        <v>547</v>
      </c>
      <c r="L107" s="95" t="s">
        <v>541</v>
      </c>
      <c r="M107" s="90" t="s">
        <v>31</v>
      </c>
      <c r="N107" s="90" t="s">
        <v>32</v>
      </c>
      <c r="O107" s="92" t="s">
        <v>98</v>
      </c>
      <c r="P107" s="92" t="s">
        <v>21</v>
      </c>
      <c r="Q107" s="171">
        <v>46157.0</v>
      </c>
      <c r="R107" s="93">
        <f t="shared" si="2"/>
        <v>45</v>
      </c>
      <c r="S107" s="179" t="str">
        <f t="array" ref="S107">INDEX('G Project Timeline-OPM update'!$G$7:$L$35,MATCH(1,('G Project Timeline-OPM update'!$C$7:$C$35=N107)*('G Project Timeline-OPM update'!$B$7:$B$35=M107)*('G Project Timeline-OPM update'!$D$7:$D$35=O107),0),MATCH(P107,'G Project Timeline-OPM update'!$G$4:$L$4,0))-14</f>
        <v>#N/A</v>
      </c>
      <c r="T107" s="95" t="str">
        <f t="shared" si="3"/>
        <v>#N/A</v>
      </c>
      <c r="U107" s="96">
        <f>IFERROR(VLOOKUP(G107,'Bidding list 26'!$B$2:$P$31,15,0),"")</f>
        <v>65</v>
      </c>
      <c r="V107" s="96" t="str">
        <f t="shared" si="4"/>
        <v>#N/A</v>
      </c>
      <c r="W107" s="173">
        <f t="shared" si="22"/>
        <v>46177</v>
      </c>
      <c r="X107" s="96" t="str">
        <f t="shared" si="21"/>
        <v>#N/A</v>
      </c>
      <c r="Y107" s="98" t="s">
        <v>160</v>
      </c>
      <c r="Z107" s="85" t="s">
        <v>256</v>
      </c>
      <c r="AA107" s="99" t="s">
        <v>161</v>
      </c>
      <c r="AB107" s="135" t="s">
        <v>542</v>
      </c>
      <c r="AC107" s="99" t="s">
        <v>161</v>
      </c>
      <c r="AD107" s="131" t="s">
        <v>548</v>
      </c>
      <c r="AE107" s="177" t="s">
        <v>161</v>
      </c>
      <c r="AF107" s="131" t="s">
        <v>521</v>
      </c>
      <c r="AG107" s="169">
        <v>46171.0</v>
      </c>
      <c r="AH107" s="124">
        <v>46172.0</v>
      </c>
      <c r="AI107" s="170" t="s">
        <v>549</v>
      </c>
      <c r="AJ107" s="103"/>
      <c r="AK107" s="104"/>
      <c r="AL107" s="3">
        <f t="shared" si="6"/>
        <v>1</v>
      </c>
      <c r="AM107" s="3">
        <f t="shared" si="7"/>
        <v>1</v>
      </c>
      <c r="AN107" s="3">
        <f t="shared" si="8"/>
        <v>1</v>
      </c>
      <c r="AO107" s="3">
        <f t="shared" si="15"/>
        <v>1</v>
      </c>
    </row>
    <row r="108" ht="43.5" customHeight="1">
      <c r="A108" s="84">
        <v>46065.0</v>
      </c>
      <c r="B108" s="98" t="s">
        <v>30</v>
      </c>
      <c r="C108" s="98" t="s">
        <v>550</v>
      </c>
      <c r="D108" s="98"/>
      <c r="E108" s="98"/>
      <c r="F108" s="134">
        <v>23683.0</v>
      </c>
      <c r="G108" s="98" t="s">
        <v>42</v>
      </c>
      <c r="H108" s="98" t="str">
        <f>vlookup(G108,'Bidding list 26'!$B$4:$G$270,6,0)</f>
        <v>SEUIC HS505HDP-2530 ,USB cable</v>
      </c>
      <c r="I108" s="105">
        <v>3300000.0</v>
      </c>
      <c r="J108" s="96">
        <v>1.0</v>
      </c>
      <c r="K108" s="119">
        <f t="shared" ref="K108:K147" si="23">I108*J108</f>
        <v>3300000</v>
      </c>
      <c r="L108" s="96" t="s">
        <v>551</v>
      </c>
      <c r="M108" s="90" t="s">
        <v>19</v>
      </c>
      <c r="N108" s="90" t="s">
        <v>20</v>
      </c>
      <c r="O108" s="92" t="s">
        <v>98</v>
      </c>
      <c r="P108" s="92" t="s">
        <v>43</v>
      </c>
      <c r="Q108" s="34">
        <v>46112.0</v>
      </c>
      <c r="R108" s="93">
        <f t="shared" si="2"/>
        <v>47</v>
      </c>
      <c r="S108" s="94">
        <f t="array" ref="S108">INDEX('G Project Timeline-OPM update'!$G$7:$L$35,MATCH(1,('G Project Timeline-OPM update'!$C$7:$C$35=N108)*('G Project Timeline-OPM update'!$B$7:$B$35=M108)*('G Project Timeline-OPM update'!$D$7:$D$35=O108),0),MATCH(P108,'G Project Timeline-OPM update'!$G$4:$L$4,0))-14</f>
        <v>46076</v>
      </c>
      <c r="T108" s="95">
        <f t="shared" si="3"/>
        <v>11</v>
      </c>
      <c r="U108" s="96">
        <f>IFERROR(VLOOKUP(G108,'Bidding list 26'!$B$2:$P$31,15,0),"")</f>
        <v>50</v>
      </c>
      <c r="V108" s="97">
        <f t="shared" si="4"/>
        <v>46026</v>
      </c>
      <c r="W108" s="97">
        <f t="shared" si="22"/>
        <v>46115</v>
      </c>
      <c r="X108" s="96" t="str">
        <f t="shared" si="21"/>
        <v>Late</v>
      </c>
      <c r="Y108" s="98" t="s">
        <v>160</v>
      </c>
      <c r="Z108" s="98" t="s">
        <v>256</v>
      </c>
      <c r="AA108" s="99" t="s">
        <v>161</v>
      </c>
      <c r="AB108" s="98" t="s">
        <v>552</v>
      </c>
      <c r="AC108" s="85" t="s">
        <v>161</v>
      </c>
      <c r="AD108" s="126" t="s">
        <v>553</v>
      </c>
      <c r="AE108" s="85" t="s">
        <v>161</v>
      </c>
      <c r="AF108" s="181" t="s">
        <v>554</v>
      </c>
      <c r="AG108" s="17" t="s">
        <v>555</v>
      </c>
      <c r="AH108" s="101">
        <v>46149.0</v>
      </c>
      <c r="AI108" s="182" t="s">
        <v>556</v>
      </c>
      <c r="AJ108" s="103"/>
      <c r="AK108" s="104"/>
      <c r="AL108" s="3">
        <f t="shared" si="6"/>
        <v>1</v>
      </c>
      <c r="AM108" s="3">
        <f t="shared" si="7"/>
        <v>1</v>
      </c>
      <c r="AN108" s="3">
        <f t="shared" si="8"/>
        <v>1</v>
      </c>
      <c r="AO108" s="3">
        <f t="shared" si="15"/>
        <v>1</v>
      </c>
    </row>
    <row r="109" ht="43.5" customHeight="1">
      <c r="A109" s="84">
        <v>46065.0</v>
      </c>
      <c r="B109" s="98" t="s">
        <v>30</v>
      </c>
      <c r="C109" s="98" t="s">
        <v>550</v>
      </c>
      <c r="D109" s="98"/>
      <c r="E109" s="85"/>
      <c r="F109" s="134">
        <v>23683.0</v>
      </c>
      <c r="G109" s="98" t="s">
        <v>42</v>
      </c>
      <c r="H109" s="98" t="str">
        <f>vlookup(G109,'Bidding list 26'!$B$4:$G$270,6,0)</f>
        <v>SEUIC HS505HDP-2530 ,USB cable</v>
      </c>
      <c r="I109" s="105">
        <v>3300000.0</v>
      </c>
      <c r="J109" s="96">
        <v>1.0</v>
      </c>
      <c r="K109" s="119">
        <f t="shared" si="23"/>
        <v>3300000</v>
      </c>
      <c r="L109" s="96" t="s">
        <v>551</v>
      </c>
      <c r="M109" s="90" t="s">
        <v>19</v>
      </c>
      <c r="N109" s="90" t="s">
        <v>24</v>
      </c>
      <c r="O109" s="92" t="s">
        <v>98</v>
      </c>
      <c r="P109" s="92" t="s">
        <v>43</v>
      </c>
      <c r="Q109" s="34">
        <v>46112.0</v>
      </c>
      <c r="R109" s="93">
        <f t="shared" si="2"/>
        <v>47</v>
      </c>
      <c r="S109" s="94">
        <f t="array" ref="S109">INDEX('G Project Timeline-OPM update'!$G$7:$L$35,MATCH(1,('G Project Timeline-OPM update'!$C$7:$C$35=N109)*('G Project Timeline-OPM update'!$B$7:$B$35=M109)*('G Project Timeline-OPM update'!$D$7:$D$35=O109),0),MATCH(P109,'G Project Timeline-OPM update'!$G$4:$L$4,0))-14</f>
        <v>46076</v>
      </c>
      <c r="T109" s="95">
        <f t="shared" si="3"/>
        <v>11</v>
      </c>
      <c r="U109" s="96">
        <f>IFERROR(VLOOKUP(G109,'Bidding list 26'!$B$2:$P$31,15,0),"")</f>
        <v>50</v>
      </c>
      <c r="V109" s="97">
        <f t="shared" si="4"/>
        <v>46026</v>
      </c>
      <c r="W109" s="97">
        <f t="shared" si="22"/>
        <v>46115</v>
      </c>
      <c r="X109" s="96" t="str">
        <f t="shared" si="21"/>
        <v>Late</v>
      </c>
      <c r="Y109" s="98" t="s">
        <v>160</v>
      </c>
      <c r="Z109" s="98" t="s">
        <v>256</v>
      </c>
      <c r="AA109" s="99" t="s">
        <v>161</v>
      </c>
      <c r="AB109" s="98" t="s">
        <v>557</v>
      </c>
      <c r="AC109" s="85" t="s">
        <v>161</v>
      </c>
      <c r="AD109" s="126" t="s">
        <v>558</v>
      </c>
      <c r="AE109" s="85" t="s">
        <v>161</v>
      </c>
      <c r="AF109" s="131" t="s">
        <v>559</v>
      </c>
      <c r="AG109" s="183" t="s">
        <v>555</v>
      </c>
      <c r="AH109" s="101">
        <v>46149.0</v>
      </c>
      <c r="AI109" s="182" t="s">
        <v>556</v>
      </c>
      <c r="AJ109" s="103"/>
      <c r="AK109" s="104"/>
      <c r="AL109" s="3">
        <f t="shared" si="6"/>
        <v>1</v>
      </c>
      <c r="AM109" s="3">
        <f t="shared" si="7"/>
        <v>1</v>
      </c>
      <c r="AN109" s="3">
        <f t="shared" si="8"/>
        <v>1</v>
      </c>
      <c r="AO109" s="3">
        <f t="shared" si="15"/>
        <v>1</v>
      </c>
    </row>
    <row r="110" ht="71.25" customHeight="1">
      <c r="A110" s="84">
        <v>46089.0</v>
      </c>
      <c r="B110" s="85" t="s">
        <v>47</v>
      </c>
      <c r="C110" s="85" t="s">
        <v>374</v>
      </c>
      <c r="D110" s="85" t="s">
        <v>375</v>
      </c>
      <c r="E110" s="107" t="s">
        <v>376</v>
      </c>
      <c r="F110" s="96">
        <v>3040.0</v>
      </c>
      <c r="G110" s="85" t="s">
        <v>70</v>
      </c>
      <c r="H110" s="85" t="str">
        <f>vlookup(G110,'Bidding list 26'!$B$4:$G$270,6,0)</f>
        <v>VA1903H-2, 19 inch, VGA cable + HDMI cable / Brand: VIEWSONIC</v>
      </c>
      <c r="I110" s="88">
        <v>1240000.0</v>
      </c>
      <c r="J110" s="87">
        <v>33.0</v>
      </c>
      <c r="K110" s="89">
        <f t="shared" si="23"/>
        <v>40920000</v>
      </c>
      <c r="L110" s="87" t="s">
        <v>560</v>
      </c>
      <c r="M110" s="90" t="s">
        <v>19</v>
      </c>
      <c r="N110" s="90" t="s">
        <v>20</v>
      </c>
      <c r="O110" s="92" t="s">
        <v>98</v>
      </c>
      <c r="P110" s="92" t="s">
        <v>21</v>
      </c>
      <c r="Q110" s="84">
        <v>46128.0</v>
      </c>
      <c r="R110" s="93">
        <f t="shared" si="2"/>
        <v>39</v>
      </c>
      <c r="S110" s="94">
        <f t="array" ref="S110">INDEX('G Project Timeline-OPM update'!$G$7:$L$35,MATCH(1,('G Project Timeline-OPM update'!$C$7:$C$35=N110)*('G Project Timeline-OPM update'!$B$7:$B$35=M110)*('G Project Timeline-OPM update'!$D$7:$D$35=O110),0),MATCH(P110,'G Project Timeline-OPM update'!$G$4:$L$4,0))-14</f>
        <v>46135</v>
      </c>
      <c r="T110" s="95">
        <f t="shared" si="3"/>
        <v>46</v>
      </c>
      <c r="U110" s="96">
        <f>IFERROR(VLOOKUP(G110,'Bidding list 26'!$B$2:$P$31,15,0),"")</f>
        <v>50</v>
      </c>
      <c r="V110" s="97">
        <f t="shared" si="4"/>
        <v>46085</v>
      </c>
      <c r="W110" s="97">
        <f t="shared" si="22"/>
        <v>46139</v>
      </c>
      <c r="X110" s="96" t="str">
        <f t="shared" si="21"/>
        <v>Late</v>
      </c>
      <c r="Y110" s="98" t="s">
        <v>160</v>
      </c>
      <c r="Z110" s="98" t="s">
        <v>256</v>
      </c>
      <c r="AA110" s="99" t="s">
        <v>161</v>
      </c>
      <c r="AB110" s="85" t="s">
        <v>561</v>
      </c>
      <c r="AC110" s="85" t="s">
        <v>161</v>
      </c>
      <c r="AD110" s="85" t="s">
        <v>562</v>
      </c>
      <c r="AE110" s="177" t="s">
        <v>161</v>
      </c>
      <c r="AF110" s="85" t="s">
        <v>562</v>
      </c>
      <c r="AG110" s="124">
        <v>46190.0</v>
      </c>
      <c r="AH110" s="124">
        <v>46193.0</v>
      </c>
      <c r="AI110" s="174" t="s">
        <v>563</v>
      </c>
      <c r="AJ110" s="103"/>
      <c r="AK110" s="104"/>
      <c r="AL110" s="3">
        <f t="shared" si="6"/>
        <v>33</v>
      </c>
      <c r="AM110" s="3">
        <f t="shared" si="7"/>
        <v>33</v>
      </c>
      <c r="AN110" s="3">
        <f t="shared" si="8"/>
        <v>33</v>
      </c>
      <c r="AO110" s="3">
        <f t="shared" si="15"/>
        <v>33</v>
      </c>
    </row>
    <row r="111" ht="30.0" customHeight="1">
      <c r="A111" s="84">
        <v>46089.0</v>
      </c>
      <c r="B111" s="85" t="s">
        <v>47</v>
      </c>
      <c r="C111" s="85" t="s">
        <v>374</v>
      </c>
      <c r="D111" s="85" t="s">
        <v>375</v>
      </c>
      <c r="E111" s="107" t="s">
        <v>376</v>
      </c>
      <c r="F111" s="96">
        <v>3040.0</v>
      </c>
      <c r="G111" s="85" t="s">
        <v>42</v>
      </c>
      <c r="H111" s="85" t="str">
        <f>vlookup(G111,'Bidding list 26'!$B$4:$G$270,6,0)</f>
        <v>SEUIC HS505HDP-2530 ,USB cable</v>
      </c>
      <c r="I111" s="88">
        <v>3300000.0</v>
      </c>
      <c r="J111" s="87">
        <v>26.0</v>
      </c>
      <c r="K111" s="89">
        <f t="shared" si="23"/>
        <v>85800000</v>
      </c>
      <c r="L111" s="87" t="s">
        <v>560</v>
      </c>
      <c r="M111" s="90" t="s">
        <v>19</v>
      </c>
      <c r="N111" s="90" t="s">
        <v>20</v>
      </c>
      <c r="O111" s="92" t="s">
        <v>98</v>
      </c>
      <c r="P111" s="92" t="s">
        <v>21</v>
      </c>
      <c r="Q111" s="84">
        <v>46128.0</v>
      </c>
      <c r="R111" s="93">
        <f t="shared" si="2"/>
        <v>39</v>
      </c>
      <c r="S111" s="94">
        <f t="array" ref="S111">INDEX('G Project Timeline-OPM update'!$G$7:$L$35,MATCH(1,('G Project Timeline-OPM update'!$C$7:$C$35=N111)*('G Project Timeline-OPM update'!$B$7:$B$35=M111)*('G Project Timeline-OPM update'!$D$7:$D$35=O111),0),MATCH(P111,'G Project Timeline-OPM update'!$G$4:$L$4,0))-14</f>
        <v>46135</v>
      </c>
      <c r="T111" s="95">
        <f t="shared" si="3"/>
        <v>46</v>
      </c>
      <c r="U111" s="96">
        <f>IFERROR(VLOOKUP(G111,'Bidding list 26'!$B$2:$P$31,15,0),"")</f>
        <v>50</v>
      </c>
      <c r="V111" s="97">
        <f t="shared" si="4"/>
        <v>46085</v>
      </c>
      <c r="W111" s="97">
        <f t="shared" si="22"/>
        <v>46139</v>
      </c>
      <c r="X111" s="96" t="str">
        <f t="shared" si="21"/>
        <v>Late</v>
      </c>
      <c r="Y111" s="98" t="s">
        <v>160</v>
      </c>
      <c r="Z111" s="98" t="s">
        <v>256</v>
      </c>
      <c r="AA111" s="99" t="s">
        <v>161</v>
      </c>
      <c r="AB111" s="85" t="s">
        <v>561</v>
      </c>
      <c r="AC111" s="85" t="s">
        <v>161</v>
      </c>
      <c r="AD111" s="85" t="s">
        <v>564</v>
      </c>
      <c r="AE111" s="177" t="s">
        <v>161</v>
      </c>
      <c r="AF111" s="131" t="s">
        <v>565</v>
      </c>
      <c r="AG111" s="124">
        <v>46193.0</v>
      </c>
      <c r="AH111" s="124">
        <v>46193.0</v>
      </c>
      <c r="AI111" s="174" t="s">
        <v>566</v>
      </c>
      <c r="AJ111" s="103"/>
      <c r="AK111" s="104"/>
      <c r="AL111" s="3">
        <f t="shared" si="6"/>
        <v>26</v>
      </c>
      <c r="AM111" s="3">
        <f t="shared" si="7"/>
        <v>26</v>
      </c>
      <c r="AN111" s="3">
        <f t="shared" si="8"/>
        <v>26</v>
      </c>
      <c r="AO111" s="3">
        <f t="shared" si="15"/>
        <v>26</v>
      </c>
    </row>
    <row r="112">
      <c r="A112" s="84">
        <v>46089.0</v>
      </c>
      <c r="B112" s="85" t="s">
        <v>47</v>
      </c>
      <c r="C112" s="85" t="s">
        <v>374</v>
      </c>
      <c r="D112" s="85" t="s">
        <v>375</v>
      </c>
      <c r="E112" s="107" t="s">
        <v>376</v>
      </c>
      <c r="F112" s="96">
        <v>3040.0</v>
      </c>
      <c r="G112" s="85" t="s">
        <v>52</v>
      </c>
      <c r="H112" s="85" t="str">
        <f>vlookup(G112,'Bidding list 26'!$B$4:$G$270,6,0)</f>
        <v>Pro Tower QCT1250, Core i3-14100, Ram 8GB DDR5, SSD
512GB, Integrated graphics card, Power 180W, HDMI &amp; DP Port,
Keyboard and Mouse, 3Yrs Wty</v>
      </c>
      <c r="I112" s="88">
        <v>1.3888E7</v>
      </c>
      <c r="J112" s="87">
        <v>33.0</v>
      </c>
      <c r="K112" s="89">
        <f t="shared" si="23"/>
        <v>458304000</v>
      </c>
      <c r="L112" s="87" t="s">
        <v>560</v>
      </c>
      <c r="M112" s="90" t="s">
        <v>19</v>
      </c>
      <c r="N112" s="90" t="s">
        <v>20</v>
      </c>
      <c r="O112" s="92" t="s">
        <v>98</v>
      </c>
      <c r="P112" s="92" t="s">
        <v>21</v>
      </c>
      <c r="Q112" s="84">
        <v>46128.0</v>
      </c>
      <c r="R112" s="93">
        <f t="shared" si="2"/>
        <v>39</v>
      </c>
      <c r="S112" s="94">
        <f t="array" ref="S112">INDEX('G Project Timeline-OPM update'!$G$7:$L$35,MATCH(1,('G Project Timeline-OPM update'!$C$7:$C$35=N112)*('G Project Timeline-OPM update'!$B$7:$B$35=M112)*('G Project Timeline-OPM update'!$D$7:$D$35=O112),0),MATCH(P112,'G Project Timeline-OPM update'!$G$4:$L$4,0))-14</f>
        <v>46135</v>
      </c>
      <c r="T112" s="95">
        <f t="shared" si="3"/>
        <v>46</v>
      </c>
      <c r="U112" s="96">
        <f>IFERROR(VLOOKUP(G112,'Bidding list 26'!$B$2:$P$31,15,0),"")</f>
        <v>50</v>
      </c>
      <c r="V112" s="97">
        <f t="shared" si="4"/>
        <v>46085</v>
      </c>
      <c r="W112" s="97">
        <f t="shared" si="22"/>
        <v>46139</v>
      </c>
      <c r="X112" s="96" t="str">
        <f t="shared" si="21"/>
        <v>Late</v>
      </c>
      <c r="Y112" s="98" t="s">
        <v>160</v>
      </c>
      <c r="Z112" s="98" t="s">
        <v>256</v>
      </c>
      <c r="AA112" s="99" t="s">
        <v>161</v>
      </c>
      <c r="AB112" s="85" t="s">
        <v>561</v>
      </c>
      <c r="AC112" s="85" t="s">
        <v>161</v>
      </c>
      <c r="AD112" s="85" t="s">
        <v>567</v>
      </c>
      <c r="AE112" s="177" t="s">
        <v>161</v>
      </c>
      <c r="AF112" s="85" t="s">
        <v>567</v>
      </c>
      <c r="AG112" s="113"/>
      <c r="AH112" s="101" t="s">
        <v>275</v>
      </c>
      <c r="AI112" s="174" t="s">
        <v>568</v>
      </c>
      <c r="AJ112" s="175"/>
      <c r="AK112" s="176" t="s">
        <v>569</v>
      </c>
      <c r="AL112" s="3">
        <f t="shared" si="6"/>
        <v>33</v>
      </c>
      <c r="AM112" s="3">
        <f t="shared" si="7"/>
        <v>33</v>
      </c>
      <c r="AN112" s="3">
        <f t="shared" si="8"/>
        <v>33</v>
      </c>
      <c r="AO112" s="3">
        <f t="shared" si="15"/>
        <v>33</v>
      </c>
    </row>
    <row r="113">
      <c r="A113" s="84">
        <v>46089.0</v>
      </c>
      <c r="B113" s="85" t="s">
        <v>47</v>
      </c>
      <c r="C113" s="85" t="s">
        <v>374</v>
      </c>
      <c r="D113" s="85" t="s">
        <v>375</v>
      </c>
      <c r="E113" s="107" t="s">
        <v>376</v>
      </c>
      <c r="F113" s="96">
        <v>3040.0</v>
      </c>
      <c r="G113" s="85" t="s">
        <v>70</v>
      </c>
      <c r="H113" s="85" t="str">
        <f>vlookup(G113,'Bidding list 26'!$B$4:$G$270,6,0)</f>
        <v>VA1903H-2, 19 inch, VGA cable + HDMI cable / Brand: VIEWSONIC</v>
      </c>
      <c r="I113" s="88">
        <v>1240000.0</v>
      </c>
      <c r="J113" s="87">
        <v>38.0</v>
      </c>
      <c r="K113" s="89">
        <f t="shared" si="23"/>
        <v>47120000</v>
      </c>
      <c r="L113" s="87" t="s">
        <v>560</v>
      </c>
      <c r="M113" s="90" t="s">
        <v>19</v>
      </c>
      <c r="N113" s="122" t="s">
        <v>22</v>
      </c>
      <c r="O113" s="92" t="s">
        <v>98</v>
      </c>
      <c r="P113" s="92" t="s">
        <v>21</v>
      </c>
      <c r="Q113" s="84">
        <v>46128.0</v>
      </c>
      <c r="R113" s="93">
        <f t="shared" si="2"/>
        <v>39</v>
      </c>
      <c r="S113" s="94">
        <f t="array" ref="S113">INDEX('G Project Timeline-OPM update'!$G$7:$L$35,MATCH(1,('G Project Timeline-OPM update'!$C$7:$C$35=N113)*('G Project Timeline-OPM update'!$B$7:$B$35=M113)*('G Project Timeline-OPM update'!$D$7:$D$35=O113),0),MATCH(P113,'G Project Timeline-OPM update'!$G$4:$L$4,0))-14</f>
        <v>46135</v>
      </c>
      <c r="T113" s="95">
        <f t="shared" si="3"/>
        <v>46</v>
      </c>
      <c r="U113" s="96">
        <f>IFERROR(VLOOKUP(G113,'Bidding list 26'!$B$2:$P$31,15,0),"")</f>
        <v>50</v>
      </c>
      <c r="V113" s="97">
        <f t="shared" si="4"/>
        <v>46085</v>
      </c>
      <c r="W113" s="97">
        <f t="shared" si="22"/>
        <v>46139</v>
      </c>
      <c r="X113" s="96" t="str">
        <f t="shared" si="21"/>
        <v>Late</v>
      </c>
      <c r="Y113" s="98" t="s">
        <v>160</v>
      </c>
      <c r="Z113" s="98" t="s">
        <v>256</v>
      </c>
      <c r="AA113" s="85" t="s">
        <v>161</v>
      </c>
      <c r="AB113" s="85" t="s">
        <v>570</v>
      </c>
      <c r="AC113" s="85" t="s">
        <v>161</v>
      </c>
      <c r="AD113" s="85" t="s">
        <v>571</v>
      </c>
      <c r="AE113" s="85" t="s">
        <v>161</v>
      </c>
      <c r="AF113" s="184" t="s">
        <v>571</v>
      </c>
      <c r="AG113" s="168" t="s">
        <v>572</v>
      </c>
      <c r="AH113" s="101" t="str">
        <f>vlookup(AF113,Sheet9!A:D,3,0)</f>
        <v/>
      </c>
      <c r="AI113" s="174" t="s">
        <v>573</v>
      </c>
      <c r="AJ113" s="103"/>
      <c r="AK113" s="104"/>
      <c r="AL113" s="3">
        <f t="shared" si="6"/>
        <v>38</v>
      </c>
      <c r="AM113" s="3">
        <f t="shared" si="7"/>
        <v>38</v>
      </c>
      <c r="AN113" s="3">
        <f t="shared" si="8"/>
        <v>38</v>
      </c>
      <c r="AO113" s="3">
        <f t="shared" si="15"/>
        <v>0</v>
      </c>
    </row>
    <row r="114">
      <c r="A114" s="84">
        <v>46089.0</v>
      </c>
      <c r="B114" s="85" t="s">
        <v>47</v>
      </c>
      <c r="C114" s="85" t="s">
        <v>374</v>
      </c>
      <c r="D114" s="85" t="s">
        <v>375</v>
      </c>
      <c r="E114" s="107" t="s">
        <v>376</v>
      </c>
      <c r="F114" s="96">
        <v>3040.0</v>
      </c>
      <c r="G114" s="85" t="s">
        <v>42</v>
      </c>
      <c r="H114" s="85" t="str">
        <f>vlookup(G114,'Bidding list 26'!$B$4:$G$270,6,0)</f>
        <v>SEUIC HS505HDP-2530 ,USB cable</v>
      </c>
      <c r="I114" s="88">
        <v>3300000.0</v>
      </c>
      <c r="J114" s="87">
        <v>31.0</v>
      </c>
      <c r="K114" s="89">
        <f t="shared" si="23"/>
        <v>102300000</v>
      </c>
      <c r="L114" s="87" t="s">
        <v>560</v>
      </c>
      <c r="M114" s="90" t="s">
        <v>19</v>
      </c>
      <c r="N114" s="122" t="s">
        <v>22</v>
      </c>
      <c r="O114" s="92" t="s">
        <v>98</v>
      </c>
      <c r="P114" s="92" t="s">
        <v>21</v>
      </c>
      <c r="Q114" s="84">
        <v>46128.0</v>
      </c>
      <c r="R114" s="93">
        <f t="shared" si="2"/>
        <v>39</v>
      </c>
      <c r="S114" s="94">
        <f t="array" ref="S114">INDEX('G Project Timeline-OPM update'!$G$7:$L$35,MATCH(1,('G Project Timeline-OPM update'!$C$7:$C$35=N114)*('G Project Timeline-OPM update'!$B$7:$B$35=M114)*('G Project Timeline-OPM update'!$D$7:$D$35=O114),0),MATCH(P114,'G Project Timeline-OPM update'!$G$4:$L$4,0))-14</f>
        <v>46135</v>
      </c>
      <c r="T114" s="95">
        <f t="shared" si="3"/>
        <v>46</v>
      </c>
      <c r="U114" s="96">
        <f>IFERROR(VLOOKUP(G114,'Bidding list 26'!$B$2:$P$31,15,0),"")</f>
        <v>50</v>
      </c>
      <c r="V114" s="97">
        <f t="shared" si="4"/>
        <v>46085</v>
      </c>
      <c r="W114" s="97">
        <f t="shared" si="22"/>
        <v>46139</v>
      </c>
      <c r="X114" s="96" t="str">
        <f t="shared" si="21"/>
        <v>Late</v>
      </c>
      <c r="Y114" s="98" t="s">
        <v>160</v>
      </c>
      <c r="Z114" s="98" t="s">
        <v>256</v>
      </c>
      <c r="AA114" s="85" t="s">
        <v>161</v>
      </c>
      <c r="AB114" s="85" t="s">
        <v>570</v>
      </c>
      <c r="AC114" s="85" t="s">
        <v>161</v>
      </c>
      <c r="AD114" s="126" t="s">
        <v>574</v>
      </c>
      <c r="AE114" s="85" t="s">
        <v>161</v>
      </c>
      <c r="AF114" s="176" t="s">
        <v>575</v>
      </c>
      <c r="AG114" s="168"/>
      <c r="AH114" s="101">
        <v>46149.0</v>
      </c>
      <c r="AI114" s="174" t="s">
        <v>576</v>
      </c>
      <c r="AJ114" s="103"/>
      <c r="AK114" s="104"/>
      <c r="AL114" s="3">
        <f t="shared" si="6"/>
        <v>31</v>
      </c>
      <c r="AM114" s="3">
        <f t="shared" si="7"/>
        <v>31</v>
      </c>
      <c r="AN114" s="3">
        <f t="shared" si="8"/>
        <v>31</v>
      </c>
      <c r="AO114" s="3">
        <f t="shared" si="15"/>
        <v>31</v>
      </c>
    </row>
    <row r="115">
      <c r="A115" s="84">
        <v>46089.0</v>
      </c>
      <c r="B115" s="85" t="s">
        <v>47</v>
      </c>
      <c r="C115" s="85" t="s">
        <v>374</v>
      </c>
      <c r="D115" s="85" t="s">
        <v>375</v>
      </c>
      <c r="E115" s="107" t="s">
        <v>376</v>
      </c>
      <c r="F115" s="96">
        <v>3040.0</v>
      </c>
      <c r="G115" s="85" t="s">
        <v>52</v>
      </c>
      <c r="H115" s="85" t="str">
        <f>vlookup(G115,'Bidding list 26'!$B$4:$G$270,6,0)</f>
        <v>Pro Tower QCT1250, Core i3-14100, Ram 8GB DDR5, SSD
512GB, Integrated graphics card, Power 180W, HDMI &amp; DP Port,
Keyboard and Mouse, 3Yrs Wty</v>
      </c>
      <c r="I115" s="88">
        <v>1.3888E7</v>
      </c>
      <c r="J115" s="87">
        <v>38.0</v>
      </c>
      <c r="K115" s="89">
        <f t="shared" si="23"/>
        <v>527744000</v>
      </c>
      <c r="L115" s="87" t="s">
        <v>560</v>
      </c>
      <c r="M115" s="90" t="s">
        <v>19</v>
      </c>
      <c r="N115" s="122" t="s">
        <v>22</v>
      </c>
      <c r="O115" s="92" t="s">
        <v>98</v>
      </c>
      <c r="P115" s="92" t="s">
        <v>21</v>
      </c>
      <c r="Q115" s="84">
        <v>46128.0</v>
      </c>
      <c r="R115" s="93">
        <f t="shared" si="2"/>
        <v>39</v>
      </c>
      <c r="S115" s="94">
        <f t="array" ref="S115">INDEX('G Project Timeline-OPM update'!$G$7:$L$35,MATCH(1,('G Project Timeline-OPM update'!$C$7:$C$35=N115)*('G Project Timeline-OPM update'!$B$7:$B$35=M115)*('G Project Timeline-OPM update'!$D$7:$D$35=O115),0),MATCH(P115,'G Project Timeline-OPM update'!$G$4:$L$4,0))-14</f>
        <v>46135</v>
      </c>
      <c r="T115" s="95">
        <f t="shared" si="3"/>
        <v>46</v>
      </c>
      <c r="U115" s="96">
        <f>IFERROR(VLOOKUP(G115,'Bidding list 26'!$B$2:$P$31,15,0),"")</f>
        <v>50</v>
      </c>
      <c r="V115" s="97">
        <f t="shared" si="4"/>
        <v>46085</v>
      </c>
      <c r="W115" s="97">
        <f t="shared" si="22"/>
        <v>46139</v>
      </c>
      <c r="X115" s="96" t="str">
        <f t="shared" si="21"/>
        <v>Late</v>
      </c>
      <c r="Y115" s="98" t="s">
        <v>160</v>
      </c>
      <c r="Z115" s="98" t="s">
        <v>256</v>
      </c>
      <c r="AA115" s="85" t="s">
        <v>161</v>
      </c>
      <c r="AB115" s="85" t="s">
        <v>570</v>
      </c>
      <c r="AC115" s="85" t="s">
        <v>161</v>
      </c>
      <c r="AD115" s="99" t="s">
        <v>577</v>
      </c>
      <c r="AE115" s="185" t="s">
        <v>161</v>
      </c>
      <c r="AF115" s="184" t="s">
        <v>577</v>
      </c>
      <c r="AG115" s="113"/>
      <c r="AH115" s="101" t="s">
        <v>275</v>
      </c>
      <c r="AI115" s="174" t="s">
        <v>578</v>
      </c>
      <c r="AJ115" s="103"/>
      <c r="AK115" s="104"/>
      <c r="AL115" s="3">
        <f t="shared" si="6"/>
        <v>38</v>
      </c>
      <c r="AM115" s="3">
        <f t="shared" si="7"/>
        <v>38</v>
      </c>
      <c r="AN115" s="3">
        <f t="shared" si="8"/>
        <v>38</v>
      </c>
      <c r="AO115" s="3">
        <f t="shared" si="15"/>
        <v>38</v>
      </c>
    </row>
    <row r="116">
      <c r="A116" s="84">
        <v>46098.0</v>
      </c>
      <c r="B116" s="85" t="s">
        <v>63</v>
      </c>
      <c r="C116" s="85" t="s">
        <v>425</v>
      </c>
      <c r="D116" s="85" t="s">
        <v>426</v>
      </c>
      <c r="E116" s="85" t="s">
        <v>579</v>
      </c>
      <c r="F116" s="87">
        <v>4347.0</v>
      </c>
      <c r="G116" s="85" t="s">
        <v>70</v>
      </c>
      <c r="H116" s="85" t="str">
        <f>vlookup(G116,'Bidding list 26'!$B$4:$G$270,6,0)</f>
        <v>VA1903H-2, 19 inch, VGA cable + HDMI cable / Brand: VIEWSONIC</v>
      </c>
      <c r="I116" s="88">
        <v>1240000.0</v>
      </c>
      <c r="J116" s="87">
        <v>12.0</v>
      </c>
      <c r="K116" s="89">
        <f t="shared" si="23"/>
        <v>14880000</v>
      </c>
      <c r="L116" s="87" t="s">
        <v>580</v>
      </c>
      <c r="M116" s="90" t="s">
        <v>19</v>
      </c>
      <c r="N116" s="90" t="s">
        <v>20</v>
      </c>
      <c r="O116" s="92" t="s">
        <v>98</v>
      </c>
      <c r="P116" s="92" t="s">
        <v>21</v>
      </c>
      <c r="Q116" s="84">
        <v>46132.0</v>
      </c>
      <c r="R116" s="93">
        <f t="shared" si="2"/>
        <v>34</v>
      </c>
      <c r="S116" s="94">
        <f t="array" ref="S116">INDEX('G Project Timeline-OPM update'!$G$7:$L$35,MATCH(1,('G Project Timeline-OPM update'!$C$7:$C$35=N116)*('G Project Timeline-OPM update'!$B$7:$B$35=M116)*('G Project Timeline-OPM update'!$D$7:$D$35=O116),0),MATCH(P116,'G Project Timeline-OPM update'!$G$4:$L$4,0))-14</f>
        <v>46135</v>
      </c>
      <c r="T116" s="95">
        <f t="shared" si="3"/>
        <v>37</v>
      </c>
      <c r="U116" s="96">
        <f>IFERROR(VLOOKUP(G116,'Bidding list 26'!$B$2:$P$31,15,0),"")</f>
        <v>50</v>
      </c>
      <c r="V116" s="97">
        <f t="shared" si="4"/>
        <v>46085</v>
      </c>
      <c r="W116" s="97">
        <f t="shared" si="22"/>
        <v>46148</v>
      </c>
      <c r="X116" s="96" t="str">
        <f t="shared" si="21"/>
        <v>Late</v>
      </c>
      <c r="Y116" s="98" t="s">
        <v>160</v>
      </c>
      <c r="Z116" s="85" t="s">
        <v>256</v>
      </c>
      <c r="AA116" s="99" t="s">
        <v>161</v>
      </c>
      <c r="AB116" s="85" t="s">
        <v>581</v>
      </c>
      <c r="AC116" s="85" t="s">
        <v>161</v>
      </c>
      <c r="AD116" s="85" t="s">
        <v>582</v>
      </c>
      <c r="AE116" s="185" t="s">
        <v>161</v>
      </c>
      <c r="AF116" s="85" t="s">
        <v>582</v>
      </c>
      <c r="AG116" s="120" t="str">
        <f>vlookup(AF116,Sheet9!A:D,4,0)</f>
        <v/>
      </c>
      <c r="AH116" s="124">
        <v>46154.0</v>
      </c>
      <c r="AI116" s="174" t="s">
        <v>583</v>
      </c>
      <c r="AJ116" s="103"/>
      <c r="AK116" s="104"/>
      <c r="AL116" s="3">
        <f t="shared" si="6"/>
        <v>12</v>
      </c>
      <c r="AM116" s="3">
        <f t="shared" si="7"/>
        <v>12</v>
      </c>
      <c r="AN116" s="3">
        <f t="shared" si="8"/>
        <v>12</v>
      </c>
      <c r="AO116" s="3">
        <f t="shared" si="15"/>
        <v>12</v>
      </c>
    </row>
    <row r="117">
      <c r="A117" s="84">
        <v>46098.0</v>
      </c>
      <c r="B117" s="85" t="s">
        <v>63</v>
      </c>
      <c r="C117" s="85" t="s">
        <v>425</v>
      </c>
      <c r="D117" s="85" t="s">
        <v>426</v>
      </c>
      <c r="E117" s="85" t="s">
        <v>584</v>
      </c>
      <c r="F117" s="87">
        <v>4347.0</v>
      </c>
      <c r="G117" s="85" t="s">
        <v>62</v>
      </c>
      <c r="H117" s="85" t="str">
        <f>vlookup(G117,'Bidding list 26'!$B$4:$G$270,6,0)</f>
        <v>#N/A</v>
      </c>
      <c r="I117" s="88">
        <v>7800000.0</v>
      </c>
      <c r="J117" s="87">
        <v>12.0</v>
      </c>
      <c r="K117" s="89">
        <f t="shared" si="23"/>
        <v>93600000</v>
      </c>
      <c r="L117" s="87" t="s">
        <v>580</v>
      </c>
      <c r="M117" s="90" t="s">
        <v>19</v>
      </c>
      <c r="N117" s="90" t="s">
        <v>20</v>
      </c>
      <c r="O117" s="92" t="s">
        <v>98</v>
      </c>
      <c r="P117" s="92" t="s">
        <v>21</v>
      </c>
      <c r="Q117" s="84">
        <v>46132.0</v>
      </c>
      <c r="R117" s="93">
        <f t="shared" si="2"/>
        <v>34</v>
      </c>
      <c r="S117" s="94">
        <f t="array" ref="S117">INDEX('G Project Timeline-OPM update'!$G$7:$L$35,MATCH(1,('G Project Timeline-OPM update'!$C$7:$C$35=N117)*('G Project Timeline-OPM update'!$B$7:$B$35=M117)*('G Project Timeline-OPM update'!$D$7:$D$35=O117),0),MATCH(P117,'G Project Timeline-OPM update'!$G$4:$L$4,0))-14</f>
        <v>46135</v>
      </c>
      <c r="T117" s="95">
        <f t="shared" si="3"/>
        <v>37</v>
      </c>
      <c r="U117" s="96" t="str">
        <f>IFERROR(VLOOKUP(G117,'Bidding list 26'!$B$2:$P$31,15,0),"")</f>
        <v/>
      </c>
      <c r="V117" s="97">
        <f t="shared" si="4"/>
        <v>46135</v>
      </c>
      <c r="W117" s="97">
        <f t="shared" si="22"/>
        <v>46098</v>
      </c>
      <c r="X117" s="96" t="str">
        <f t="shared" si="21"/>
        <v>On time</v>
      </c>
      <c r="Y117" s="98" t="s">
        <v>160</v>
      </c>
      <c r="Z117" s="85" t="s">
        <v>256</v>
      </c>
      <c r="AA117" s="99" t="s">
        <v>161</v>
      </c>
      <c r="AB117" s="85" t="s">
        <v>581</v>
      </c>
      <c r="AC117" s="85" t="s">
        <v>161</v>
      </c>
      <c r="AD117" s="85" t="s">
        <v>585</v>
      </c>
      <c r="AE117" s="185" t="s">
        <v>161</v>
      </c>
      <c r="AF117" s="85" t="s">
        <v>585</v>
      </c>
      <c r="AG117" s="127" t="s">
        <v>205</v>
      </c>
      <c r="AH117" s="101" t="str">
        <f>vlookup(AF117,Sheet9!A:D,3,0)</f>
        <v/>
      </c>
      <c r="AI117" s="174" t="s">
        <v>586</v>
      </c>
      <c r="AJ117" s="103"/>
      <c r="AK117" s="121" t="s">
        <v>436</v>
      </c>
      <c r="AL117" s="3">
        <f t="shared" si="6"/>
        <v>12</v>
      </c>
      <c r="AM117" s="3">
        <f t="shared" si="7"/>
        <v>12</v>
      </c>
      <c r="AN117" s="3">
        <f t="shared" si="8"/>
        <v>12</v>
      </c>
      <c r="AO117" s="3">
        <f t="shared" si="15"/>
        <v>0</v>
      </c>
    </row>
    <row r="118">
      <c r="A118" s="84">
        <v>46098.0</v>
      </c>
      <c r="B118" s="85" t="s">
        <v>63</v>
      </c>
      <c r="C118" s="85" t="s">
        <v>425</v>
      </c>
      <c r="D118" s="85" t="s">
        <v>426</v>
      </c>
      <c r="E118" s="85" t="s">
        <v>587</v>
      </c>
      <c r="F118" s="87">
        <v>4347.0</v>
      </c>
      <c r="G118" s="85" t="s">
        <v>70</v>
      </c>
      <c r="H118" s="85" t="str">
        <f>vlookup(G118,'Bidding list 26'!$B$4:$G$270,6,0)</f>
        <v>VA1903H-2, 19 inch, VGA cable + HDMI cable / Brand: VIEWSONIC</v>
      </c>
      <c r="I118" s="88">
        <v>1240000.0</v>
      </c>
      <c r="J118" s="87">
        <v>12.0</v>
      </c>
      <c r="K118" s="89">
        <f t="shared" si="23"/>
        <v>14880000</v>
      </c>
      <c r="L118" s="87" t="s">
        <v>580</v>
      </c>
      <c r="M118" s="90" t="s">
        <v>19</v>
      </c>
      <c r="N118" s="122" t="s">
        <v>22</v>
      </c>
      <c r="O118" s="92" t="s">
        <v>98</v>
      </c>
      <c r="P118" s="92" t="s">
        <v>21</v>
      </c>
      <c r="Q118" s="84">
        <v>46132.0</v>
      </c>
      <c r="R118" s="93">
        <f t="shared" si="2"/>
        <v>34</v>
      </c>
      <c r="S118" s="94">
        <f t="array" ref="S118">INDEX('G Project Timeline-OPM update'!$G$7:$L$35,MATCH(1,('G Project Timeline-OPM update'!$C$7:$C$35=N118)*('G Project Timeline-OPM update'!$B$7:$B$35=M118)*('G Project Timeline-OPM update'!$D$7:$D$35=O118),0),MATCH(P118,'G Project Timeline-OPM update'!$G$4:$L$4,0))-14</f>
        <v>46135</v>
      </c>
      <c r="T118" s="95">
        <f t="shared" si="3"/>
        <v>37</v>
      </c>
      <c r="U118" s="96">
        <f>IFERROR(VLOOKUP(G118,'Bidding list 26'!$B$2:$P$31,15,0),"")</f>
        <v>50</v>
      </c>
      <c r="V118" s="97">
        <f t="shared" si="4"/>
        <v>46085</v>
      </c>
      <c r="W118" s="97">
        <f t="shared" si="22"/>
        <v>46148</v>
      </c>
      <c r="X118" s="96" t="str">
        <f t="shared" si="21"/>
        <v>Late</v>
      </c>
      <c r="Y118" s="98" t="s">
        <v>160</v>
      </c>
      <c r="Z118" s="85" t="s">
        <v>256</v>
      </c>
      <c r="AA118" s="99" t="s">
        <v>161</v>
      </c>
      <c r="AB118" s="85" t="s">
        <v>588</v>
      </c>
      <c r="AC118" s="85" t="s">
        <v>161</v>
      </c>
      <c r="AD118" s="85" t="s">
        <v>589</v>
      </c>
      <c r="AE118" s="185" t="s">
        <v>161</v>
      </c>
      <c r="AF118" s="85" t="s">
        <v>589</v>
      </c>
      <c r="AG118" s="120" t="str">
        <f>vlookup(AF118,Sheet9!A:D,4,0)</f>
        <v/>
      </c>
      <c r="AH118" s="124">
        <v>46154.0</v>
      </c>
      <c r="AI118" s="174" t="s">
        <v>590</v>
      </c>
      <c r="AJ118" s="103"/>
      <c r="AK118" s="104"/>
      <c r="AL118" s="3">
        <f t="shared" si="6"/>
        <v>12</v>
      </c>
      <c r="AM118" s="3">
        <f t="shared" si="7"/>
        <v>12</v>
      </c>
      <c r="AN118" s="3">
        <f t="shared" si="8"/>
        <v>12</v>
      </c>
      <c r="AO118" s="3">
        <f t="shared" si="15"/>
        <v>12</v>
      </c>
    </row>
    <row r="119">
      <c r="A119" s="84">
        <v>46098.0</v>
      </c>
      <c r="B119" s="85" t="s">
        <v>63</v>
      </c>
      <c r="C119" s="85" t="s">
        <v>425</v>
      </c>
      <c r="D119" s="85" t="s">
        <v>426</v>
      </c>
      <c r="E119" s="85" t="s">
        <v>591</v>
      </c>
      <c r="F119" s="87">
        <v>4347.0</v>
      </c>
      <c r="G119" s="85" t="s">
        <v>62</v>
      </c>
      <c r="H119" s="85" t="str">
        <f>vlookup(G119,'Bidding list 26'!$B$4:$G$270,6,0)</f>
        <v>#N/A</v>
      </c>
      <c r="I119" s="88">
        <v>7800000.0</v>
      </c>
      <c r="J119" s="87">
        <v>12.0</v>
      </c>
      <c r="K119" s="89">
        <f t="shared" si="23"/>
        <v>93600000</v>
      </c>
      <c r="L119" s="87" t="s">
        <v>580</v>
      </c>
      <c r="M119" s="90" t="s">
        <v>19</v>
      </c>
      <c r="N119" s="122" t="s">
        <v>22</v>
      </c>
      <c r="O119" s="92" t="s">
        <v>98</v>
      </c>
      <c r="P119" s="92" t="s">
        <v>21</v>
      </c>
      <c r="Q119" s="84">
        <v>46132.0</v>
      </c>
      <c r="R119" s="93">
        <f t="shared" si="2"/>
        <v>34</v>
      </c>
      <c r="S119" s="94">
        <f t="array" ref="S119">INDEX('G Project Timeline-OPM update'!$G$7:$L$35,MATCH(1,('G Project Timeline-OPM update'!$C$7:$C$35=N119)*('G Project Timeline-OPM update'!$B$7:$B$35=M119)*('G Project Timeline-OPM update'!$D$7:$D$35=O119),0),MATCH(P119,'G Project Timeline-OPM update'!$G$4:$L$4,0))-14</f>
        <v>46135</v>
      </c>
      <c r="T119" s="95">
        <f t="shared" si="3"/>
        <v>37</v>
      </c>
      <c r="U119" s="96" t="str">
        <f>IFERROR(VLOOKUP(G119,'Bidding list 26'!$B$2:$P$31,15,0),"")</f>
        <v/>
      </c>
      <c r="V119" s="97">
        <f t="shared" si="4"/>
        <v>46135</v>
      </c>
      <c r="W119" s="97">
        <f t="shared" si="22"/>
        <v>46098</v>
      </c>
      <c r="X119" s="96" t="str">
        <f t="shared" si="21"/>
        <v>On time</v>
      </c>
      <c r="Y119" s="98" t="s">
        <v>160</v>
      </c>
      <c r="Z119" s="85" t="s">
        <v>256</v>
      </c>
      <c r="AA119" s="99" t="s">
        <v>161</v>
      </c>
      <c r="AB119" s="85" t="s">
        <v>588</v>
      </c>
      <c r="AC119" s="85" t="s">
        <v>161</v>
      </c>
      <c r="AD119" s="85" t="s">
        <v>592</v>
      </c>
      <c r="AE119" s="177" t="s">
        <v>161</v>
      </c>
      <c r="AF119" s="85" t="s">
        <v>592</v>
      </c>
      <c r="AG119" s="127" t="s">
        <v>205</v>
      </c>
      <c r="AH119" s="101" t="str">
        <f>vlookup(AF119,Sheet9!A:D,3,0)</f>
        <v/>
      </c>
      <c r="AI119" s="174" t="s">
        <v>593</v>
      </c>
      <c r="AJ119" s="103"/>
      <c r="AK119" s="121" t="s">
        <v>436</v>
      </c>
      <c r="AL119" s="3">
        <f t="shared" si="6"/>
        <v>12</v>
      </c>
      <c r="AM119" s="3">
        <f t="shared" si="7"/>
        <v>12</v>
      </c>
      <c r="AN119" s="3">
        <f t="shared" si="8"/>
        <v>12</v>
      </c>
      <c r="AO119" s="3">
        <f t="shared" si="15"/>
        <v>0</v>
      </c>
    </row>
    <row r="120" ht="27.0" customHeight="1">
      <c r="A120" s="84">
        <v>46106.0</v>
      </c>
      <c r="B120" s="85" t="s">
        <v>33</v>
      </c>
      <c r="C120" s="99" t="s">
        <v>157</v>
      </c>
      <c r="D120" s="85" t="s">
        <v>158</v>
      </c>
      <c r="E120" s="86" t="s">
        <v>159</v>
      </c>
      <c r="F120" s="87"/>
      <c r="G120" s="85" t="s">
        <v>70</v>
      </c>
      <c r="H120" s="85" t="str">
        <f>vlookup(G120,'Bidding list 26'!$B$4:$G$270,6,0)</f>
        <v>VA1903H-2, 19 inch, VGA cable + HDMI cable / Brand: VIEWSONIC</v>
      </c>
      <c r="I120" s="88">
        <v>1240000.0</v>
      </c>
      <c r="J120" s="87">
        <v>93.0</v>
      </c>
      <c r="K120" s="89">
        <f t="shared" si="23"/>
        <v>115320000</v>
      </c>
      <c r="L120" s="87" t="s">
        <v>594</v>
      </c>
      <c r="M120" s="90" t="s">
        <v>34</v>
      </c>
      <c r="N120" s="90" t="s">
        <v>36</v>
      </c>
      <c r="O120" s="92" t="s">
        <v>98</v>
      </c>
      <c r="P120" s="92" t="s">
        <v>18</v>
      </c>
      <c r="Q120" s="84">
        <v>46157.0</v>
      </c>
      <c r="R120" s="93">
        <f t="shared" si="2"/>
        <v>51</v>
      </c>
      <c r="S120" s="94">
        <f t="array" ref="S120">INDEX('G Project Timeline-OPM update'!$G$7:$L$35,MATCH(1,('G Project Timeline-OPM update'!$C$7:$C$35=N120)*('G Project Timeline-OPM update'!$B$7:$B$35=M120)*('G Project Timeline-OPM update'!$D$7:$D$35=O120),0),MATCH(P120,'G Project Timeline-OPM update'!$G$4:$L$4,0))-14</f>
        <v>46160</v>
      </c>
      <c r="T120" s="95">
        <f t="shared" si="3"/>
        <v>54</v>
      </c>
      <c r="U120" s="96">
        <f>IFERROR(VLOOKUP(G120,'Bidding list 26'!$B$2:$P$31,15,0),"")</f>
        <v>50</v>
      </c>
      <c r="V120" s="97">
        <f t="shared" si="4"/>
        <v>46110</v>
      </c>
      <c r="W120" s="97">
        <f t="shared" si="22"/>
        <v>46156</v>
      </c>
      <c r="X120" s="96" t="str">
        <f t="shared" si="21"/>
        <v>On time</v>
      </c>
      <c r="Y120" s="98" t="s">
        <v>160</v>
      </c>
      <c r="Z120" s="85" t="s">
        <v>477</v>
      </c>
      <c r="AA120" s="99" t="s">
        <v>161</v>
      </c>
      <c r="AB120" s="85" t="s">
        <v>595</v>
      </c>
      <c r="AC120" s="85" t="s">
        <v>161</v>
      </c>
      <c r="AD120" s="99" t="s">
        <v>596</v>
      </c>
      <c r="AE120" s="177" t="s">
        <v>161</v>
      </c>
      <c r="AF120" s="99" t="s">
        <v>596</v>
      </c>
      <c r="AG120" s="127" t="s">
        <v>205</v>
      </c>
      <c r="AH120" s="101" t="str">
        <f>vlookup(AF120,Sheet9!A:D,3,0)</f>
        <v/>
      </c>
      <c r="AI120" s="174" t="s">
        <v>597</v>
      </c>
      <c r="AJ120" s="103"/>
      <c r="AK120" s="104"/>
      <c r="AL120" s="3">
        <f t="shared" si="6"/>
        <v>93</v>
      </c>
      <c r="AM120" s="3">
        <f t="shared" si="7"/>
        <v>93</v>
      </c>
      <c r="AN120" s="3">
        <f t="shared" si="8"/>
        <v>93</v>
      </c>
      <c r="AO120" s="3">
        <f t="shared" si="15"/>
        <v>0</v>
      </c>
    </row>
    <row r="121" ht="27.0" customHeight="1">
      <c r="A121" s="97">
        <v>46106.0</v>
      </c>
      <c r="B121" s="98" t="s">
        <v>33</v>
      </c>
      <c r="C121" s="135" t="s">
        <v>157</v>
      </c>
      <c r="D121" s="98" t="s">
        <v>158</v>
      </c>
      <c r="E121" s="133" t="s">
        <v>159</v>
      </c>
      <c r="F121" s="96"/>
      <c r="G121" s="98" t="s">
        <v>62</v>
      </c>
      <c r="H121" s="98" t="str">
        <f>vlookup(G121,'Bidding list 26'!$B$4:$G$270,6,0)</f>
        <v>#N/A</v>
      </c>
      <c r="I121" s="105">
        <v>7800000.0</v>
      </c>
      <c r="J121" s="96">
        <v>93.0</v>
      </c>
      <c r="K121" s="119">
        <f t="shared" si="23"/>
        <v>725400000</v>
      </c>
      <c r="L121" s="96" t="s">
        <v>594</v>
      </c>
      <c r="M121" s="134" t="s">
        <v>34</v>
      </c>
      <c r="N121" s="134" t="s">
        <v>36</v>
      </c>
      <c r="O121" s="95" t="s">
        <v>98</v>
      </c>
      <c r="P121" s="95" t="s">
        <v>18</v>
      </c>
      <c r="Q121" s="97">
        <v>46157.0</v>
      </c>
      <c r="R121" s="93">
        <f t="shared" si="2"/>
        <v>51</v>
      </c>
      <c r="S121" s="94">
        <f t="array" ref="S121">INDEX('G Project Timeline-OPM update'!$G$7:$L$35,MATCH(1,('G Project Timeline-OPM update'!$C$7:$C$35=N121)*('G Project Timeline-OPM update'!$B$7:$B$35=M121)*('G Project Timeline-OPM update'!$D$7:$D$35=O121),0),MATCH(P121,'G Project Timeline-OPM update'!$G$4:$L$4,0))-14</f>
        <v>46160</v>
      </c>
      <c r="T121" s="95">
        <f t="shared" si="3"/>
        <v>54</v>
      </c>
      <c r="U121" s="96" t="str">
        <f>IFERROR(VLOOKUP(G121,'Bidding list 26'!$B$2:$P$31,15,0),"")</f>
        <v/>
      </c>
      <c r="V121" s="97">
        <f t="shared" si="4"/>
        <v>46160</v>
      </c>
      <c r="W121" s="97">
        <f t="shared" si="22"/>
        <v>46106</v>
      </c>
      <c r="X121" s="96" t="str">
        <f t="shared" si="21"/>
        <v>On time</v>
      </c>
      <c r="Y121" s="98" t="s">
        <v>160</v>
      </c>
      <c r="Z121" s="98" t="s">
        <v>477</v>
      </c>
      <c r="AA121" s="135" t="s">
        <v>161</v>
      </c>
      <c r="AB121" s="135" t="s">
        <v>598</v>
      </c>
      <c r="AC121" s="98" t="s">
        <v>161</v>
      </c>
      <c r="AD121" s="135" t="s">
        <v>599</v>
      </c>
      <c r="AE121" s="186" t="s">
        <v>161</v>
      </c>
      <c r="AF121" s="186" t="s">
        <v>600</v>
      </c>
      <c r="AG121" s="187"/>
      <c r="AH121" s="188"/>
      <c r="AI121" s="189" t="s">
        <v>601</v>
      </c>
      <c r="AJ121" s="126"/>
      <c r="AK121" s="104"/>
      <c r="AL121" s="3">
        <f t="shared" si="6"/>
        <v>93</v>
      </c>
      <c r="AM121" s="3">
        <f t="shared" si="7"/>
        <v>93</v>
      </c>
      <c r="AN121" s="3">
        <f t="shared" si="8"/>
        <v>93</v>
      </c>
      <c r="AO121" s="3">
        <f t="shared" si="15"/>
        <v>0</v>
      </c>
    </row>
    <row r="122" ht="27.0" customHeight="1">
      <c r="A122" s="84">
        <v>46106.0</v>
      </c>
      <c r="B122" s="85" t="s">
        <v>33</v>
      </c>
      <c r="C122" s="99" t="s">
        <v>157</v>
      </c>
      <c r="D122" s="85" t="s">
        <v>158</v>
      </c>
      <c r="E122" s="86" t="s">
        <v>159</v>
      </c>
      <c r="F122" s="87"/>
      <c r="G122" s="85" t="s">
        <v>39</v>
      </c>
      <c r="H122" s="85" t="str">
        <f>vlookup(G122,'Bidding list 26'!$B$4:$G$270,6,0)</f>
        <v>HS505DP, USB cable</v>
      </c>
      <c r="I122" s="88">
        <v>2300000.0</v>
      </c>
      <c r="J122" s="87">
        <v>68.0</v>
      </c>
      <c r="K122" s="89">
        <f t="shared" si="23"/>
        <v>156400000</v>
      </c>
      <c r="L122" s="87" t="s">
        <v>594</v>
      </c>
      <c r="M122" s="90" t="s">
        <v>34</v>
      </c>
      <c r="N122" s="90" t="s">
        <v>36</v>
      </c>
      <c r="O122" s="92" t="s">
        <v>98</v>
      </c>
      <c r="P122" s="92" t="s">
        <v>18</v>
      </c>
      <c r="Q122" s="84">
        <v>46157.0</v>
      </c>
      <c r="R122" s="93">
        <f t="shared" si="2"/>
        <v>51</v>
      </c>
      <c r="S122" s="94">
        <f t="array" ref="S122">INDEX('G Project Timeline-OPM update'!$G$7:$L$35,MATCH(1,('G Project Timeline-OPM update'!$C$7:$C$35=N122)*('G Project Timeline-OPM update'!$B$7:$B$35=M122)*('G Project Timeline-OPM update'!$D$7:$D$35=O122),0),MATCH(P122,'G Project Timeline-OPM update'!$G$4:$L$4,0))-14</f>
        <v>46160</v>
      </c>
      <c r="T122" s="95">
        <f t="shared" si="3"/>
        <v>54</v>
      </c>
      <c r="U122" s="96">
        <f>IFERROR(VLOOKUP(G122,'Bidding list 26'!$B$2:$P$31,15,0),"")</f>
        <v>50</v>
      </c>
      <c r="V122" s="97">
        <f t="shared" si="4"/>
        <v>46110</v>
      </c>
      <c r="W122" s="97">
        <f t="shared" si="22"/>
        <v>46156</v>
      </c>
      <c r="X122" s="96" t="str">
        <f t="shared" si="21"/>
        <v>On time</v>
      </c>
      <c r="Y122" s="98" t="s">
        <v>160</v>
      </c>
      <c r="Z122" s="85" t="s">
        <v>477</v>
      </c>
      <c r="AA122" s="99" t="s">
        <v>161</v>
      </c>
      <c r="AB122" s="85" t="s">
        <v>595</v>
      </c>
      <c r="AC122" s="85" t="s">
        <v>161</v>
      </c>
      <c r="AD122" s="85" t="s">
        <v>602</v>
      </c>
      <c r="AE122" s="177" t="s">
        <v>161</v>
      </c>
      <c r="AF122" s="140" t="s">
        <v>603</v>
      </c>
      <c r="AG122" s="124">
        <v>46167.0</v>
      </c>
      <c r="AH122" s="124">
        <v>46167.0</v>
      </c>
      <c r="AI122" s="174" t="s">
        <v>604</v>
      </c>
      <c r="AJ122" s="103"/>
      <c r="AK122" s="104"/>
      <c r="AL122" s="3">
        <f t="shared" si="6"/>
        <v>68</v>
      </c>
      <c r="AM122" s="3">
        <f t="shared" si="7"/>
        <v>68</v>
      </c>
      <c r="AN122" s="3">
        <f t="shared" si="8"/>
        <v>68</v>
      </c>
      <c r="AO122" s="3">
        <f t="shared" si="15"/>
        <v>68</v>
      </c>
    </row>
    <row r="123" ht="27.0" customHeight="1">
      <c r="A123" s="84">
        <v>46106.0</v>
      </c>
      <c r="B123" s="85" t="s">
        <v>33</v>
      </c>
      <c r="C123" s="99" t="s">
        <v>157</v>
      </c>
      <c r="D123" s="85" t="s">
        <v>158</v>
      </c>
      <c r="E123" s="86" t="s">
        <v>159</v>
      </c>
      <c r="F123" s="87"/>
      <c r="G123" s="85" t="s">
        <v>42</v>
      </c>
      <c r="H123" s="85" t="str">
        <f>vlookup(G123,'Bidding list 26'!$B$4:$G$270,6,0)</f>
        <v>SEUIC HS505HDP-2530 ,USB cable</v>
      </c>
      <c r="I123" s="88">
        <v>3300000.0</v>
      </c>
      <c r="J123" s="87">
        <v>6.0</v>
      </c>
      <c r="K123" s="89">
        <f t="shared" si="23"/>
        <v>19800000</v>
      </c>
      <c r="L123" s="87" t="s">
        <v>594</v>
      </c>
      <c r="M123" s="90" t="s">
        <v>34</v>
      </c>
      <c r="N123" s="90" t="s">
        <v>36</v>
      </c>
      <c r="O123" s="92" t="s">
        <v>98</v>
      </c>
      <c r="P123" s="92" t="s">
        <v>18</v>
      </c>
      <c r="Q123" s="84">
        <v>46157.0</v>
      </c>
      <c r="R123" s="93">
        <f t="shared" si="2"/>
        <v>51</v>
      </c>
      <c r="S123" s="94">
        <f t="array" ref="S123">INDEX('G Project Timeline-OPM update'!$G$7:$L$35,MATCH(1,('G Project Timeline-OPM update'!$C$7:$C$35=N123)*('G Project Timeline-OPM update'!$B$7:$B$35=M123)*('G Project Timeline-OPM update'!$D$7:$D$35=O123),0),MATCH(P123,'G Project Timeline-OPM update'!$G$4:$L$4,0))-14</f>
        <v>46160</v>
      </c>
      <c r="T123" s="95">
        <f t="shared" si="3"/>
        <v>54</v>
      </c>
      <c r="U123" s="96">
        <f>IFERROR(VLOOKUP(G123,'Bidding list 26'!$B$2:$P$31,15,0),"")</f>
        <v>50</v>
      </c>
      <c r="V123" s="97">
        <f t="shared" si="4"/>
        <v>46110</v>
      </c>
      <c r="W123" s="97">
        <f t="shared" si="22"/>
        <v>46156</v>
      </c>
      <c r="X123" s="96" t="str">
        <f t="shared" si="21"/>
        <v>On time</v>
      </c>
      <c r="Y123" s="98" t="s">
        <v>160</v>
      </c>
      <c r="Z123" s="85" t="s">
        <v>477</v>
      </c>
      <c r="AA123" s="99" t="s">
        <v>161</v>
      </c>
      <c r="AB123" s="85" t="s">
        <v>595</v>
      </c>
      <c r="AC123" s="85" t="s">
        <v>161</v>
      </c>
      <c r="AD123" s="85" t="s">
        <v>602</v>
      </c>
      <c r="AE123" s="177" t="s">
        <v>161</v>
      </c>
      <c r="AF123" s="140" t="s">
        <v>603</v>
      </c>
      <c r="AG123" s="190"/>
      <c r="AH123" s="124">
        <v>46149.0</v>
      </c>
      <c r="AI123" s="174" t="s">
        <v>605</v>
      </c>
      <c r="AJ123" s="67" t="s">
        <v>606</v>
      </c>
      <c r="AK123" s="121" t="s">
        <v>607</v>
      </c>
      <c r="AL123" s="3">
        <f t="shared" si="6"/>
        <v>6</v>
      </c>
      <c r="AM123" s="3">
        <f t="shared" si="7"/>
        <v>6</v>
      </c>
      <c r="AN123" s="3">
        <f t="shared" si="8"/>
        <v>6</v>
      </c>
      <c r="AO123" s="3">
        <f t="shared" si="15"/>
        <v>6</v>
      </c>
    </row>
    <row r="124" ht="27.0" customHeight="1">
      <c r="A124" s="84">
        <v>46106.0</v>
      </c>
      <c r="B124" s="85" t="s">
        <v>33</v>
      </c>
      <c r="C124" s="99" t="s">
        <v>157</v>
      </c>
      <c r="D124" s="85" t="s">
        <v>158</v>
      </c>
      <c r="E124" s="86" t="s">
        <v>159</v>
      </c>
      <c r="F124" s="87"/>
      <c r="G124" s="85" t="s">
        <v>29</v>
      </c>
      <c r="H124" s="85" t="str">
        <f>vlookup(G124,'Bidding list 26'!$B$4:$G$270,6,0)</f>
        <v>ZT610, 600dpi </v>
      </c>
      <c r="I124" s="88">
        <v>4.88E7</v>
      </c>
      <c r="J124" s="87">
        <v>15.0</v>
      </c>
      <c r="K124" s="89">
        <f t="shared" si="23"/>
        <v>732000000</v>
      </c>
      <c r="L124" s="87" t="s">
        <v>594</v>
      </c>
      <c r="M124" s="90" t="s">
        <v>34</v>
      </c>
      <c r="N124" s="90" t="s">
        <v>36</v>
      </c>
      <c r="O124" s="92" t="s">
        <v>98</v>
      </c>
      <c r="P124" s="92" t="s">
        <v>18</v>
      </c>
      <c r="Q124" s="84">
        <v>46157.0</v>
      </c>
      <c r="R124" s="93">
        <f t="shared" si="2"/>
        <v>51</v>
      </c>
      <c r="S124" s="94">
        <f t="array" ref="S124">INDEX('G Project Timeline-OPM update'!$G$7:$L$35,MATCH(1,('G Project Timeline-OPM update'!$C$7:$C$35=N124)*('G Project Timeline-OPM update'!$B$7:$B$35=M124)*('G Project Timeline-OPM update'!$D$7:$D$35=O124),0),MATCH(P124,'G Project Timeline-OPM update'!$G$4:$L$4,0))-14</f>
        <v>46160</v>
      </c>
      <c r="T124" s="95">
        <f t="shared" si="3"/>
        <v>54</v>
      </c>
      <c r="U124" s="96">
        <f>IFERROR(VLOOKUP(G124,'Bidding list 26'!$B$2:$P$31,15,0),"")</f>
        <v>50</v>
      </c>
      <c r="V124" s="97">
        <f t="shared" si="4"/>
        <v>46110</v>
      </c>
      <c r="W124" s="97">
        <f t="shared" si="22"/>
        <v>46156</v>
      </c>
      <c r="X124" s="96" t="str">
        <f t="shared" si="21"/>
        <v>On time</v>
      </c>
      <c r="Y124" s="98" t="s">
        <v>160</v>
      </c>
      <c r="Z124" s="85" t="s">
        <v>477</v>
      </c>
      <c r="AA124" s="99" t="s">
        <v>161</v>
      </c>
      <c r="AB124" s="85" t="s">
        <v>595</v>
      </c>
      <c r="AC124" s="85" t="s">
        <v>161</v>
      </c>
      <c r="AD124" s="85" t="s">
        <v>608</v>
      </c>
      <c r="AE124" s="177" t="s">
        <v>161</v>
      </c>
      <c r="AF124" s="85" t="s">
        <v>608</v>
      </c>
      <c r="AG124" s="127" t="s">
        <v>205</v>
      </c>
      <c r="AH124" s="101" t="str">
        <f>vlookup(AF124,Sheet9!A:D,3,0)</f>
        <v/>
      </c>
      <c r="AI124" s="174" t="s">
        <v>609</v>
      </c>
      <c r="AJ124" s="103"/>
      <c r="AK124" s="104"/>
      <c r="AL124" s="3">
        <f t="shared" si="6"/>
        <v>15</v>
      </c>
      <c r="AM124" s="3">
        <f t="shared" si="7"/>
        <v>15</v>
      </c>
      <c r="AN124" s="3">
        <f t="shared" si="8"/>
        <v>15</v>
      </c>
      <c r="AO124" s="3">
        <f t="shared" si="15"/>
        <v>0</v>
      </c>
    </row>
    <row r="125" ht="27.0" customHeight="1">
      <c r="A125" s="84">
        <v>46106.0</v>
      </c>
      <c r="B125" s="85" t="s">
        <v>33</v>
      </c>
      <c r="C125" s="99" t="s">
        <v>157</v>
      </c>
      <c r="D125" s="85" t="s">
        <v>158</v>
      </c>
      <c r="E125" s="86" t="s">
        <v>159</v>
      </c>
      <c r="F125" s="87"/>
      <c r="G125" s="85" t="s">
        <v>70</v>
      </c>
      <c r="H125" s="85" t="str">
        <f>vlookup(G125,'Bidding list 26'!$B$4:$G$270,6,0)</f>
        <v>VA1903H-2, 19 inch, VGA cable + HDMI cable / Brand: VIEWSONIC</v>
      </c>
      <c r="I125" s="88">
        <v>1240000.0</v>
      </c>
      <c r="J125" s="87">
        <v>93.0</v>
      </c>
      <c r="K125" s="89">
        <f t="shared" si="23"/>
        <v>115320000</v>
      </c>
      <c r="L125" s="87" t="s">
        <v>610</v>
      </c>
      <c r="M125" s="90" t="s">
        <v>34</v>
      </c>
      <c r="N125" s="90" t="s">
        <v>35</v>
      </c>
      <c r="O125" s="92" t="s">
        <v>98</v>
      </c>
      <c r="P125" s="92" t="s">
        <v>18</v>
      </c>
      <c r="Q125" s="84">
        <v>46157.0</v>
      </c>
      <c r="R125" s="93">
        <f t="shared" si="2"/>
        <v>51</v>
      </c>
      <c r="S125" s="94">
        <f t="array" ref="S125">INDEX('G Project Timeline-OPM update'!$G$7:$L$35,MATCH(1,('G Project Timeline-OPM update'!$C$7:$C$35=N125)*('G Project Timeline-OPM update'!$B$7:$B$35=M125)*('G Project Timeline-OPM update'!$D$7:$D$35=O125),0),MATCH(P125,'G Project Timeline-OPM update'!$G$4:$L$4,0))-14</f>
        <v>46160</v>
      </c>
      <c r="T125" s="95">
        <f t="shared" si="3"/>
        <v>54</v>
      </c>
      <c r="U125" s="96">
        <f>IFERROR(VLOOKUP(G125,'Bidding list 26'!$B$2:$P$31,15,0),"")</f>
        <v>50</v>
      </c>
      <c r="V125" s="97">
        <f t="shared" si="4"/>
        <v>46110</v>
      </c>
      <c r="W125" s="97">
        <f t="shared" si="22"/>
        <v>46156</v>
      </c>
      <c r="X125" s="96" t="str">
        <f t="shared" si="21"/>
        <v>On time</v>
      </c>
      <c r="Y125" s="98" t="s">
        <v>160</v>
      </c>
      <c r="Z125" s="85" t="s">
        <v>477</v>
      </c>
      <c r="AA125" s="99" t="s">
        <v>161</v>
      </c>
      <c r="AB125" s="85" t="s">
        <v>611</v>
      </c>
      <c r="AC125" s="85" t="s">
        <v>161</v>
      </c>
      <c r="AD125" s="85" t="s">
        <v>612</v>
      </c>
      <c r="AE125" s="177" t="s">
        <v>161</v>
      </c>
      <c r="AF125" s="85" t="s">
        <v>612</v>
      </c>
      <c r="AG125" s="127"/>
      <c r="AH125" s="124">
        <v>46157.0</v>
      </c>
      <c r="AI125" s="174" t="s">
        <v>613</v>
      </c>
      <c r="AJ125" s="103"/>
      <c r="AK125" s="121" t="s">
        <v>607</v>
      </c>
      <c r="AL125" s="3">
        <f t="shared" si="6"/>
        <v>93</v>
      </c>
      <c r="AM125" s="3">
        <f t="shared" si="7"/>
        <v>93</v>
      </c>
      <c r="AN125" s="3">
        <f t="shared" si="8"/>
        <v>93</v>
      </c>
      <c r="AO125" s="3">
        <f t="shared" si="15"/>
        <v>93</v>
      </c>
    </row>
    <row r="126" ht="27.0" customHeight="1">
      <c r="A126" s="97">
        <v>46106.0</v>
      </c>
      <c r="B126" s="98" t="s">
        <v>33</v>
      </c>
      <c r="C126" s="135" t="s">
        <v>157</v>
      </c>
      <c r="D126" s="98" t="s">
        <v>158</v>
      </c>
      <c r="E126" s="133" t="s">
        <v>159</v>
      </c>
      <c r="F126" s="96"/>
      <c r="G126" s="98" t="s">
        <v>62</v>
      </c>
      <c r="H126" s="98" t="str">
        <f>vlookup(G126,'Bidding list 26'!$B$4:$G$270,6,0)</f>
        <v>#N/A</v>
      </c>
      <c r="I126" s="105">
        <v>7800000.0</v>
      </c>
      <c r="J126" s="96">
        <v>93.0</v>
      </c>
      <c r="K126" s="119">
        <f t="shared" si="23"/>
        <v>725400000</v>
      </c>
      <c r="L126" s="96" t="s">
        <v>610</v>
      </c>
      <c r="M126" s="134" t="s">
        <v>34</v>
      </c>
      <c r="N126" s="134" t="s">
        <v>35</v>
      </c>
      <c r="O126" s="95" t="s">
        <v>98</v>
      </c>
      <c r="P126" s="95" t="s">
        <v>18</v>
      </c>
      <c r="Q126" s="97">
        <v>46157.0</v>
      </c>
      <c r="R126" s="93">
        <f t="shared" si="2"/>
        <v>51</v>
      </c>
      <c r="S126" s="94">
        <f t="array" ref="S126">INDEX('G Project Timeline-OPM update'!$G$7:$L$35,MATCH(1,('G Project Timeline-OPM update'!$C$7:$C$35=N126)*('G Project Timeline-OPM update'!$B$7:$B$35=M126)*('G Project Timeline-OPM update'!$D$7:$D$35=O126),0),MATCH(P126,'G Project Timeline-OPM update'!$G$4:$L$4,0))-14</f>
        <v>46160</v>
      </c>
      <c r="T126" s="95">
        <f t="shared" si="3"/>
        <v>54</v>
      </c>
      <c r="U126" s="96" t="str">
        <f>IFERROR(VLOOKUP(G126,'Bidding list 26'!$B$2:$P$31,15,0),"")</f>
        <v/>
      </c>
      <c r="V126" s="97">
        <f t="shared" si="4"/>
        <v>46160</v>
      </c>
      <c r="W126" s="97">
        <f t="shared" si="22"/>
        <v>46106</v>
      </c>
      <c r="X126" s="96" t="str">
        <f t="shared" si="21"/>
        <v>On time</v>
      </c>
      <c r="Y126" s="98" t="s">
        <v>160</v>
      </c>
      <c r="Z126" s="98" t="s">
        <v>477</v>
      </c>
      <c r="AA126" s="135" t="s">
        <v>161</v>
      </c>
      <c r="AB126" s="135" t="s">
        <v>614</v>
      </c>
      <c r="AC126" s="98" t="s">
        <v>161</v>
      </c>
      <c r="AD126" s="135" t="s">
        <v>615</v>
      </c>
      <c r="AE126" s="186" t="s">
        <v>161</v>
      </c>
      <c r="AF126" s="186" t="s">
        <v>600</v>
      </c>
      <c r="AG126" s="187"/>
      <c r="AH126" s="188"/>
      <c r="AI126" s="189" t="s">
        <v>616</v>
      </c>
      <c r="AJ126" s="126"/>
      <c r="AK126" s="104"/>
      <c r="AL126" s="3">
        <f t="shared" si="6"/>
        <v>93</v>
      </c>
      <c r="AM126" s="3">
        <f t="shared" si="7"/>
        <v>93</v>
      </c>
      <c r="AN126" s="3">
        <f t="shared" si="8"/>
        <v>93</v>
      </c>
      <c r="AO126" s="3">
        <f t="shared" si="15"/>
        <v>0</v>
      </c>
    </row>
    <row r="127" ht="27.0" customHeight="1">
      <c r="A127" s="84">
        <v>46106.0</v>
      </c>
      <c r="B127" s="85" t="s">
        <v>33</v>
      </c>
      <c r="C127" s="99" t="s">
        <v>157</v>
      </c>
      <c r="D127" s="85" t="s">
        <v>158</v>
      </c>
      <c r="E127" s="86" t="s">
        <v>159</v>
      </c>
      <c r="F127" s="87"/>
      <c r="G127" s="85" t="s">
        <v>39</v>
      </c>
      <c r="H127" s="85" t="str">
        <f>vlookup(G127,'Bidding list 26'!$B$4:$G$270,6,0)</f>
        <v>HS505DP, USB cable</v>
      </c>
      <c r="I127" s="88">
        <v>2300000.0</v>
      </c>
      <c r="J127" s="87">
        <v>75.0</v>
      </c>
      <c r="K127" s="89">
        <f t="shared" si="23"/>
        <v>172500000</v>
      </c>
      <c r="L127" s="87" t="s">
        <v>610</v>
      </c>
      <c r="M127" s="90" t="s">
        <v>34</v>
      </c>
      <c r="N127" s="90" t="s">
        <v>35</v>
      </c>
      <c r="O127" s="92" t="s">
        <v>98</v>
      </c>
      <c r="P127" s="92" t="s">
        <v>18</v>
      </c>
      <c r="Q127" s="84">
        <v>46157.0</v>
      </c>
      <c r="R127" s="93">
        <f t="shared" si="2"/>
        <v>51</v>
      </c>
      <c r="S127" s="94">
        <f t="array" ref="S127">INDEX('G Project Timeline-OPM update'!$G$7:$L$35,MATCH(1,('G Project Timeline-OPM update'!$C$7:$C$35=N127)*('G Project Timeline-OPM update'!$B$7:$B$35=M127)*('G Project Timeline-OPM update'!$D$7:$D$35=O127),0),MATCH(P127,'G Project Timeline-OPM update'!$G$4:$L$4,0))-14</f>
        <v>46160</v>
      </c>
      <c r="T127" s="95">
        <f t="shared" si="3"/>
        <v>54</v>
      </c>
      <c r="U127" s="96">
        <f>IFERROR(VLOOKUP(G127,'Bidding list 26'!$B$2:$P$31,15,0),"")</f>
        <v>50</v>
      </c>
      <c r="V127" s="97">
        <f t="shared" si="4"/>
        <v>46110</v>
      </c>
      <c r="W127" s="97">
        <f t="shared" si="22"/>
        <v>46156</v>
      </c>
      <c r="X127" s="96" t="str">
        <f t="shared" si="21"/>
        <v>On time</v>
      </c>
      <c r="Y127" s="98" t="s">
        <v>160</v>
      </c>
      <c r="Z127" s="85" t="s">
        <v>477</v>
      </c>
      <c r="AA127" s="99" t="s">
        <v>161</v>
      </c>
      <c r="AB127" s="85" t="s">
        <v>611</v>
      </c>
      <c r="AC127" s="85" t="s">
        <v>161</v>
      </c>
      <c r="AD127" s="85" t="s">
        <v>617</v>
      </c>
      <c r="AE127" s="177" t="s">
        <v>161</v>
      </c>
      <c r="AF127" s="131" t="s">
        <v>603</v>
      </c>
      <c r="AG127" s="124">
        <v>46167.0</v>
      </c>
      <c r="AH127" s="124">
        <v>46167.0</v>
      </c>
      <c r="AI127" s="174" t="s">
        <v>618</v>
      </c>
      <c r="AJ127" s="103"/>
      <c r="AK127" s="104"/>
      <c r="AL127" s="3">
        <f t="shared" si="6"/>
        <v>75</v>
      </c>
      <c r="AM127" s="3">
        <f t="shared" si="7"/>
        <v>75</v>
      </c>
      <c r="AN127" s="3">
        <f t="shared" si="8"/>
        <v>75</v>
      </c>
      <c r="AO127" s="3">
        <f t="shared" si="15"/>
        <v>75</v>
      </c>
    </row>
    <row r="128" ht="27.0" customHeight="1">
      <c r="A128" s="84">
        <v>46106.0</v>
      </c>
      <c r="B128" s="85" t="s">
        <v>33</v>
      </c>
      <c r="C128" s="99" t="s">
        <v>157</v>
      </c>
      <c r="D128" s="85" t="s">
        <v>158</v>
      </c>
      <c r="E128" s="86" t="s">
        <v>159</v>
      </c>
      <c r="F128" s="87"/>
      <c r="G128" s="85" t="s">
        <v>42</v>
      </c>
      <c r="H128" s="85" t="str">
        <f>vlookup(G128,'Bidding list 26'!$B$4:$G$270,6,0)</f>
        <v>SEUIC HS505HDP-2530 ,USB cable</v>
      </c>
      <c r="I128" s="88">
        <v>3300000.0</v>
      </c>
      <c r="J128" s="87">
        <v>6.0</v>
      </c>
      <c r="K128" s="89">
        <f t="shared" si="23"/>
        <v>19800000</v>
      </c>
      <c r="L128" s="87" t="s">
        <v>610</v>
      </c>
      <c r="M128" s="90" t="s">
        <v>34</v>
      </c>
      <c r="N128" s="90" t="s">
        <v>35</v>
      </c>
      <c r="O128" s="92" t="s">
        <v>98</v>
      </c>
      <c r="P128" s="92" t="s">
        <v>18</v>
      </c>
      <c r="Q128" s="84">
        <v>46157.0</v>
      </c>
      <c r="R128" s="93">
        <f t="shared" si="2"/>
        <v>51</v>
      </c>
      <c r="S128" s="94">
        <f t="array" ref="S128">INDEX('G Project Timeline-OPM update'!$G$7:$L$35,MATCH(1,('G Project Timeline-OPM update'!$C$7:$C$35=N128)*('G Project Timeline-OPM update'!$B$7:$B$35=M128)*('G Project Timeline-OPM update'!$D$7:$D$35=O128),0),MATCH(P128,'G Project Timeline-OPM update'!$G$4:$L$4,0))-14</f>
        <v>46160</v>
      </c>
      <c r="T128" s="95">
        <f t="shared" si="3"/>
        <v>54</v>
      </c>
      <c r="U128" s="96">
        <f>IFERROR(VLOOKUP(G128,'Bidding list 26'!$B$2:$P$31,15,0),"")</f>
        <v>50</v>
      </c>
      <c r="V128" s="97">
        <f t="shared" si="4"/>
        <v>46110</v>
      </c>
      <c r="W128" s="97">
        <f t="shared" si="22"/>
        <v>46156</v>
      </c>
      <c r="X128" s="96" t="str">
        <f t="shared" si="21"/>
        <v>On time</v>
      </c>
      <c r="Y128" s="98" t="s">
        <v>160</v>
      </c>
      <c r="Z128" s="85" t="s">
        <v>477</v>
      </c>
      <c r="AA128" s="99" t="s">
        <v>161</v>
      </c>
      <c r="AB128" s="85" t="s">
        <v>611</v>
      </c>
      <c r="AC128" s="85" t="s">
        <v>161</v>
      </c>
      <c r="AD128" s="85" t="s">
        <v>617</v>
      </c>
      <c r="AE128" s="177" t="s">
        <v>161</v>
      </c>
      <c r="AF128" s="131" t="s">
        <v>603</v>
      </c>
      <c r="AG128" s="190"/>
      <c r="AH128" s="101">
        <v>46149.0</v>
      </c>
      <c r="AI128" s="174" t="s">
        <v>619</v>
      </c>
      <c r="AJ128" s="67" t="s">
        <v>606</v>
      </c>
      <c r="AK128" s="121" t="s">
        <v>620</v>
      </c>
      <c r="AL128" s="3">
        <f t="shared" si="6"/>
        <v>6</v>
      </c>
      <c r="AM128" s="3">
        <f t="shared" si="7"/>
        <v>6</v>
      </c>
      <c r="AN128" s="3">
        <f t="shared" si="8"/>
        <v>6</v>
      </c>
      <c r="AO128" s="3">
        <f t="shared" si="15"/>
        <v>6</v>
      </c>
    </row>
    <row r="129" ht="27.0" customHeight="1">
      <c r="A129" s="84">
        <v>46106.0</v>
      </c>
      <c r="B129" s="85" t="s">
        <v>33</v>
      </c>
      <c r="C129" s="99" t="s">
        <v>157</v>
      </c>
      <c r="D129" s="85" t="s">
        <v>158</v>
      </c>
      <c r="E129" s="86" t="s">
        <v>159</v>
      </c>
      <c r="F129" s="87"/>
      <c r="G129" s="85" t="s">
        <v>29</v>
      </c>
      <c r="H129" s="85" t="str">
        <f>vlookup(G129,'Bidding list 26'!$B$4:$G$270,6,0)</f>
        <v>ZT610, 600dpi </v>
      </c>
      <c r="I129" s="88">
        <v>4.88E7</v>
      </c>
      <c r="J129" s="87">
        <v>18.0</v>
      </c>
      <c r="K129" s="89">
        <f t="shared" si="23"/>
        <v>878400000</v>
      </c>
      <c r="L129" s="87" t="s">
        <v>610</v>
      </c>
      <c r="M129" s="90" t="s">
        <v>34</v>
      </c>
      <c r="N129" s="90" t="s">
        <v>35</v>
      </c>
      <c r="O129" s="92" t="s">
        <v>98</v>
      </c>
      <c r="P129" s="92" t="s">
        <v>18</v>
      </c>
      <c r="Q129" s="84">
        <v>46157.0</v>
      </c>
      <c r="R129" s="93">
        <f t="shared" si="2"/>
        <v>51</v>
      </c>
      <c r="S129" s="94">
        <f t="array" ref="S129">INDEX('G Project Timeline-OPM update'!$G$7:$L$35,MATCH(1,('G Project Timeline-OPM update'!$C$7:$C$35=N129)*('G Project Timeline-OPM update'!$B$7:$B$35=M129)*('G Project Timeline-OPM update'!$D$7:$D$35=O129),0),MATCH(P129,'G Project Timeline-OPM update'!$G$4:$L$4,0))-14</f>
        <v>46160</v>
      </c>
      <c r="T129" s="95">
        <f t="shared" si="3"/>
        <v>54</v>
      </c>
      <c r="U129" s="96">
        <f>IFERROR(VLOOKUP(G129,'Bidding list 26'!$B$2:$P$31,15,0),"")</f>
        <v>50</v>
      </c>
      <c r="V129" s="97">
        <f t="shared" si="4"/>
        <v>46110</v>
      </c>
      <c r="W129" s="97">
        <f t="shared" si="22"/>
        <v>46156</v>
      </c>
      <c r="X129" s="96" t="str">
        <f t="shared" si="21"/>
        <v>On time</v>
      </c>
      <c r="Y129" s="98" t="s">
        <v>160</v>
      </c>
      <c r="Z129" s="85" t="s">
        <v>477</v>
      </c>
      <c r="AA129" s="99" t="s">
        <v>161</v>
      </c>
      <c r="AB129" s="85" t="s">
        <v>611</v>
      </c>
      <c r="AC129" s="85" t="s">
        <v>161</v>
      </c>
      <c r="AD129" s="85" t="s">
        <v>621</v>
      </c>
      <c r="AE129" s="177" t="s">
        <v>161</v>
      </c>
      <c r="AF129" s="85" t="s">
        <v>621</v>
      </c>
      <c r="AG129" s="127" t="s">
        <v>205</v>
      </c>
      <c r="AH129" s="101" t="str">
        <f>vlookup(AF129,Sheet9!A:D,3,0)</f>
        <v/>
      </c>
      <c r="AI129" s="174" t="s">
        <v>622</v>
      </c>
      <c r="AJ129" s="103"/>
      <c r="AK129" s="104"/>
      <c r="AL129" s="3">
        <f t="shared" si="6"/>
        <v>18</v>
      </c>
      <c r="AM129" s="3">
        <f t="shared" si="7"/>
        <v>18</v>
      </c>
      <c r="AN129" s="3">
        <f t="shared" si="8"/>
        <v>18</v>
      </c>
      <c r="AO129" s="3">
        <f t="shared" si="15"/>
        <v>0</v>
      </c>
    </row>
    <row r="130" ht="27.0" customHeight="1">
      <c r="A130" s="84">
        <v>46106.0</v>
      </c>
      <c r="B130" s="85" t="s">
        <v>33</v>
      </c>
      <c r="C130" s="99" t="s">
        <v>157</v>
      </c>
      <c r="D130" s="85" t="s">
        <v>158</v>
      </c>
      <c r="E130" s="86" t="s">
        <v>159</v>
      </c>
      <c r="F130" s="87"/>
      <c r="G130" s="85" t="s">
        <v>70</v>
      </c>
      <c r="H130" s="85" t="str">
        <f>vlookup(G130,'Bidding list 26'!$B$4:$G$270,6,0)</f>
        <v>VA1903H-2, 19 inch, VGA cable + HDMI cable / Brand: VIEWSONIC</v>
      </c>
      <c r="I130" s="88">
        <v>1240000.0</v>
      </c>
      <c r="J130" s="87">
        <v>92.0</v>
      </c>
      <c r="K130" s="89">
        <f t="shared" si="23"/>
        <v>114080000</v>
      </c>
      <c r="L130" s="87" t="s">
        <v>623</v>
      </c>
      <c r="M130" s="90" t="s">
        <v>34</v>
      </c>
      <c r="N130" s="90" t="s">
        <v>37</v>
      </c>
      <c r="O130" s="92" t="s">
        <v>98</v>
      </c>
      <c r="P130" s="92" t="s">
        <v>18</v>
      </c>
      <c r="Q130" s="84">
        <v>46157.0</v>
      </c>
      <c r="R130" s="93">
        <f t="shared" si="2"/>
        <v>51</v>
      </c>
      <c r="S130" s="94">
        <f t="array" ref="S130">INDEX('G Project Timeline-OPM update'!$G$7:$L$35,MATCH(1,('G Project Timeline-OPM update'!$C$7:$C$35=N130)*('G Project Timeline-OPM update'!$B$7:$B$35=M130)*('G Project Timeline-OPM update'!$D$7:$D$35=O130),0),MATCH(P130,'G Project Timeline-OPM update'!$G$4:$L$4,0))-14</f>
        <v>46160</v>
      </c>
      <c r="T130" s="95">
        <f t="shared" si="3"/>
        <v>54</v>
      </c>
      <c r="U130" s="96">
        <f>IFERROR(VLOOKUP(G130,'Bidding list 26'!$B$2:$P$31,15,0),"")</f>
        <v>50</v>
      </c>
      <c r="V130" s="97">
        <f t="shared" si="4"/>
        <v>46110</v>
      </c>
      <c r="W130" s="97">
        <f t="shared" si="22"/>
        <v>46156</v>
      </c>
      <c r="X130" s="96" t="str">
        <f t="shared" si="21"/>
        <v>On time</v>
      </c>
      <c r="Y130" s="98" t="s">
        <v>160</v>
      </c>
      <c r="Z130" s="85" t="s">
        <v>477</v>
      </c>
      <c r="AA130" s="99" t="s">
        <v>161</v>
      </c>
      <c r="AB130" s="85" t="s">
        <v>624</v>
      </c>
      <c r="AC130" s="85" t="s">
        <v>161</v>
      </c>
      <c r="AD130" s="85" t="s">
        <v>625</v>
      </c>
      <c r="AE130" s="177" t="s">
        <v>161</v>
      </c>
      <c r="AF130" s="85" t="s">
        <v>625</v>
      </c>
      <c r="AG130" s="127"/>
      <c r="AH130" s="124">
        <v>46157.0</v>
      </c>
      <c r="AI130" s="174" t="s">
        <v>626</v>
      </c>
      <c r="AJ130" s="103"/>
      <c r="AK130" s="121" t="s">
        <v>607</v>
      </c>
      <c r="AL130" s="3">
        <f t="shared" si="6"/>
        <v>92</v>
      </c>
      <c r="AM130" s="3">
        <f t="shared" si="7"/>
        <v>92</v>
      </c>
      <c r="AN130" s="3">
        <f t="shared" si="8"/>
        <v>92</v>
      </c>
      <c r="AO130" s="3">
        <f t="shared" si="15"/>
        <v>92</v>
      </c>
    </row>
    <row r="131" ht="27.0" customHeight="1">
      <c r="A131" s="97">
        <v>46106.0</v>
      </c>
      <c r="B131" s="98" t="s">
        <v>33</v>
      </c>
      <c r="C131" s="135" t="s">
        <v>157</v>
      </c>
      <c r="D131" s="98" t="s">
        <v>158</v>
      </c>
      <c r="E131" s="133" t="s">
        <v>159</v>
      </c>
      <c r="F131" s="96"/>
      <c r="G131" s="98" t="s">
        <v>62</v>
      </c>
      <c r="H131" s="98" t="str">
        <f>vlookup(G131,'Bidding list 26'!$B$4:$G$270,6,0)</f>
        <v>#N/A</v>
      </c>
      <c r="I131" s="105">
        <v>7800000.0</v>
      </c>
      <c r="J131" s="96">
        <v>92.0</v>
      </c>
      <c r="K131" s="119">
        <f t="shared" si="23"/>
        <v>717600000</v>
      </c>
      <c r="L131" s="96" t="s">
        <v>623</v>
      </c>
      <c r="M131" s="134" t="s">
        <v>34</v>
      </c>
      <c r="N131" s="134" t="s">
        <v>37</v>
      </c>
      <c r="O131" s="95" t="s">
        <v>98</v>
      </c>
      <c r="P131" s="95" t="s">
        <v>18</v>
      </c>
      <c r="Q131" s="97">
        <v>46157.0</v>
      </c>
      <c r="R131" s="93">
        <f t="shared" si="2"/>
        <v>51</v>
      </c>
      <c r="S131" s="94">
        <f t="array" ref="S131">INDEX('G Project Timeline-OPM update'!$G$7:$L$35,MATCH(1,('G Project Timeline-OPM update'!$C$7:$C$35=N131)*('G Project Timeline-OPM update'!$B$7:$B$35=M131)*('G Project Timeline-OPM update'!$D$7:$D$35=O131),0),MATCH(P131,'G Project Timeline-OPM update'!$G$4:$L$4,0))-14</f>
        <v>46160</v>
      </c>
      <c r="T131" s="95">
        <f t="shared" si="3"/>
        <v>54</v>
      </c>
      <c r="U131" s="96" t="str">
        <f>IFERROR(VLOOKUP(G131,'Bidding list 26'!$B$2:$P$31,15,0),"")</f>
        <v/>
      </c>
      <c r="V131" s="97">
        <f t="shared" si="4"/>
        <v>46160</v>
      </c>
      <c r="W131" s="97">
        <f t="shared" si="22"/>
        <v>46106</v>
      </c>
      <c r="X131" s="96" t="str">
        <f t="shared" si="21"/>
        <v>On time</v>
      </c>
      <c r="Y131" s="98" t="s">
        <v>160</v>
      </c>
      <c r="Z131" s="98" t="s">
        <v>477</v>
      </c>
      <c r="AA131" s="135" t="s">
        <v>161</v>
      </c>
      <c r="AB131" s="135" t="s">
        <v>627</v>
      </c>
      <c r="AC131" s="98" t="s">
        <v>161</v>
      </c>
      <c r="AD131" s="135" t="s">
        <v>628</v>
      </c>
      <c r="AE131" s="186" t="s">
        <v>161</v>
      </c>
      <c r="AF131" s="186" t="s">
        <v>600</v>
      </c>
      <c r="AG131" s="187"/>
      <c r="AH131" s="188"/>
      <c r="AI131" s="189" t="s">
        <v>629</v>
      </c>
      <c r="AJ131" s="126"/>
      <c r="AK131" s="104"/>
      <c r="AL131" s="3">
        <f t="shared" si="6"/>
        <v>92</v>
      </c>
      <c r="AM131" s="3">
        <f t="shared" si="7"/>
        <v>92</v>
      </c>
      <c r="AN131" s="3">
        <f t="shared" si="8"/>
        <v>92</v>
      </c>
      <c r="AO131" s="3">
        <f t="shared" si="15"/>
        <v>0</v>
      </c>
    </row>
    <row r="132" ht="27.0" customHeight="1">
      <c r="A132" s="84">
        <v>46106.0</v>
      </c>
      <c r="B132" s="85" t="s">
        <v>33</v>
      </c>
      <c r="C132" s="99" t="s">
        <v>157</v>
      </c>
      <c r="D132" s="85" t="s">
        <v>158</v>
      </c>
      <c r="E132" s="86" t="s">
        <v>159</v>
      </c>
      <c r="F132" s="87"/>
      <c r="G132" s="85" t="s">
        <v>39</v>
      </c>
      <c r="H132" s="85" t="str">
        <f>vlookup(G132,'Bidding list 26'!$B$4:$G$270,6,0)</f>
        <v>HS505DP, USB cable</v>
      </c>
      <c r="I132" s="88">
        <v>2300000.0</v>
      </c>
      <c r="J132" s="87">
        <v>72.0</v>
      </c>
      <c r="K132" s="89">
        <f t="shared" si="23"/>
        <v>165600000</v>
      </c>
      <c r="L132" s="87" t="s">
        <v>623</v>
      </c>
      <c r="M132" s="90" t="s">
        <v>34</v>
      </c>
      <c r="N132" s="90" t="s">
        <v>37</v>
      </c>
      <c r="O132" s="92" t="s">
        <v>98</v>
      </c>
      <c r="P132" s="92" t="s">
        <v>18</v>
      </c>
      <c r="Q132" s="84">
        <v>46157.0</v>
      </c>
      <c r="R132" s="93">
        <f t="shared" si="2"/>
        <v>51</v>
      </c>
      <c r="S132" s="94">
        <f t="array" ref="S132">INDEX('G Project Timeline-OPM update'!$G$7:$L$35,MATCH(1,('G Project Timeline-OPM update'!$C$7:$C$35=N132)*('G Project Timeline-OPM update'!$B$7:$B$35=M132)*('G Project Timeline-OPM update'!$D$7:$D$35=O132),0),MATCH(P132,'G Project Timeline-OPM update'!$G$4:$L$4,0))-14</f>
        <v>46160</v>
      </c>
      <c r="T132" s="95">
        <f t="shared" si="3"/>
        <v>54</v>
      </c>
      <c r="U132" s="96">
        <f>IFERROR(VLOOKUP(G132,'Bidding list 26'!$B$2:$P$31,15,0),"")</f>
        <v>50</v>
      </c>
      <c r="V132" s="97">
        <f t="shared" si="4"/>
        <v>46110</v>
      </c>
      <c r="W132" s="97">
        <f t="shared" si="22"/>
        <v>46156</v>
      </c>
      <c r="X132" s="96" t="str">
        <f t="shared" si="21"/>
        <v>On time</v>
      </c>
      <c r="Y132" s="98" t="s">
        <v>160</v>
      </c>
      <c r="Z132" s="85" t="s">
        <v>477</v>
      </c>
      <c r="AA132" s="99" t="s">
        <v>161</v>
      </c>
      <c r="AB132" s="85" t="s">
        <v>624</v>
      </c>
      <c r="AC132" s="85" t="s">
        <v>161</v>
      </c>
      <c r="AD132" s="85" t="s">
        <v>630</v>
      </c>
      <c r="AE132" s="177" t="s">
        <v>161</v>
      </c>
      <c r="AF132" s="191" t="s">
        <v>603</v>
      </c>
      <c r="AG132" s="124">
        <v>46167.0</v>
      </c>
      <c r="AH132" s="124">
        <v>46167.0</v>
      </c>
      <c r="AI132" s="174" t="s">
        <v>631</v>
      </c>
      <c r="AJ132" s="103"/>
      <c r="AK132" s="104"/>
      <c r="AL132" s="3">
        <f t="shared" si="6"/>
        <v>72</v>
      </c>
      <c r="AM132" s="3">
        <f t="shared" si="7"/>
        <v>72</v>
      </c>
      <c r="AN132" s="3">
        <f t="shared" si="8"/>
        <v>72</v>
      </c>
      <c r="AO132" s="3">
        <f t="shared" si="15"/>
        <v>72</v>
      </c>
    </row>
    <row r="133" ht="27.0" customHeight="1">
      <c r="A133" s="84">
        <v>46106.0</v>
      </c>
      <c r="B133" s="85" t="s">
        <v>33</v>
      </c>
      <c r="C133" s="99" t="s">
        <v>157</v>
      </c>
      <c r="D133" s="85" t="s">
        <v>158</v>
      </c>
      <c r="E133" s="86" t="s">
        <v>159</v>
      </c>
      <c r="F133" s="87"/>
      <c r="G133" s="85" t="s">
        <v>42</v>
      </c>
      <c r="H133" s="85" t="str">
        <f>vlookup(G133,'Bidding list 26'!$B$4:$G$270,6,0)</f>
        <v>SEUIC HS505HDP-2530 ,USB cable</v>
      </c>
      <c r="I133" s="88">
        <v>3300000.0</v>
      </c>
      <c r="J133" s="87">
        <v>6.0</v>
      </c>
      <c r="K133" s="89">
        <f t="shared" si="23"/>
        <v>19800000</v>
      </c>
      <c r="L133" s="87" t="s">
        <v>623</v>
      </c>
      <c r="M133" s="90" t="s">
        <v>34</v>
      </c>
      <c r="N133" s="90" t="s">
        <v>37</v>
      </c>
      <c r="O133" s="92" t="s">
        <v>98</v>
      </c>
      <c r="P133" s="92" t="s">
        <v>18</v>
      </c>
      <c r="Q133" s="84">
        <v>46157.0</v>
      </c>
      <c r="R133" s="93">
        <f t="shared" si="2"/>
        <v>51</v>
      </c>
      <c r="S133" s="94">
        <f t="array" ref="S133">INDEX('G Project Timeline-OPM update'!$G$7:$L$35,MATCH(1,('G Project Timeline-OPM update'!$C$7:$C$35=N133)*('G Project Timeline-OPM update'!$B$7:$B$35=M133)*('G Project Timeline-OPM update'!$D$7:$D$35=O133),0),MATCH(P133,'G Project Timeline-OPM update'!$G$4:$L$4,0))-14</f>
        <v>46160</v>
      </c>
      <c r="T133" s="95">
        <f t="shared" si="3"/>
        <v>54</v>
      </c>
      <c r="U133" s="96">
        <f>IFERROR(VLOOKUP(G133,'Bidding list 26'!$B$2:$P$31,15,0),"")</f>
        <v>50</v>
      </c>
      <c r="V133" s="97">
        <f t="shared" si="4"/>
        <v>46110</v>
      </c>
      <c r="W133" s="97">
        <f t="shared" si="22"/>
        <v>46156</v>
      </c>
      <c r="X133" s="96" t="str">
        <f t="shared" si="21"/>
        <v>On time</v>
      </c>
      <c r="Y133" s="98" t="s">
        <v>160</v>
      </c>
      <c r="Z133" s="85" t="s">
        <v>477</v>
      </c>
      <c r="AA133" s="99" t="s">
        <v>161</v>
      </c>
      <c r="AB133" s="85" t="s">
        <v>624</v>
      </c>
      <c r="AC133" s="85" t="s">
        <v>161</v>
      </c>
      <c r="AD133" s="85" t="s">
        <v>630</v>
      </c>
      <c r="AE133" s="177" t="s">
        <v>161</v>
      </c>
      <c r="AF133" s="191" t="s">
        <v>603</v>
      </c>
      <c r="AG133" s="190"/>
      <c r="AH133" s="101">
        <v>46149.0</v>
      </c>
      <c r="AI133" s="174" t="s">
        <v>632</v>
      </c>
      <c r="AJ133" s="67" t="s">
        <v>606</v>
      </c>
      <c r="AK133" s="121" t="s">
        <v>607</v>
      </c>
      <c r="AL133" s="3">
        <f t="shared" si="6"/>
        <v>6</v>
      </c>
      <c r="AM133" s="3">
        <f t="shared" si="7"/>
        <v>6</v>
      </c>
      <c r="AN133" s="3">
        <f t="shared" si="8"/>
        <v>6</v>
      </c>
      <c r="AO133" s="3">
        <f t="shared" si="15"/>
        <v>6</v>
      </c>
    </row>
    <row r="134" ht="27.0" customHeight="1">
      <c r="A134" s="84">
        <v>46106.0</v>
      </c>
      <c r="B134" s="85" t="s">
        <v>33</v>
      </c>
      <c r="C134" s="99" t="s">
        <v>157</v>
      </c>
      <c r="D134" s="85" t="s">
        <v>158</v>
      </c>
      <c r="E134" s="86" t="s">
        <v>159</v>
      </c>
      <c r="F134" s="87"/>
      <c r="G134" s="85" t="s">
        <v>29</v>
      </c>
      <c r="H134" s="85" t="str">
        <f>vlookup(G134,'Bidding list 26'!$B$4:$G$270,6,0)</f>
        <v>ZT610, 600dpi </v>
      </c>
      <c r="I134" s="88">
        <v>4.88E7</v>
      </c>
      <c r="J134" s="87">
        <v>18.0</v>
      </c>
      <c r="K134" s="89">
        <f t="shared" si="23"/>
        <v>878400000</v>
      </c>
      <c r="L134" s="87" t="s">
        <v>623</v>
      </c>
      <c r="M134" s="90" t="s">
        <v>34</v>
      </c>
      <c r="N134" s="90" t="s">
        <v>37</v>
      </c>
      <c r="O134" s="92" t="s">
        <v>98</v>
      </c>
      <c r="P134" s="92" t="s">
        <v>18</v>
      </c>
      <c r="Q134" s="84">
        <v>46157.0</v>
      </c>
      <c r="R134" s="93">
        <f t="shared" si="2"/>
        <v>51</v>
      </c>
      <c r="S134" s="94">
        <f t="array" ref="S134">INDEX('G Project Timeline-OPM update'!$G$7:$L$35,MATCH(1,('G Project Timeline-OPM update'!$C$7:$C$35=N134)*('G Project Timeline-OPM update'!$B$7:$B$35=M134)*('G Project Timeline-OPM update'!$D$7:$D$35=O134),0),MATCH(P134,'G Project Timeline-OPM update'!$G$4:$L$4,0))-14</f>
        <v>46160</v>
      </c>
      <c r="T134" s="95">
        <f t="shared" si="3"/>
        <v>54</v>
      </c>
      <c r="U134" s="96">
        <f>IFERROR(VLOOKUP(G134,'Bidding list 26'!$B$2:$P$31,15,0),"")</f>
        <v>50</v>
      </c>
      <c r="V134" s="97">
        <f t="shared" si="4"/>
        <v>46110</v>
      </c>
      <c r="W134" s="97">
        <f t="shared" si="22"/>
        <v>46156</v>
      </c>
      <c r="X134" s="96" t="str">
        <f t="shared" si="21"/>
        <v>On time</v>
      </c>
      <c r="Y134" s="98" t="s">
        <v>160</v>
      </c>
      <c r="Z134" s="85" t="s">
        <v>477</v>
      </c>
      <c r="AA134" s="99" t="s">
        <v>161</v>
      </c>
      <c r="AB134" s="85" t="s">
        <v>624</v>
      </c>
      <c r="AC134" s="85" t="s">
        <v>161</v>
      </c>
      <c r="AD134" s="85" t="s">
        <v>633</v>
      </c>
      <c r="AE134" s="177" t="s">
        <v>161</v>
      </c>
      <c r="AF134" s="85" t="s">
        <v>633</v>
      </c>
      <c r="AG134" s="127" t="s">
        <v>205</v>
      </c>
      <c r="AH134" s="101" t="str">
        <f>vlookup(AF134,Sheet9!A:D,3,0)</f>
        <v/>
      </c>
      <c r="AI134" s="174" t="s">
        <v>634</v>
      </c>
      <c r="AJ134" s="103"/>
      <c r="AK134" s="104"/>
      <c r="AL134" s="3">
        <f t="shared" si="6"/>
        <v>18</v>
      </c>
      <c r="AM134" s="3">
        <f t="shared" si="7"/>
        <v>18</v>
      </c>
      <c r="AN134" s="3">
        <f t="shared" si="8"/>
        <v>18</v>
      </c>
      <c r="AO134" s="3">
        <f t="shared" si="15"/>
        <v>0</v>
      </c>
    </row>
    <row r="135">
      <c r="A135" s="84">
        <v>46122.0</v>
      </c>
      <c r="B135" s="85" t="s">
        <v>49</v>
      </c>
      <c r="C135" s="85" t="s">
        <v>453</v>
      </c>
      <c r="D135" s="85" t="s">
        <v>406</v>
      </c>
      <c r="E135" s="107" t="s">
        <v>407</v>
      </c>
      <c r="F135" s="87">
        <v>4440.0</v>
      </c>
      <c r="G135" s="85" t="s">
        <v>56</v>
      </c>
      <c r="H135" s="85" t="str">
        <f>vlookup(G135,'Bidding list 26'!$B$4:$G$270,6,0)</f>
        <v>Pro Tower QCT1250, Ultra 7 265, Ram 16GB DDR5, SSD
512GB, Integrated graphics card, Power 180W, HDMI &amp; DP Port,
Keyboard and Mouse, 3Yrs Wty</v>
      </c>
      <c r="I135" s="88">
        <v>2.6752E7</v>
      </c>
      <c r="J135" s="87">
        <v>65.0</v>
      </c>
      <c r="K135" s="89">
        <f t="shared" si="23"/>
        <v>1738880000</v>
      </c>
      <c r="L135" s="87" t="s">
        <v>635</v>
      </c>
      <c r="M135" s="90" t="s">
        <v>34</v>
      </c>
      <c r="N135" s="90" t="s">
        <v>37</v>
      </c>
      <c r="O135" s="92" t="s">
        <v>95</v>
      </c>
      <c r="P135" s="92" t="s">
        <v>18</v>
      </c>
      <c r="Q135" s="192"/>
      <c r="R135" s="93">
        <f t="shared" si="2"/>
        <v>-46122</v>
      </c>
      <c r="S135" s="94">
        <f t="array" ref="S135">INDEX('G Project Timeline-OPM update'!$G$7:$L$35,MATCH(1,('G Project Timeline-OPM update'!$C$7:$C$35=N135)*('G Project Timeline-OPM update'!$B$7:$B$35=M135)*('G Project Timeline-OPM update'!$D$7:$D$35=O135),0),MATCH(P135,'G Project Timeline-OPM update'!$G$4:$L$4,0))-14</f>
        <v>46158</v>
      </c>
      <c r="T135" s="95">
        <f t="shared" si="3"/>
        <v>36</v>
      </c>
      <c r="U135" s="96">
        <f>IFERROR(VLOOKUP(G135,'Bidding list 26'!$B$2:$P$31,15,0),"")</f>
        <v>70</v>
      </c>
      <c r="V135" s="97">
        <f t="shared" si="4"/>
        <v>46088</v>
      </c>
      <c r="W135" s="97">
        <f t="shared" si="22"/>
        <v>46192</v>
      </c>
      <c r="X135" s="96" t="str">
        <f t="shared" si="21"/>
        <v>Late</v>
      </c>
      <c r="Y135" s="98" t="s">
        <v>160</v>
      </c>
      <c r="Z135" s="85" t="s">
        <v>477</v>
      </c>
      <c r="AA135" s="99" t="s">
        <v>161</v>
      </c>
      <c r="AB135" s="85" t="s">
        <v>636</v>
      </c>
      <c r="AC135" s="85" t="s">
        <v>161</v>
      </c>
      <c r="AD135" s="126" t="s">
        <v>637</v>
      </c>
      <c r="AE135" s="177" t="s">
        <v>161</v>
      </c>
      <c r="AF135" s="126" t="s">
        <v>638</v>
      </c>
      <c r="AG135" s="120" t="str">
        <f>vlookup(AF135,Sheet9!A:D,4,0)</f>
        <v/>
      </c>
      <c r="AH135" s="124">
        <v>46147.0</v>
      </c>
      <c r="AI135" s="170" t="s">
        <v>639</v>
      </c>
      <c r="AJ135" s="103"/>
      <c r="AK135" s="121" t="s">
        <v>388</v>
      </c>
      <c r="AL135" s="3">
        <f t="shared" si="6"/>
        <v>65</v>
      </c>
      <c r="AM135" s="3">
        <f t="shared" si="7"/>
        <v>65</v>
      </c>
      <c r="AN135" s="3">
        <f t="shared" si="8"/>
        <v>65</v>
      </c>
      <c r="AO135" s="3">
        <f t="shared" si="15"/>
        <v>65</v>
      </c>
    </row>
    <row r="136">
      <c r="A136" s="84">
        <v>46122.0</v>
      </c>
      <c r="B136" s="85" t="s">
        <v>49</v>
      </c>
      <c r="C136" s="85" t="s">
        <v>453</v>
      </c>
      <c r="D136" s="85" t="s">
        <v>406</v>
      </c>
      <c r="E136" s="107" t="s">
        <v>407</v>
      </c>
      <c r="F136" s="87">
        <v>4440.0</v>
      </c>
      <c r="G136" s="85" t="s">
        <v>56</v>
      </c>
      <c r="H136" s="85" t="str">
        <f>vlookup(G136,'Bidding list 26'!$B$4:$G$270,6,0)</f>
        <v>Pro Tower QCT1250, Ultra 7 265, Ram 16GB DDR5, SSD
512GB, Integrated graphics card, Power 180W, HDMI &amp; DP Port,
Keyboard and Mouse, 3Yrs Wty</v>
      </c>
      <c r="I136" s="88">
        <v>2.6752E7</v>
      </c>
      <c r="J136" s="87">
        <v>67.0</v>
      </c>
      <c r="K136" s="89">
        <f t="shared" si="23"/>
        <v>1792384000</v>
      </c>
      <c r="L136" s="87" t="s">
        <v>640</v>
      </c>
      <c r="M136" s="90" t="s">
        <v>34</v>
      </c>
      <c r="N136" s="90" t="s">
        <v>35</v>
      </c>
      <c r="O136" s="92" t="s">
        <v>95</v>
      </c>
      <c r="P136" s="92" t="s">
        <v>18</v>
      </c>
      <c r="Q136" s="193"/>
      <c r="R136" s="93">
        <f t="shared" si="2"/>
        <v>-46122</v>
      </c>
      <c r="S136" s="94">
        <f t="array" ref="S136">INDEX('G Project Timeline-OPM update'!$G$7:$L$35,MATCH(1,('G Project Timeline-OPM update'!$C$7:$C$35=N136)*('G Project Timeline-OPM update'!$B$7:$B$35=M136)*('G Project Timeline-OPM update'!$D$7:$D$35=O136),0),MATCH(P136,'G Project Timeline-OPM update'!$G$4:$L$4,0))-14</f>
        <v>46158</v>
      </c>
      <c r="T136" s="95">
        <f t="shared" si="3"/>
        <v>36</v>
      </c>
      <c r="U136" s="96">
        <f>IFERROR(VLOOKUP(G136,'Bidding list 26'!$B$2:$P$31,15,0),"")</f>
        <v>70</v>
      </c>
      <c r="V136" s="97">
        <f t="shared" si="4"/>
        <v>46088</v>
      </c>
      <c r="W136" s="97">
        <f t="shared" si="22"/>
        <v>46192</v>
      </c>
      <c r="X136" s="96" t="str">
        <f t="shared" si="21"/>
        <v>Late</v>
      </c>
      <c r="Y136" s="98" t="s">
        <v>160</v>
      </c>
      <c r="Z136" s="85" t="s">
        <v>477</v>
      </c>
      <c r="AA136" s="99" t="s">
        <v>161</v>
      </c>
      <c r="AB136" s="85" t="s">
        <v>641</v>
      </c>
      <c r="AC136" s="85" t="s">
        <v>161</v>
      </c>
      <c r="AD136" s="168" t="s">
        <v>642</v>
      </c>
      <c r="AE136" s="177" t="s">
        <v>161</v>
      </c>
      <c r="AF136" s="168" t="s">
        <v>642</v>
      </c>
      <c r="AG136" s="120"/>
      <c r="AH136" s="124">
        <v>46149.0</v>
      </c>
      <c r="AI136" s="170" t="s">
        <v>643</v>
      </c>
      <c r="AJ136" s="103"/>
      <c r="AK136" s="121" t="s">
        <v>388</v>
      </c>
      <c r="AL136" s="3">
        <f t="shared" si="6"/>
        <v>67</v>
      </c>
      <c r="AM136" s="3">
        <f t="shared" si="7"/>
        <v>67</v>
      </c>
      <c r="AN136" s="3">
        <f t="shared" si="8"/>
        <v>67</v>
      </c>
      <c r="AO136" s="3">
        <f t="shared" si="15"/>
        <v>67</v>
      </c>
    </row>
    <row r="137">
      <c r="A137" s="84">
        <v>46122.0</v>
      </c>
      <c r="B137" s="85" t="s">
        <v>49</v>
      </c>
      <c r="C137" s="85" t="s">
        <v>453</v>
      </c>
      <c r="D137" s="85" t="s">
        <v>406</v>
      </c>
      <c r="E137" s="107" t="s">
        <v>407</v>
      </c>
      <c r="F137" s="87">
        <v>4440.0</v>
      </c>
      <c r="G137" s="85" t="s">
        <v>56</v>
      </c>
      <c r="H137" s="85" t="str">
        <f>vlookup(G137,'Bidding list 26'!$B$4:$G$270,6,0)</f>
        <v>Pro Tower QCT1250, Ultra 7 265, Ram 16GB DDR5, SSD
512GB, Integrated graphics card, Power 180W, HDMI &amp; DP Port,
Keyboard and Mouse, 3Yrs Wty</v>
      </c>
      <c r="I137" s="88">
        <v>2.6752E7</v>
      </c>
      <c r="J137" s="87">
        <v>67.0</v>
      </c>
      <c r="K137" s="89">
        <f t="shared" si="23"/>
        <v>1792384000</v>
      </c>
      <c r="L137" s="87" t="s">
        <v>644</v>
      </c>
      <c r="M137" s="90" t="s">
        <v>34</v>
      </c>
      <c r="N137" s="90" t="s">
        <v>36</v>
      </c>
      <c r="O137" s="92" t="s">
        <v>95</v>
      </c>
      <c r="P137" s="92" t="s">
        <v>18</v>
      </c>
      <c r="Q137" s="193"/>
      <c r="R137" s="93">
        <f t="shared" si="2"/>
        <v>-46122</v>
      </c>
      <c r="S137" s="94">
        <f t="array" ref="S137">INDEX('G Project Timeline-OPM update'!$G$7:$L$35,MATCH(1,('G Project Timeline-OPM update'!$C$7:$C$35=N137)*('G Project Timeline-OPM update'!$B$7:$B$35=M137)*('G Project Timeline-OPM update'!$D$7:$D$35=O137),0),MATCH(P137,'G Project Timeline-OPM update'!$G$4:$L$4,0))-14</f>
        <v>46158</v>
      </c>
      <c r="T137" s="95">
        <f t="shared" si="3"/>
        <v>36</v>
      </c>
      <c r="U137" s="96">
        <f>IFERROR(VLOOKUP(G137,'Bidding list 26'!$B$2:$P$31,15,0),"")</f>
        <v>70</v>
      </c>
      <c r="V137" s="97">
        <f t="shared" si="4"/>
        <v>46088</v>
      </c>
      <c r="W137" s="97">
        <f t="shared" si="22"/>
        <v>46192</v>
      </c>
      <c r="X137" s="96" t="str">
        <f t="shared" si="21"/>
        <v>Late</v>
      </c>
      <c r="Y137" s="98" t="s">
        <v>160</v>
      </c>
      <c r="Z137" s="85" t="s">
        <v>477</v>
      </c>
      <c r="AA137" s="99" t="s">
        <v>161</v>
      </c>
      <c r="AB137" s="85" t="s">
        <v>645</v>
      </c>
      <c r="AC137" s="85" t="s">
        <v>161</v>
      </c>
      <c r="AD137" s="168" t="s">
        <v>646</v>
      </c>
      <c r="AE137" s="177" t="s">
        <v>161</v>
      </c>
      <c r="AF137" s="177" t="s">
        <v>646</v>
      </c>
      <c r="AG137" s="120"/>
      <c r="AH137" s="101">
        <v>46149.0</v>
      </c>
      <c r="AI137" s="170" t="s">
        <v>647</v>
      </c>
      <c r="AJ137" s="103"/>
      <c r="AK137" s="121" t="s">
        <v>388</v>
      </c>
      <c r="AL137" s="3">
        <f t="shared" si="6"/>
        <v>67</v>
      </c>
      <c r="AM137" s="3">
        <f t="shared" si="7"/>
        <v>67</v>
      </c>
      <c r="AN137" s="3">
        <f t="shared" si="8"/>
        <v>67</v>
      </c>
      <c r="AO137" s="3">
        <f t="shared" si="15"/>
        <v>67</v>
      </c>
    </row>
    <row r="138" ht="27.75" customHeight="1">
      <c r="A138" s="84">
        <v>46122.0</v>
      </c>
      <c r="B138" s="85" t="s">
        <v>49</v>
      </c>
      <c r="C138" s="85" t="s">
        <v>453</v>
      </c>
      <c r="D138" s="85" t="s">
        <v>406</v>
      </c>
      <c r="E138" s="107" t="s">
        <v>407</v>
      </c>
      <c r="F138" s="87">
        <v>4440.0</v>
      </c>
      <c r="G138" s="85" t="s">
        <v>42</v>
      </c>
      <c r="H138" s="85" t="str">
        <f>vlookup(G138,'Bidding list 26'!$B$4:$G$270,6,0)</f>
        <v>SEUIC HS505HDP-2530 ,USB cable</v>
      </c>
      <c r="I138" s="88">
        <v>3300000.0</v>
      </c>
      <c r="J138" s="87">
        <v>7.0</v>
      </c>
      <c r="K138" s="89">
        <f t="shared" si="23"/>
        <v>23100000</v>
      </c>
      <c r="L138" s="87" t="s">
        <v>635</v>
      </c>
      <c r="M138" s="90" t="s">
        <v>34</v>
      </c>
      <c r="N138" s="90" t="s">
        <v>37</v>
      </c>
      <c r="O138" s="92" t="s">
        <v>95</v>
      </c>
      <c r="P138" s="92" t="s">
        <v>18</v>
      </c>
      <c r="Q138" s="193"/>
      <c r="R138" s="93">
        <f t="shared" si="2"/>
        <v>-46122</v>
      </c>
      <c r="S138" s="94">
        <f t="array" ref="S138">INDEX('G Project Timeline-OPM update'!$G$7:$L$35,MATCH(1,('G Project Timeline-OPM update'!$C$7:$C$35=N138)*('G Project Timeline-OPM update'!$B$7:$B$35=M138)*('G Project Timeline-OPM update'!$D$7:$D$35=O138),0),MATCH(P138,'G Project Timeline-OPM update'!$G$4:$L$4,0))-14</f>
        <v>46158</v>
      </c>
      <c r="T138" s="95">
        <f t="shared" si="3"/>
        <v>36</v>
      </c>
      <c r="U138" s="96">
        <f>IFERROR(VLOOKUP(G138,'Bidding list 26'!$B$2:$P$31,15,0),"")</f>
        <v>50</v>
      </c>
      <c r="V138" s="97">
        <f t="shared" si="4"/>
        <v>46108</v>
      </c>
      <c r="W138" s="97">
        <f t="shared" si="22"/>
        <v>46172</v>
      </c>
      <c r="X138" s="96" t="str">
        <f t="shared" si="21"/>
        <v>Late</v>
      </c>
      <c r="Y138" s="98" t="s">
        <v>160</v>
      </c>
      <c r="Z138" s="85" t="s">
        <v>477</v>
      </c>
      <c r="AA138" s="99" t="s">
        <v>161</v>
      </c>
      <c r="AB138" s="85" t="s">
        <v>636</v>
      </c>
      <c r="AC138" s="85" t="s">
        <v>161</v>
      </c>
      <c r="AD138" s="168" t="s">
        <v>648</v>
      </c>
      <c r="AE138" s="177" t="s">
        <v>161</v>
      </c>
      <c r="AF138" s="177" t="s">
        <v>649</v>
      </c>
      <c r="AG138" s="101"/>
      <c r="AH138" s="124">
        <v>46193.0</v>
      </c>
      <c r="AI138" s="170" t="s">
        <v>650</v>
      </c>
      <c r="AJ138" s="103"/>
      <c r="AK138" s="104"/>
      <c r="AL138" s="3">
        <f t="shared" si="6"/>
        <v>7</v>
      </c>
      <c r="AM138" s="3">
        <f t="shared" si="7"/>
        <v>7</v>
      </c>
      <c r="AN138" s="3">
        <f t="shared" si="8"/>
        <v>7</v>
      </c>
      <c r="AO138" s="3">
        <f t="shared" si="15"/>
        <v>7</v>
      </c>
    </row>
    <row r="139" ht="27.75" customHeight="1">
      <c r="A139" s="84">
        <v>46122.0</v>
      </c>
      <c r="B139" s="85" t="s">
        <v>49</v>
      </c>
      <c r="C139" s="85" t="s">
        <v>453</v>
      </c>
      <c r="D139" s="85" t="s">
        <v>406</v>
      </c>
      <c r="E139" s="107" t="s">
        <v>407</v>
      </c>
      <c r="F139" s="87">
        <v>4440.0</v>
      </c>
      <c r="G139" s="85" t="s">
        <v>42</v>
      </c>
      <c r="H139" s="85" t="str">
        <f>vlookup(G139,'Bidding list 26'!$B$4:$G$270,6,0)</f>
        <v>SEUIC HS505HDP-2530 ,USB cable</v>
      </c>
      <c r="I139" s="88">
        <v>3300000.0</v>
      </c>
      <c r="J139" s="87">
        <v>7.0</v>
      </c>
      <c r="K139" s="89">
        <f t="shared" si="23"/>
        <v>23100000</v>
      </c>
      <c r="L139" s="87" t="s">
        <v>640</v>
      </c>
      <c r="M139" s="90" t="s">
        <v>34</v>
      </c>
      <c r="N139" s="90" t="s">
        <v>35</v>
      </c>
      <c r="O139" s="92" t="s">
        <v>95</v>
      </c>
      <c r="P139" s="92" t="s">
        <v>18</v>
      </c>
      <c r="Q139" s="193"/>
      <c r="R139" s="93">
        <f t="shared" si="2"/>
        <v>-46122</v>
      </c>
      <c r="S139" s="94">
        <f t="array" ref="S139">INDEX('G Project Timeline-OPM update'!$G$7:$L$35,MATCH(1,('G Project Timeline-OPM update'!$C$7:$C$35=N139)*('G Project Timeline-OPM update'!$B$7:$B$35=M139)*('G Project Timeline-OPM update'!$D$7:$D$35=O139),0),MATCH(P139,'G Project Timeline-OPM update'!$G$4:$L$4,0))-14</f>
        <v>46158</v>
      </c>
      <c r="T139" s="95">
        <f t="shared" si="3"/>
        <v>36</v>
      </c>
      <c r="U139" s="96">
        <f>IFERROR(VLOOKUP(G139,'Bidding list 26'!$B$2:$P$31,15,0),"")</f>
        <v>50</v>
      </c>
      <c r="V139" s="97">
        <f t="shared" si="4"/>
        <v>46108</v>
      </c>
      <c r="W139" s="97">
        <f t="shared" si="22"/>
        <v>46172</v>
      </c>
      <c r="X139" s="96" t="str">
        <f t="shared" si="21"/>
        <v>Late</v>
      </c>
      <c r="Y139" s="98" t="s">
        <v>160</v>
      </c>
      <c r="Z139" s="85" t="s">
        <v>477</v>
      </c>
      <c r="AA139" s="99" t="s">
        <v>161</v>
      </c>
      <c r="AB139" s="85" t="s">
        <v>641</v>
      </c>
      <c r="AC139" s="85" t="s">
        <v>161</v>
      </c>
      <c r="AD139" s="168" t="s">
        <v>651</v>
      </c>
      <c r="AE139" s="177" t="s">
        <v>161</v>
      </c>
      <c r="AF139" s="177" t="s">
        <v>649</v>
      </c>
      <c r="AG139" s="101"/>
      <c r="AH139" s="124">
        <v>46193.0</v>
      </c>
      <c r="AI139" s="170" t="s">
        <v>652</v>
      </c>
      <c r="AJ139" s="103"/>
      <c r="AK139" s="104"/>
      <c r="AL139" s="3">
        <f t="shared" si="6"/>
        <v>7</v>
      </c>
      <c r="AM139" s="3">
        <f t="shared" si="7"/>
        <v>7</v>
      </c>
      <c r="AN139" s="3">
        <f t="shared" si="8"/>
        <v>7</v>
      </c>
      <c r="AO139" s="3">
        <f t="shared" si="15"/>
        <v>7</v>
      </c>
    </row>
    <row r="140" ht="27.75" customHeight="1">
      <c r="A140" s="84">
        <v>46122.0</v>
      </c>
      <c r="B140" s="85" t="s">
        <v>49</v>
      </c>
      <c r="C140" s="85" t="s">
        <v>453</v>
      </c>
      <c r="D140" s="85" t="s">
        <v>406</v>
      </c>
      <c r="E140" s="107" t="s">
        <v>407</v>
      </c>
      <c r="F140" s="87">
        <v>4440.0</v>
      </c>
      <c r="G140" s="85" t="s">
        <v>42</v>
      </c>
      <c r="H140" s="85" t="str">
        <f>vlookup(G140,'Bidding list 26'!$B$4:$G$270,6,0)</f>
        <v>SEUIC HS505HDP-2530 ,USB cable</v>
      </c>
      <c r="I140" s="88">
        <v>3300000.0</v>
      </c>
      <c r="J140" s="87">
        <v>7.0</v>
      </c>
      <c r="K140" s="89">
        <f t="shared" si="23"/>
        <v>23100000</v>
      </c>
      <c r="L140" s="87" t="s">
        <v>644</v>
      </c>
      <c r="M140" s="90" t="s">
        <v>34</v>
      </c>
      <c r="N140" s="90" t="s">
        <v>36</v>
      </c>
      <c r="O140" s="92" t="s">
        <v>95</v>
      </c>
      <c r="P140" s="92" t="s">
        <v>18</v>
      </c>
      <c r="Q140" s="193"/>
      <c r="R140" s="93">
        <f t="shared" si="2"/>
        <v>-46122</v>
      </c>
      <c r="S140" s="94">
        <f t="array" ref="S140">INDEX('G Project Timeline-OPM update'!$G$7:$L$35,MATCH(1,('G Project Timeline-OPM update'!$C$7:$C$35=N140)*('G Project Timeline-OPM update'!$B$7:$B$35=M140)*('G Project Timeline-OPM update'!$D$7:$D$35=O140),0),MATCH(P140,'G Project Timeline-OPM update'!$G$4:$L$4,0))-14</f>
        <v>46158</v>
      </c>
      <c r="T140" s="95">
        <f t="shared" si="3"/>
        <v>36</v>
      </c>
      <c r="U140" s="96">
        <f>IFERROR(VLOOKUP(G140,'Bidding list 26'!$B$2:$P$31,15,0),"")</f>
        <v>50</v>
      </c>
      <c r="V140" s="97">
        <f t="shared" si="4"/>
        <v>46108</v>
      </c>
      <c r="W140" s="97">
        <f t="shared" si="22"/>
        <v>46172</v>
      </c>
      <c r="X140" s="96" t="str">
        <f t="shared" si="21"/>
        <v>Late</v>
      </c>
      <c r="Y140" s="98" t="s">
        <v>160</v>
      </c>
      <c r="Z140" s="85" t="s">
        <v>477</v>
      </c>
      <c r="AA140" s="99" t="s">
        <v>161</v>
      </c>
      <c r="AB140" s="85" t="s">
        <v>645</v>
      </c>
      <c r="AC140" s="85" t="s">
        <v>161</v>
      </c>
      <c r="AD140" s="168" t="s">
        <v>653</v>
      </c>
      <c r="AE140" s="177" t="s">
        <v>161</v>
      </c>
      <c r="AF140" s="177" t="s">
        <v>649</v>
      </c>
      <c r="AG140" s="101"/>
      <c r="AH140" s="124">
        <v>46193.0</v>
      </c>
      <c r="AI140" s="170" t="s">
        <v>654</v>
      </c>
      <c r="AJ140" s="103"/>
      <c r="AK140" s="104"/>
      <c r="AL140" s="3">
        <f t="shared" si="6"/>
        <v>7</v>
      </c>
      <c r="AM140" s="3">
        <f t="shared" si="7"/>
        <v>7</v>
      </c>
      <c r="AN140" s="3">
        <f t="shared" si="8"/>
        <v>7</v>
      </c>
      <c r="AO140" s="3">
        <f t="shared" si="15"/>
        <v>7</v>
      </c>
    </row>
    <row r="141">
      <c r="A141" s="194">
        <v>46097.0</v>
      </c>
      <c r="B141" s="195" t="s">
        <v>40</v>
      </c>
      <c r="C141" s="195" t="s">
        <v>655</v>
      </c>
      <c r="D141" s="195" t="s">
        <v>656</v>
      </c>
      <c r="E141" s="196" t="s">
        <v>657</v>
      </c>
      <c r="F141" s="93">
        <v>24422.0</v>
      </c>
      <c r="G141" s="195" t="s">
        <v>55</v>
      </c>
      <c r="H141" s="195" t="s">
        <v>532</v>
      </c>
      <c r="I141" s="197">
        <v>1.8717E7</v>
      </c>
      <c r="J141" s="93">
        <v>5.0</v>
      </c>
      <c r="K141" s="119">
        <f t="shared" si="23"/>
        <v>93585000</v>
      </c>
      <c r="L141" s="93" t="s">
        <v>658</v>
      </c>
      <c r="M141" s="134" t="s">
        <v>16</v>
      </c>
      <c r="N141" s="134" t="s">
        <v>17</v>
      </c>
      <c r="O141" s="95" t="s">
        <v>98</v>
      </c>
      <c r="P141" s="95" t="s">
        <v>18</v>
      </c>
      <c r="Q141" s="195"/>
      <c r="R141" s="194">
        <f t="shared" si="2"/>
        <v>-46097</v>
      </c>
      <c r="S141" s="94">
        <f t="array" ref="S141">INDEX('G Project Timeline-OPM update'!$G$7:$L$35,MATCH(1,('G Project Timeline-OPM update'!$C$7:$C$35=N141)*('G Project Timeline-OPM update'!$B$7:$B$35=M141)*('G Project Timeline-OPM update'!$D$7:$D$35=O141),0),MATCH(P141,'G Project Timeline-OPM update'!$G$4:$L$4,0))-14</f>
        <v>46153</v>
      </c>
      <c r="T141" s="95">
        <f t="shared" si="3"/>
        <v>56</v>
      </c>
      <c r="U141" s="96">
        <f>IFERROR(VLOOKUP(G141,'Bidding list 26'!$B$2:$P$31,15,0),"")</f>
        <v>70</v>
      </c>
      <c r="V141" s="97">
        <f t="shared" si="4"/>
        <v>46083</v>
      </c>
      <c r="W141" s="96"/>
      <c r="X141" s="96" t="str">
        <f t="shared" si="21"/>
        <v>Late</v>
      </c>
      <c r="Y141" s="98" t="s">
        <v>160</v>
      </c>
      <c r="Z141" s="98" t="s">
        <v>378</v>
      </c>
      <c r="AA141" s="98" t="s">
        <v>161</v>
      </c>
      <c r="AB141" s="191" t="s">
        <v>659</v>
      </c>
      <c r="AC141" s="98" t="s">
        <v>161</v>
      </c>
      <c r="AD141" s="126" t="s">
        <v>660</v>
      </c>
      <c r="AE141" s="98" t="s">
        <v>161</v>
      </c>
      <c r="AF141" s="98" t="s">
        <v>660</v>
      </c>
      <c r="AG141" s="198"/>
      <c r="AH141" s="188" t="s">
        <v>275</v>
      </c>
      <c r="AI141" s="102" t="s">
        <v>661</v>
      </c>
      <c r="AJ141" s="103"/>
      <c r="AK141" s="121" t="s">
        <v>388</v>
      </c>
      <c r="AL141" s="3">
        <f t="shared" si="6"/>
        <v>5</v>
      </c>
      <c r="AM141" s="3">
        <f t="shared" si="7"/>
        <v>5</v>
      </c>
      <c r="AN141" s="3">
        <f t="shared" si="8"/>
        <v>5</v>
      </c>
      <c r="AO141" s="3">
        <f t="shared" si="15"/>
        <v>5</v>
      </c>
    </row>
    <row r="142">
      <c r="A142" s="194">
        <v>46097.0</v>
      </c>
      <c r="B142" s="195" t="s">
        <v>40</v>
      </c>
      <c r="C142" s="195" t="s">
        <v>655</v>
      </c>
      <c r="D142" s="195" t="s">
        <v>656</v>
      </c>
      <c r="E142" s="196" t="s">
        <v>657</v>
      </c>
      <c r="F142" s="93">
        <v>24422.0</v>
      </c>
      <c r="G142" s="195" t="s">
        <v>68</v>
      </c>
      <c r="H142" s="195" t="s">
        <v>475</v>
      </c>
      <c r="I142" s="197">
        <v>1980000.0</v>
      </c>
      <c r="J142" s="93">
        <v>5.0</v>
      </c>
      <c r="K142" s="119">
        <f t="shared" si="23"/>
        <v>9900000</v>
      </c>
      <c r="L142" s="93" t="s">
        <v>658</v>
      </c>
      <c r="M142" s="134" t="s">
        <v>16</v>
      </c>
      <c r="N142" s="134" t="s">
        <v>17</v>
      </c>
      <c r="O142" s="95" t="s">
        <v>98</v>
      </c>
      <c r="P142" s="95" t="s">
        <v>18</v>
      </c>
      <c r="Q142" s="195"/>
      <c r="R142" s="194">
        <f t="shared" si="2"/>
        <v>-46097</v>
      </c>
      <c r="S142" s="94">
        <f t="array" ref="S142">INDEX('G Project Timeline-OPM update'!$G$7:$L$35,MATCH(1,('G Project Timeline-OPM update'!$C$7:$C$35=N142)*('G Project Timeline-OPM update'!$B$7:$B$35=M142)*('G Project Timeline-OPM update'!$D$7:$D$35=O142),0),MATCH(P142,'G Project Timeline-OPM update'!$G$4:$L$4,0))-14</f>
        <v>46153</v>
      </c>
      <c r="T142" s="95">
        <f t="shared" si="3"/>
        <v>56</v>
      </c>
      <c r="U142" s="96">
        <f>IFERROR(VLOOKUP(G142,'Bidding list 26'!$B$2:$P$31,15,0),"")</f>
        <v>50</v>
      </c>
      <c r="V142" s="97">
        <f t="shared" si="4"/>
        <v>46103</v>
      </c>
      <c r="W142" s="96"/>
      <c r="X142" s="96" t="str">
        <f t="shared" si="21"/>
        <v>On time</v>
      </c>
      <c r="Y142" s="98" t="s">
        <v>160</v>
      </c>
      <c r="Z142" s="98" t="s">
        <v>378</v>
      </c>
      <c r="AA142" s="135" t="s">
        <v>161</v>
      </c>
      <c r="AB142" s="191" t="s">
        <v>659</v>
      </c>
      <c r="AC142" s="98" t="s">
        <v>161</v>
      </c>
      <c r="AD142" s="135" t="s">
        <v>662</v>
      </c>
      <c r="AE142" s="135" t="s">
        <v>161</v>
      </c>
      <c r="AF142" s="135" t="s">
        <v>662</v>
      </c>
      <c r="AG142" s="126"/>
      <c r="AH142" s="188" t="s">
        <v>663</v>
      </c>
      <c r="AI142" s="102" t="s">
        <v>664</v>
      </c>
      <c r="AJ142" s="103"/>
      <c r="AK142" s="121" t="s">
        <v>388</v>
      </c>
      <c r="AL142" s="3">
        <f t="shared" si="6"/>
        <v>5</v>
      </c>
      <c r="AM142" s="3">
        <f t="shared" si="7"/>
        <v>5</v>
      </c>
      <c r="AN142" s="3">
        <f t="shared" si="8"/>
        <v>5</v>
      </c>
      <c r="AO142" s="3">
        <f t="shared" si="15"/>
        <v>5</v>
      </c>
    </row>
    <row r="143">
      <c r="A143" s="194">
        <v>46097.0</v>
      </c>
      <c r="B143" s="195" t="s">
        <v>40</v>
      </c>
      <c r="C143" s="195" t="s">
        <v>655</v>
      </c>
      <c r="D143" s="195" t="s">
        <v>656</v>
      </c>
      <c r="E143" s="196" t="s">
        <v>657</v>
      </c>
      <c r="F143" s="93">
        <v>24422.0</v>
      </c>
      <c r="G143" s="195" t="s">
        <v>39</v>
      </c>
      <c r="H143" s="195" t="s">
        <v>305</v>
      </c>
      <c r="I143" s="197">
        <v>2300000.0</v>
      </c>
      <c r="J143" s="93">
        <v>10.0</v>
      </c>
      <c r="K143" s="119">
        <f t="shared" si="23"/>
        <v>23000000</v>
      </c>
      <c r="L143" s="93" t="s">
        <v>658</v>
      </c>
      <c r="M143" s="134" t="s">
        <v>16</v>
      </c>
      <c r="N143" s="134" t="s">
        <v>17</v>
      </c>
      <c r="O143" s="95" t="s">
        <v>98</v>
      </c>
      <c r="P143" s="95" t="s">
        <v>18</v>
      </c>
      <c r="Q143" s="195"/>
      <c r="R143" s="194">
        <f t="shared" si="2"/>
        <v>-46097</v>
      </c>
      <c r="S143" s="94">
        <f t="array" ref="S143">INDEX('G Project Timeline-OPM update'!$G$7:$L$35,MATCH(1,('G Project Timeline-OPM update'!$C$7:$C$35=N143)*('G Project Timeline-OPM update'!$B$7:$B$35=M143)*('G Project Timeline-OPM update'!$D$7:$D$35=O143),0),MATCH(P143,'G Project Timeline-OPM update'!$G$4:$L$4,0))-14</f>
        <v>46153</v>
      </c>
      <c r="T143" s="95">
        <f t="shared" si="3"/>
        <v>56</v>
      </c>
      <c r="U143" s="96">
        <f>IFERROR(VLOOKUP(G143,'Bidding list 26'!$B$2:$P$31,15,0),"")</f>
        <v>50</v>
      </c>
      <c r="V143" s="97">
        <f t="shared" si="4"/>
        <v>46103</v>
      </c>
      <c r="W143" s="97">
        <f t="shared" ref="W143:W151" si="24">A143+U143</f>
        <v>46147</v>
      </c>
      <c r="X143" s="96" t="str">
        <f t="shared" si="21"/>
        <v>On time</v>
      </c>
      <c r="Y143" s="98" t="s">
        <v>160</v>
      </c>
      <c r="Z143" s="98" t="s">
        <v>378</v>
      </c>
      <c r="AA143" s="135" t="s">
        <v>161</v>
      </c>
      <c r="AB143" s="191" t="s">
        <v>659</v>
      </c>
      <c r="AC143" s="98" t="s">
        <v>161</v>
      </c>
      <c r="AD143" s="126" t="s">
        <v>665</v>
      </c>
      <c r="AE143" s="135" t="s">
        <v>161</v>
      </c>
      <c r="AF143" s="126" t="s">
        <v>325</v>
      </c>
      <c r="AG143" s="199">
        <v>46171.0</v>
      </c>
      <c r="AH143" s="200">
        <v>46172.0</v>
      </c>
      <c r="AI143" s="102" t="s">
        <v>666</v>
      </c>
      <c r="AJ143" s="103"/>
      <c r="AK143" s="104"/>
      <c r="AL143" s="3">
        <f t="shared" si="6"/>
        <v>10</v>
      </c>
      <c r="AM143" s="3">
        <f t="shared" si="7"/>
        <v>10</v>
      </c>
      <c r="AN143" s="3">
        <f t="shared" si="8"/>
        <v>10</v>
      </c>
      <c r="AO143" s="3">
        <f t="shared" si="15"/>
        <v>10</v>
      </c>
    </row>
    <row r="144">
      <c r="A144" s="194">
        <v>46097.0</v>
      </c>
      <c r="B144" s="195" t="s">
        <v>15</v>
      </c>
      <c r="C144" s="195" t="s">
        <v>252</v>
      </c>
      <c r="D144" s="195" t="s">
        <v>253</v>
      </c>
      <c r="E144" s="195" t="s">
        <v>254</v>
      </c>
      <c r="F144" s="93">
        <v>4478.0</v>
      </c>
      <c r="G144" s="195" t="s">
        <v>55</v>
      </c>
      <c r="H144" s="195" t="str">
        <f>vlookup(G144,'Bidding list 26'!$B$2:$G$268,6,0)</f>
        <v>Pro Tower QCT1250, Ultra 5 235, Ram 16GB DDR5, SSD
512GB, Integrated graphics card, Power 180W, HDMI &amp; DP Port,
Keyboard and Mouse, 3Yrs Wty</v>
      </c>
      <c r="I144" s="197">
        <f>vlookup(G144,'Bidding list 26'!$B$2:$I$1007,8,0)</f>
        <v>18717000</v>
      </c>
      <c r="J144" s="93">
        <v>2.0</v>
      </c>
      <c r="K144" s="119">
        <f t="shared" si="23"/>
        <v>37434000</v>
      </c>
      <c r="L144" s="93" t="s">
        <v>658</v>
      </c>
      <c r="M144" s="134" t="s">
        <v>16</v>
      </c>
      <c r="N144" s="134" t="s">
        <v>17</v>
      </c>
      <c r="O144" s="95" t="s">
        <v>98</v>
      </c>
      <c r="P144" s="95" t="s">
        <v>18</v>
      </c>
      <c r="Q144" s="195"/>
      <c r="R144" s="194">
        <f t="shared" si="2"/>
        <v>-46097</v>
      </c>
      <c r="S144" s="94">
        <f t="array" ref="S144">INDEX('G Project Timeline-OPM update'!$G$7:$L$35,MATCH(1,('G Project Timeline-OPM update'!$C$7:$C$35=N144)*('G Project Timeline-OPM update'!$B$7:$B$35=M144)*('G Project Timeline-OPM update'!$D$7:$D$35=O144),0),MATCH(P144,'G Project Timeline-OPM update'!$G$4:$L$4,0))-14</f>
        <v>46153</v>
      </c>
      <c r="T144" s="95">
        <f t="shared" si="3"/>
        <v>56</v>
      </c>
      <c r="U144" s="96">
        <f>IFERROR(VLOOKUP(G144,'Bidding list 26'!$B$2:$P$31,15,0),"")</f>
        <v>70</v>
      </c>
      <c r="V144" s="97">
        <f t="shared" si="4"/>
        <v>46083</v>
      </c>
      <c r="W144" s="97">
        <f t="shared" si="24"/>
        <v>46167</v>
      </c>
      <c r="X144" s="96" t="str">
        <f t="shared" si="21"/>
        <v>Late</v>
      </c>
      <c r="Y144" s="98"/>
      <c r="Z144" s="98"/>
      <c r="AA144" s="98"/>
      <c r="AB144" s="191" t="s">
        <v>659</v>
      </c>
      <c r="AC144" s="98" t="s">
        <v>161</v>
      </c>
      <c r="AD144" s="135" t="s">
        <v>660</v>
      </c>
      <c r="AE144" s="135" t="s">
        <v>161</v>
      </c>
      <c r="AF144" s="130" t="s">
        <v>660</v>
      </c>
      <c r="AG144" s="187"/>
      <c r="AH144" s="200">
        <v>46135.0</v>
      </c>
      <c r="AI144" s="108" t="s">
        <v>667</v>
      </c>
      <c r="AJ144" s="103"/>
      <c r="AK144" s="104"/>
      <c r="AL144" s="3">
        <f t="shared" si="6"/>
        <v>0</v>
      </c>
      <c r="AM144" s="3">
        <f t="shared" si="7"/>
        <v>2</v>
      </c>
      <c r="AN144" s="3">
        <f t="shared" si="8"/>
        <v>2</v>
      </c>
      <c r="AO144" s="3">
        <f t="shared" si="15"/>
        <v>2</v>
      </c>
    </row>
    <row r="145" ht="47.25" customHeight="1">
      <c r="A145" s="194">
        <v>46097.0</v>
      </c>
      <c r="B145" s="195" t="s">
        <v>15</v>
      </c>
      <c r="C145" s="195" t="s">
        <v>252</v>
      </c>
      <c r="D145" s="195" t="s">
        <v>253</v>
      </c>
      <c r="E145" s="195" t="s">
        <v>254</v>
      </c>
      <c r="F145" s="93">
        <v>4478.0</v>
      </c>
      <c r="G145" s="195" t="s">
        <v>74</v>
      </c>
      <c r="H145" s="195" t="str">
        <f>vlookup(G145,'Bidding list 26'!$B$2:$G$268,6,0)</f>
        <v>C61-4850, Not including RFID module. Includes: 64GB 27-key Android 11, controller with battery, charging dock, charging adapter, glass screen protector</v>
      </c>
      <c r="I145" s="197">
        <f>vlookup(G145,'Bidding list 26'!$B$2:$I$1007,8,0)</f>
        <v>15500000</v>
      </c>
      <c r="J145" s="93">
        <v>2.0</v>
      </c>
      <c r="K145" s="119">
        <f t="shared" si="23"/>
        <v>31000000</v>
      </c>
      <c r="L145" s="93" t="s">
        <v>658</v>
      </c>
      <c r="M145" s="134" t="s">
        <v>16</v>
      </c>
      <c r="N145" s="134" t="s">
        <v>17</v>
      </c>
      <c r="O145" s="95" t="s">
        <v>98</v>
      </c>
      <c r="P145" s="95" t="s">
        <v>18</v>
      </c>
      <c r="Q145" s="195"/>
      <c r="R145" s="194">
        <f t="shared" si="2"/>
        <v>-46097</v>
      </c>
      <c r="S145" s="94">
        <f t="array" ref="S145">INDEX('G Project Timeline-OPM update'!$G$7:$L$35,MATCH(1,('G Project Timeline-OPM update'!$C$7:$C$35=N145)*('G Project Timeline-OPM update'!$B$7:$B$35=M145)*('G Project Timeline-OPM update'!$D$7:$D$35=O145),0),MATCH(P145,'G Project Timeline-OPM update'!$G$4:$L$4,0))-14</f>
        <v>46153</v>
      </c>
      <c r="T145" s="95">
        <f t="shared" si="3"/>
        <v>56</v>
      </c>
      <c r="U145" s="96">
        <f>IFERROR(VLOOKUP(G145,'Bidding list 26'!$B$2:$P$31,15,0),"")</f>
        <v>65</v>
      </c>
      <c r="V145" s="97">
        <f t="shared" si="4"/>
        <v>46088</v>
      </c>
      <c r="W145" s="97">
        <f t="shared" si="24"/>
        <v>46162</v>
      </c>
      <c r="X145" s="96" t="str">
        <f t="shared" si="21"/>
        <v>Late</v>
      </c>
      <c r="Y145" s="98"/>
      <c r="Z145" s="98"/>
      <c r="AA145" s="98"/>
      <c r="AB145" s="191" t="s">
        <v>659</v>
      </c>
      <c r="AC145" s="98" t="s">
        <v>161</v>
      </c>
      <c r="AD145" s="135" t="s">
        <v>668</v>
      </c>
      <c r="AE145" s="135" t="s">
        <v>161</v>
      </c>
      <c r="AF145" s="130" t="s">
        <v>669</v>
      </c>
      <c r="AG145" s="199">
        <v>46167.0</v>
      </c>
      <c r="AH145" s="200">
        <v>46167.0</v>
      </c>
      <c r="AI145" s="102" t="s">
        <v>670</v>
      </c>
      <c r="AJ145" s="103"/>
      <c r="AK145" s="104"/>
      <c r="AL145" s="3">
        <f t="shared" si="6"/>
        <v>0</v>
      </c>
      <c r="AM145" s="3">
        <f t="shared" si="7"/>
        <v>2</v>
      </c>
      <c r="AN145" s="3">
        <f t="shared" si="8"/>
        <v>2</v>
      </c>
      <c r="AO145" s="3">
        <f t="shared" si="15"/>
        <v>2</v>
      </c>
    </row>
    <row r="146">
      <c r="A146" s="194">
        <v>46097.0</v>
      </c>
      <c r="B146" s="195" t="s">
        <v>15</v>
      </c>
      <c r="C146" s="195" t="s">
        <v>252</v>
      </c>
      <c r="D146" s="195" t="s">
        <v>253</v>
      </c>
      <c r="E146" s="195" t="s">
        <v>254</v>
      </c>
      <c r="F146" s="93">
        <v>4478.0</v>
      </c>
      <c r="G146" s="195" t="s">
        <v>14</v>
      </c>
      <c r="H146" s="195" t="str">
        <f>vlookup(G146,'Bidding list 26'!$B$2:$G$268,6,0)</f>
        <v>ZEBRA DS8178,USB cable PCS Wireless Scanner</v>
      </c>
      <c r="I146" s="197">
        <f>vlookup(G146,'Bidding list 26'!$B$2:$I$1007,8,0)</f>
        <v>5800000</v>
      </c>
      <c r="J146" s="93">
        <v>3.0</v>
      </c>
      <c r="K146" s="119">
        <f t="shared" si="23"/>
        <v>17400000</v>
      </c>
      <c r="L146" s="93" t="s">
        <v>658</v>
      </c>
      <c r="M146" s="134" t="s">
        <v>16</v>
      </c>
      <c r="N146" s="134" t="s">
        <v>17</v>
      </c>
      <c r="O146" s="95" t="s">
        <v>98</v>
      </c>
      <c r="P146" s="95" t="s">
        <v>18</v>
      </c>
      <c r="Q146" s="195"/>
      <c r="R146" s="93"/>
      <c r="S146" s="94">
        <f t="array" ref="S146">INDEX('G Project Timeline-OPM update'!$G$7:$L$35,MATCH(1,('G Project Timeline-OPM update'!$C$7:$C$35=N146)*('G Project Timeline-OPM update'!$B$7:$B$35=M146)*('G Project Timeline-OPM update'!$D$7:$D$35=O146),0),MATCH(P146,'G Project Timeline-OPM update'!$G$4:$L$4,0))-14</f>
        <v>46153</v>
      </c>
      <c r="T146" s="95">
        <f t="shared" si="3"/>
        <v>56</v>
      </c>
      <c r="U146" s="96">
        <f>IFERROR(VLOOKUP(G146,'Bidding list 26'!$B$2:$P$31,15,0),"")</f>
        <v>65</v>
      </c>
      <c r="V146" s="97">
        <f t="shared" si="4"/>
        <v>46088</v>
      </c>
      <c r="W146" s="97">
        <f t="shared" si="24"/>
        <v>46162</v>
      </c>
      <c r="X146" s="96" t="str">
        <f t="shared" si="21"/>
        <v>Late</v>
      </c>
      <c r="Y146" s="98"/>
      <c r="Z146" s="98"/>
      <c r="AA146" s="98"/>
      <c r="AB146" s="191" t="s">
        <v>659</v>
      </c>
      <c r="AC146" s="98" t="s">
        <v>161</v>
      </c>
      <c r="AD146" s="135" t="s">
        <v>668</v>
      </c>
      <c r="AE146" s="135" t="s">
        <v>161</v>
      </c>
      <c r="AF146" s="130" t="s">
        <v>669</v>
      </c>
      <c r="AG146" s="187"/>
      <c r="AH146" s="188">
        <v>46149.0</v>
      </c>
      <c r="AI146" s="102" t="s">
        <v>671</v>
      </c>
      <c r="AJ146" s="103"/>
      <c r="AK146" s="104"/>
    </row>
    <row r="147">
      <c r="A147" s="194">
        <v>46097.0</v>
      </c>
      <c r="B147" s="195" t="s">
        <v>15</v>
      </c>
      <c r="C147" s="195" t="s">
        <v>252</v>
      </c>
      <c r="D147" s="195" t="s">
        <v>253</v>
      </c>
      <c r="E147" s="195" t="s">
        <v>254</v>
      </c>
      <c r="F147" s="93">
        <v>4478.0</v>
      </c>
      <c r="G147" s="195" t="s">
        <v>68</v>
      </c>
      <c r="H147" s="195" t="str">
        <f>vlookup(G147,'Bidding list 26'!$B$2:$G$268,6,0)</f>
        <v>DELL E2225HM, 21.5 inch HDMI cable, 3Yrs Wty</v>
      </c>
      <c r="I147" s="197">
        <f>vlookup(G147,'Bidding list 26'!$B$2:$I$1007,8,0)</f>
        <v>2020000</v>
      </c>
      <c r="J147" s="93">
        <v>2.0</v>
      </c>
      <c r="K147" s="119">
        <f t="shared" si="23"/>
        <v>4040000</v>
      </c>
      <c r="L147" s="93" t="s">
        <v>658</v>
      </c>
      <c r="M147" s="134" t="s">
        <v>16</v>
      </c>
      <c r="N147" s="134" t="s">
        <v>17</v>
      </c>
      <c r="O147" s="95" t="s">
        <v>98</v>
      </c>
      <c r="P147" s="95" t="s">
        <v>18</v>
      </c>
      <c r="Q147" s="195"/>
      <c r="R147" s="194">
        <f>Q147-A147</f>
        <v>-46097</v>
      </c>
      <c r="S147" s="94">
        <f t="array" ref="S147">INDEX('G Project Timeline-OPM update'!$G$7:$L$35,MATCH(1,('G Project Timeline-OPM update'!$C$7:$C$35=N147)*('G Project Timeline-OPM update'!$B$7:$B$35=M147)*('G Project Timeline-OPM update'!$D$7:$D$35=O147),0),MATCH(P147,'G Project Timeline-OPM update'!$G$4:$L$4,0))-14</f>
        <v>46153</v>
      </c>
      <c r="T147" s="95">
        <f t="shared" si="3"/>
        <v>56</v>
      </c>
      <c r="U147" s="96">
        <f>IFERROR(VLOOKUP(G147,'Bidding list 26'!$B$2:$P$31,15,0),"")</f>
        <v>50</v>
      </c>
      <c r="V147" s="97">
        <f t="shared" si="4"/>
        <v>46103</v>
      </c>
      <c r="W147" s="97">
        <f t="shared" si="24"/>
        <v>46147</v>
      </c>
      <c r="X147" s="96" t="str">
        <f t="shared" si="21"/>
        <v>On time</v>
      </c>
      <c r="Y147" s="98"/>
      <c r="Z147" s="98"/>
      <c r="AA147" s="98"/>
      <c r="AB147" s="191" t="s">
        <v>659</v>
      </c>
      <c r="AC147" s="98" t="s">
        <v>161</v>
      </c>
      <c r="AD147" s="135" t="s">
        <v>662</v>
      </c>
      <c r="AE147" s="135" t="s">
        <v>161</v>
      </c>
      <c r="AF147" s="130" t="s">
        <v>662</v>
      </c>
      <c r="AG147" s="187"/>
      <c r="AH147" s="200">
        <v>46141.0</v>
      </c>
      <c r="AI147" s="108" t="s">
        <v>672</v>
      </c>
      <c r="AJ147" s="103"/>
      <c r="AK147" s="104"/>
      <c r="AL147" s="3">
        <f t="shared" ref="AL147:AL200" si="25">if(AA147="Done",$J147,0)</f>
        <v>0</v>
      </c>
      <c r="AM147" s="3">
        <f t="shared" ref="AM147:AM200" si="26">if(AC147="Done",$J147,0)</f>
        <v>2</v>
      </c>
      <c r="AN147" s="3">
        <f t="shared" ref="AN147:AN200" si="27">if(AE147="Done",$J147,0)</f>
        <v>2</v>
      </c>
      <c r="AO147" s="3">
        <f t="shared" ref="AO147:AO200" si="28">if(AH147&lt;&gt;"",$J147,0)</f>
        <v>2</v>
      </c>
    </row>
    <row r="148">
      <c r="A148" s="194">
        <v>46097.0</v>
      </c>
      <c r="B148" s="195" t="s">
        <v>49</v>
      </c>
      <c r="C148" s="195" t="s">
        <v>673</v>
      </c>
      <c r="D148" s="195" t="s">
        <v>674</v>
      </c>
      <c r="E148" s="196" t="s">
        <v>675</v>
      </c>
      <c r="F148" s="93"/>
      <c r="G148" s="195" t="s">
        <v>42</v>
      </c>
      <c r="H148" s="195" t="s">
        <v>309</v>
      </c>
      <c r="I148" s="197">
        <v>3300000.0</v>
      </c>
      <c r="J148" s="95">
        <v>6.0</v>
      </c>
      <c r="K148" s="201">
        <v>3.96E7</v>
      </c>
      <c r="L148" s="93" t="s">
        <v>676</v>
      </c>
      <c r="M148" s="90" t="s">
        <v>16</v>
      </c>
      <c r="N148" s="90" t="s">
        <v>17</v>
      </c>
      <c r="O148" s="92" t="s">
        <v>98</v>
      </c>
      <c r="P148" s="92" t="s">
        <v>18</v>
      </c>
      <c r="Q148" s="195"/>
      <c r="R148" s="93"/>
      <c r="S148" s="202">
        <f t="array" ref="S148">INDEX('G Project Timeline-OPM update'!$G$7:$L$35,MATCH(1,('G Project Timeline-OPM update'!$C$7:$C$35=N148)*('G Project Timeline-OPM update'!$B$7:$B$35=M148)*('G Project Timeline-OPM update'!$D$7:$D$35=O148),0),MATCH(P148,'G Project Timeline-OPM update'!$G$4:$L$4,0))-14</f>
        <v>46153</v>
      </c>
      <c r="T148" s="203">
        <f t="shared" si="3"/>
        <v>56</v>
      </c>
      <c r="U148" s="204">
        <f>IFERROR(VLOOKUP(G148,'Bidding list 26'!$B$2:$P$31,15,0),"")</f>
        <v>50</v>
      </c>
      <c r="V148" s="205">
        <f t="shared" si="4"/>
        <v>46103</v>
      </c>
      <c r="W148" s="97">
        <f t="shared" si="24"/>
        <v>46147</v>
      </c>
      <c r="X148" s="204" t="str">
        <f t="shared" si="21"/>
        <v>On time</v>
      </c>
      <c r="Y148" s="98" t="s">
        <v>160</v>
      </c>
      <c r="Z148" s="85"/>
      <c r="AA148" s="85" t="s">
        <v>161</v>
      </c>
      <c r="AB148" s="85" t="s">
        <v>677</v>
      </c>
      <c r="AC148" s="85" t="s">
        <v>161</v>
      </c>
      <c r="AD148" s="99" t="s">
        <v>678</v>
      </c>
      <c r="AE148" s="99" t="s">
        <v>161</v>
      </c>
      <c r="AF148" s="129" t="s">
        <v>575</v>
      </c>
      <c r="AG148" s="120" t="str">
        <f>vlookup(AF148,Sheet9!A:D,4,0)</f>
        <v/>
      </c>
      <c r="AH148" s="101">
        <v>46149.0</v>
      </c>
      <c r="AI148" s="148" t="s">
        <v>679</v>
      </c>
      <c r="AJ148" s="103"/>
      <c r="AK148" s="104"/>
      <c r="AL148" s="3">
        <f t="shared" si="25"/>
        <v>6</v>
      </c>
      <c r="AM148" s="3">
        <f t="shared" si="26"/>
        <v>6</v>
      </c>
      <c r="AN148" s="3">
        <f t="shared" si="27"/>
        <v>6</v>
      </c>
      <c r="AO148" s="3">
        <f t="shared" si="28"/>
        <v>6</v>
      </c>
    </row>
    <row r="149">
      <c r="A149" s="194">
        <v>46098.0</v>
      </c>
      <c r="B149" s="195" t="s">
        <v>49</v>
      </c>
      <c r="C149" s="195" t="s">
        <v>673</v>
      </c>
      <c r="D149" s="195" t="s">
        <v>680</v>
      </c>
      <c r="E149" s="196" t="s">
        <v>675</v>
      </c>
      <c r="F149" s="93"/>
      <c r="G149" s="195" t="s">
        <v>42</v>
      </c>
      <c r="H149" s="195" t="s">
        <v>309</v>
      </c>
      <c r="I149" s="197">
        <v>3300000.0</v>
      </c>
      <c r="J149" s="95">
        <v>6.0</v>
      </c>
      <c r="K149" s="201">
        <v>3.96E7</v>
      </c>
      <c r="L149" s="95" t="s">
        <v>681</v>
      </c>
      <c r="M149" s="90" t="s">
        <v>16</v>
      </c>
      <c r="N149" s="90" t="s">
        <v>17</v>
      </c>
      <c r="O149" s="92" t="s">
        <v>95</v>
      </c>
      <c r="P149" s="92" t="s">
        <v>18</v>
      </c>
      <c r="Q149" s="195"/>
      <c r="R149" s="194">
        <f>Q149-A149</f>
        <v>-46098</v>
      </c>
      <c r="S149" s="202">
        <f t="array" ref="S149">INDEX('G Project Timeline-OPM update'!$G$7:$L$35,MATCH(1,('G Project Timeline-OPM update'!$C$7:$C$35=N149)*('G Project Timeline-OPM update'!$B$7:$B$35=M149)*('G Project Timeline-OPM update'!$D$7:$D$35=O149),0),MATCH(P149,'G Project Timeline-OPM update'!$G$4:$L$4,0))-14</f>
        <v>46153</v>
      </c>
      <c r="T149" s="203">
        <f t="shared" si="3"/>
        <v>55</v>
      </c>
      <c r="U149" s="204">
        <f>IFERROR(VLOOKUP(G149,'Bidding list 26'!$B$2:$P$31,15,0),"")</f>
        <v>50</v>
      </c>
      <c r="V149" s="205">
        <f t="shared" si="4"/>
        <v>46103</v>
      </c>
      <c r="W149" s="97">
        <f t="shared" si="24"/>
        <v>46148</v>
      </c>
      <c r="X149" s="204" t="str">
        <f t="shared" si="21"/>
        <v>On time</v>
      </c>
      <c r="Y149" s="135" t="s">
        <v>160</v>
      </c>
      <c r="Z149" s="85"/>
      <c r="AA149" s="99" t="s">
        <v>161</v>
      </c>
      <c r="AB149" s="99" t="s">
        <v>682</v>
      </c>
      <c r="AC149" s="99" t="s">
        <v>161</v>
      </c>
      <c r="AD149" s="99" t="s">
        <v>683</v>
      </c>
      <c r="AE149" s="99" t="s">
        <v>161</v>
      </c>
      <c r="AF149" s="147" t="s">
        <v>684</v>
      </c>
      <c r="AG149" s="199">
        <v>46171.0</v>
      </c>
      <c r="AH149" s="200">
        <v>46172.0</v>
      </c>
      <c r="AI149" s="148" t="s">
        <v>685</v>
      </c>
      <c r="AJ149" s="103"/>
      <c r="AK149" s="104"/>
      <c r="AL149" s="3">
        <f t="shared" si="25"/>
        <v>6</v>
      </c>
      <c r="AM149" s="3">
        <f t="shared" si="26"/>
        <v>6</v>
      </c>
      <c r="AN149" s="3">
        <f t="shared" si="27"/>
        <v>6</v>
      </c>
      <c r="AO149" s="3">
        <f t="shared" si="28"/>
        <v>6</v>
      </c>
    </row>
    <row r="150">
      <c r="A150" s="194">
        <v>46098.0</v>
      </c>
      <c r="B150" s="195" t="s">
        <v>45</v>
      </c>
      <c r="C150" s="195" t="s">
        <v>686</v>
      </c>
      <c r="D150" s="195" t="s">
        <v>687</v>
      </c>
      <c r="E150" s="196" t="s">
        <v>688</v>
      </c>
      <c r="F150" s="93"/>
      <c r="G150" s="195" t="s">
        <v>42</v>
      </c>
      <c r="H150" s="195" t="s">
        <v>309</v>
      </c>
      <c r="I150" s="197">
        <v>3300000.0</v>
      </c>
      <c r="J150" s="93">
        <v>2.0</v>
      </c>
      <c r="K150" s="201">
        <v>6600000.0</v>
      </c>
      <c r="L150" s="93" t="s">
        <v>689</v>
      </c>
      <c r="M150" s="90" t="s">
        <v>16</v>
      </c>
      <c r="N150" s="90" t="s">
        <v>17</v>
      </c>
      <c r="O150" s="92" t="s">
        <v>98</v>
      </c>
      <c r="P150" s="92" t="s">
        <v>18</v>
      </c>
      <c r="Q150" s="195"/>
      <c r="R150" s="93"/>
      <c r="S150" s="94">
        <f t="array" ref="S150">INDEX('G Project Timeline-OPM update'!$G$7:$L$35,MATCH(1,('G Project Timeline-OPM update'!$C$7:$C$35=N150)*('G Project Timeline-OPM update'!$B$7:$B$35=M150)*('G Project Timeline-OPM update'!$D$7:$D$35=O150),0),MATCH(P150,'G Project Timeline-OPM update'!$G$4:$L$4,0))-14</f>
        <v>46153</v>
      </c>
      <c r="T150" s="95">
        <f t="shared" si="3"/>
        <v>55</v>
      </c>
      <c r="U150" s="96">
        <f>IFERROR(VLOOKUP(G150,'Bidding list 26'!$B$2:$P$31,15,0),"")</f>
        <v>50</v>
      </c>
      <c r="V150" s="97">
        <f t="shared" si="4"/>
        <v>46103</v>
      </c>
      <c r="W150" s="97">
        <f t="shared" si="24"/>
        <v>46148</v>
      </c>
      <c r="X150" s="96" t="str">
        <f t="shared" si="21"/>
        <v>On time</v>
      </c>
      <c r="Y150" s="98" t="s">
        <v>160</v>
      </c>
      <c r="Z150" s="85"/>
      <c r="AA150" s="85" t="s">
        <v>161</v>
      </c>
      <c r="AB150" s="85" t="s">
        <v>677</v>
      </c>
      <c r="AC150" s="85" t="s">
        <v>161</v>
      </c>
      <c r="AD150" s="99" t="s">
        <v>678</v>
      </c>
      <c r="AE150" s="99" t="s">
        <v>161</v>
      </c>
      <c r="AF150" s="129" t="s">
        <v>575</v>
      </c>
      <c r="AG150" s="120" t="str">
        <f>vlookup(AF150,Sheet9!A:D,4,0)</f>
        <v/>
      </c>
      <c r="AH150" s="101">
        <v>46149.0</v>
      </c>
      <c r="AI150" s="114" t="s">
        <v>690</v>
      </c>
      <c r="AJ150" s="103"/>
      <c r="AK150" s="104"/>
      <c r="AL150" s="3">
        <f t="shared" si="25"/>
        <v>2</v>
      </c>
      <c r="AM150" s="3">
        <f t="shared" si="26"/>
        <v>2</v>
      </c>
      <c r="AN150" s="3">
        <f t="shared" si="27"/>
        <v>2</v>
      </c>
      <c r="AO150" s="3">
        <f t="shared" si="28"/>
        <v>2</v>
      </c>
    </row>
    <row r="151">
      <c r="A151" s="194">
        <v>46098.0</v>
      </c>
      <c r="B151" s="195" t="s">
        <v>26</v>
      </c>
      <c r="C151" s="195" t="s">
        <v>691</v>
      </c>
      <c r="D151" s="195" t="s">
        <v>692</v>
      </c>
      <c r="E151" s="196" t="s">
        <v>693</v>
      </c>
      <c r="F151" s="93">
        <v>4457.0</v>
      </c>
      <c r="G151" s="195" t="s">
        <v>42</v>
      </c>
      <c r="H151" s="195" t="s">
        <v>309</v>
      </c>
      <c r="I151" s="197">
        <v>3300000.0</v>
      </c>
      <c r="J151" s="93">
        <v>3.0</v>
      </c>
      <c r="K151" s="201">
        <v>9900000.0</v>
      </c>
      <c r="L151" s="93" t="s">
        <v>676</v>
      </c>
      <c r="M151" s="90" t="s">
        <v>16</v>
      </c>
      <c r="N151" s="90" t="s">
        <v>17</v>
      </c>
      <c r="O151" s="92" t="s">
        <v>98</v>
      </c>
      <c r="P151" s="92" t="s">
        <v>18</v>
      </c>
      <c r="Q151" s="195"/>
      <c r="R151" s="194">
        <f t="shared" ref="R151:R1013" si="29">Q151-A151</f>
        <v>-46098</v>
      </c>
      <c r="S151" s="94">
        <f t="array" ref="S151">INDEX('G Project Timeline-OPM update'!$G$7:$L$35,MATCH(1,('G Project Timeline-OPM update'!$C$7:$C$35=N151)*('G Project Timeline-OPM update'!$B$7:$B$35=M151)*('G Project Timeline-OPM update'!$D$7:$D$35=O151),0),MATCH(P151,'G Project Timeline-OPM update'!$G$4:$L$4,0))-14</f>
        <v>46153</v>
      </c>
      <c r="T151" s="95">
        <f t="shared" si="3"/>
        <v>55</v>
      </c>
      <c r="U151" s="96">
        <f>IFERROR(VLOOKUP(G151,'Bidding list 26'!$B$2:$P$31,15,0),"")</f>
        <v>50</v>
      </c>
      <c r="V151" s="97">
        <f t="shared" si="4"/>
        <v>46103</v>
      </c>
      <c r="W151" s="97">
        <f t="shared" si="24"/>
        <v>46148</v>
      </c>
      <c r="X151" s="96" t="str">
        <f t="shared" si="21"/>
        <v>On time</v>
      </c>
      <c r="Y151" s="98" t="s">
        <v>160</v>
      </c>
      <c r="Z151" s="98" t="s">
        <v>477</v>
      </c>
      <c r="AA151" s="99" t="s">
        <v>161</v>
      </c>
      <c r="AB151" s="135" t="s">
        <v>694</v>
      </c>
      <c r="AC151" s="135" t="s">
        <v>161</v>
      </c>
      <c r="AD151" s="168" t="s">
        <v>695</v>
      </c>
      <c r="AE151" s="135" t="s">
        <v>161</v>
      </c>
      <c r="AF151" s="135" t="s">
        <v>649</v>
      </c>
      <c r="AG151" s="199">
        <v>46171.0</v>
      </c>
      <c r="AH151" s="200">
        <v>46172.0</v>
      </c>
      <c r="AI151" s="102" t="s">
        <v>696</v>
      </c>
      <c r="AJ151" s="103"/>
      <c r="AK151" s="104"/>
      <c r="AL151" s="3">
        <f t="shared" si="25"/>
        <v>3</v>
      </c>
      <c r="AM151" s="3">
        <f t="shared" si="26"/>
        <v>3</v>
      </c>
      <c r="AN151" s="3">
        <f t="shared" si="27"/>
        <v>3</v>
      </c>
      <c r="AO151" s="3">
        <f t="shared" si="28"/>
        <v>3</v>
      </c>
    </row>
    <row r="152">
      <c r="A152" s="194">
        <v>46105.0</v>
      </c>
      <c r="B152" s="195" t="s">
        <v>49</v>
      </c>
      <c r="C152" s="195" t="s">
        <v>697</v>
      </c>
      <c r="D152" s="195" t="s">
        <v>698</v>
      </c>
      <c r="E152" s="196" t="s">
        <v>699</v>
      </c>
      <c r="F152" s="93"/>
      <c r="G152" s="195" t="s">
        <v>56</v>
      </c>
      <c r="H152" s="195" t="s">
        <v>700</v>
      </c>
      <c r="I152" s="197">
        <v>2.6752E7</v>
      </c>
      <c r="J152" s="93">
        <v>10.0</v>
      </c>
      <c r="K152" s="201">
        <v>2.6752E8</v>
      </c>
      <c r="L152" s="93" t="s">
        <v>701</v>
      </c>
      <c r="M152" s="90" t="s">
        <v>16</v>
      </c>
      <c r="N152" s="90" t="s">
        <v>17</v>
      </c>
      <c r="O152" s="92" t="s">
        <v>98</v>
      </c>
      <c r="P152" s="92" t="s">
        <v>18</v>
      </c>
      <c r="Q152" s="195"/>
      <c r="R152" s="194">
        <f t="shared" si="29"/>
        <v>-46105</v>
      </c>
      <c r="S152" s="94">
        <f t="array" ref="S152">INDEX('G Project Timeline-OPM update'!$G$7:$L$35,MATCH(1,('G Project Timeline-OPM update'!$C$7:$C$35=N152)*('G Project Timeline-OPM update'!$B$7:$B$35=M152)*('G Project Timeline-OPM update'!$D$7:$D$35=O152),0),MATCH(P152,'G Project Timeline-OPM update'!$G$4:$L$4,0))-14</f>
        <v>46153</v>
      </c>
      <c r="T152" s="95">
        <f t="shared" si="3"/>
        <v>48</v>
      </c>
      <c r="U152" s="96">
        <f>IFERROR(VLOOKUP(G152,'Bidding list 26'!$B$2:$P$31,15,0),"")</f>
        <v>70</v>
      </c>
      <c r="V152" s="97">
        <f t="shared" si="4"/>
        <v>46083</v>
      </c>
      <c r="W152" s="96"/>
      <c r="X152" s="96" t="str">
        <f t="shared" si="21"/>
        <v>Late</v>
      </c>
      <c r="Y152" s="98" t="s">
        <v>160</v>
      </c>
      <c r="Z152" s="85" t="s">
        <v>477</v>
      </c>
      <c r="AA152" s="99" t="s">
        <v>161</v>
      </c>
      <c r="AB152" s="85" t="s">
        <v>702</v>
      </c>
      <c r="AC152" s="85" t="s">
        <v>161</v>
      </c>
      <c r="AD152" s="85" t="s">
        <v>703</v>
      </c>
      <c r="AE152" s="99" t="s">
        <v>161</v>
      </c>
      <c r="AF152" s="85" t="s">
        <v>703</v>
      </c>
      <c r="AG152" s="113"/>
      <c r="AH152" s="101" t="s">
        <v>275</v>
      </c>
      <c r="AI152" s="148" t="s">
        <v>704</v>
      </c>
      <c r="AJ152" s="103"/>
      <c r="AK152" s="104"/>
      <c r="AL152" s="3">
        <f t="shared" si="25"/>
        <v>10</v>
      </c>
      <c r="AM152" s="3">
        <f t="shared" si="26"/>
        <v>10</v>
      </c>
      <c r="AN152" s="3">
        <f t="shared" si="27"/>
        <v>10</v>
      </c>
      <c r="AO152" s="3">
        <f t="shared" si="28"/>
        <v>10</v>
      </c>
    </row>
    <row r="153">
      <c r="A153" s="194">
        <v>46105.0</v>
      </c>
      <c r="B153" s="195" t="s">
        <v>49</v>
      </c>
      <c r="C153" s="195" t="s">
        <v>697</v>
      </c>
      <c r="D153" s="195" t="s">
        <v>698</v>
      </c>
      <c r="E153" s="196" t="s">
        <v>699</v>
      </c>
      <c r="F153" s="93"/>
      <c r="G153" s="195" t="s">
        <v>56</v>
      </c>
      <c r="H153" s="195" t="s">
        <v>700</v>
      </c>
      <c r="I153" s="197">
        <v>2.6752E7</v>
      </c>
      <c r="J153" s="93">
        <v>2.0</v>
      </c>
      <c r="K153" s="201">
        <v>5.3504E7</v>
      </c>
      <c r="L153" s="93" t="s">
        <v>705</v>
      </c>
      <c r="M153" s="90" t="s">
        <v>16</v>
      </c>
      <c r="N153" s="90" t="s">
        <v>17</v>
      </c>
      <c r="O153" s="92" t="s">
        <v>95</v>
      </c>
      <c r="P153" s="92" t="s">
        <v>18</v>
      </c>
      <c r="Q153" s="195"/>
      <c r="R153" s="194">
        <f t="shared" si="29"/>
        <v>-46105</v>
      </c>
      <c r="S153" s="94">
        <f t="array" ref="S153">INDEX('G Project Timeline-OPM update'!$G$7:$L$35,MATCH(1,('G Project Timeline-OPM update'!$C$7:$C$35=N153)*('G Project Timeline-OPM update'!$B$7:$B$35=M153)*('G Project Timeline-OPM update'!$D$7:$D$35=O153),0),MATCH(P153,'G Project Timeline-OPM update'!$G$4:$L$4,0))-14</f>
        <v>46153</v>
      </c>
      <c r="T153" s="95">
        <f t="shared" si="3"/>
        <v>48</v>
      </c>
      <c r="U153" s="96">
        <f>IFERROR(VLOOKUP(G153,'Bidding list 26'!$B$2:$P$31,15,0),"")</f>
        <v>70</v>
      </c>
      <c r="V153" s="97">
        <f t="shared" si="4"/>
        <v>46083</v>
      </c>
      <c r="W153" s="96"/>
      <c r="X153" s="96" t="str">
        <f t="shared" si="21"/>
        <v>Late</v>
      </c>
      <c r="Y153" s="98" t="s">
        <v>160</v>
      </c>
      <c r="Z153" s="85" t="s">
        <v>477</v>
      </c>
      <c r="AA153" s="99" t="s">
        <v>161</v>
      </c>
      <c r="AB153" s="85" t="s">
        <v>706</v>
      </c>
      <c r="AC153" s="99" t="s">
        <v>161</v>
      </c>
      <c r="AD153" s="85" t="s">
        <v>707</v>
      </c>
      <c r="AE153" s="99" t="s">
        <v>161</v>
      </c>
      <c r="AF153" s="85" t="s">
        <v>707</v>
      </c>
      <c r="AG153" s="113"/>
      <c r="AH153" s="101" t="s">
        <v>275</v>
      </c>
      <c r="AI153" s="148" t="s">
        <v>708</v>
      </c>
      <c r="AJ153" s="103"/>
      <c r="AK153" s="104"/>
      <c r="AL153" s="3">
        <f t="shared" si="25"/>
        <v>2</v>
      </c>
      <c r="AM153" s="3">
        <f t="shared" si="26"/>
        <v>2</v>
      </c>
      <c r="AN153" s="3">
        <f t="shared" si="27"/>
        <v>2</v>
      </c>
      <c r="AO153" s="3">
        <f t="shared" si="28"/>
        <v>2</v>
      </c>
    </row>
    <row r="154">
      <c r="A154" s="206"/>
      <c r="B154" s="195"/>
      <c r="C154" s="195"/>
      <c r="D154" s="195"/>
      <c r="E154" s="195"/>
      <c r="F154" s="93"/>
      <c r="G154" s="207" t="s">
        <v>55</v>
      </c>
      <c r="H154" s="195" t="str">
        <f>vlookup(G154,'Bidding list 26'!$B$4:$G$270,6,0)</f>
        <v>Pro Tower QCT1250, Ultra 5 235, Ram 16GB DDR5, SSD
512GB, Integrated graphics card, Power 180W, HDMI &amp; DP Port,
Keyboard and Mouse, 3Yrs Wty</v>
      </c>
      <c r="I154" s="88">
        <f>vlookup(G154,'Bidding list 26'!$B$4:$I$1009,8,0)</f>
        <v>18717000</v>
      </c>
      <c r="J154" s="95">
        <v>1.0</v>
      </c>
      <c r="K154" s="89">
        <f t="shared" ref="K154:K1013" si="30">I154*J154</f>
        <v>18717000</v>
      </c>
      <c r="L154" s="93"/>
      <c r="M154" s="90" t="s">
        <v>34</v>
      </c>
      <c r="N154" s="90" t="s">
        <v>37</v>
      </c>
      <c r="O154" s="92" t="s">
        <v>95</v>
      </c>
      <c r="P154" s="92" t="s">
        <v>27</v>
      </c>
      <c r="Q154" s="195"/>
      <c r="R154" s="93">
        <f t="shared" si="29"/>
        <v>0</v>
      </c>
      <c r="S154" s="94">
        <f t="array" ref="S154">INDEX('G Project Timeline-OPM update'!$G$7:$L$35,MATCH(1,('G Project Timeline-OPM update'!$C$7:$C$35=N154)*('G Project Timeline-OPM update'!$B$7:$B$35=M154)*('G Project Timeline-OPM update'!$D$7:$D$35=O154),0),MATCH(P154,'G Project Timeline-OPM update'!$G$4:$L$4,0))-14</f>
        <v>46194</v>
      </c>
      <c r="T154" s="208">
        <f t="shared" si="3"/>
        <v>46194</v>
      </c>
      <c r="U154" s="96">
        <f>IFERROR(VLOOKUP(G154,'Bidding list 26'!$B$2:$P$31,15,0),"")</f>
        <v>70</v>
      </c>
      <c r="V154" s="97">
        <f t="shared" si="4"/>
        <v>46124</v>
      </c>
      <c r="W154" s="96">
        <f t="shared" ref="W154:W1013" si="31">A154+U154</f>
        <v>70</v>
      </c>
      <c r="X154" s="96" t="str">
        <f t="shared" si="21"/>
        <v>On time</v>
      </c>
      <c r="Y154" s="195"/>
      <c r="Z154" s="85"/>
      <c r="AA154" s="195"/>
      <c r="AB154" s="195"/>
      <c r="AC154" s="85"/>
      <c r="AD154" s="195"/>
      <c r="AE154" s="195"/>
      <c r="AF154" s="195"/>
      <c r="AG154" s="120"/>
      <c r="AH154" s="101"/>
      <c r="AI154" s="209"/>
      <c r="AJ154" s="103"/>
      <c r="AK154" s="104"/>
      <c r="AL154" s="3">
        <f t="shared" si="25"/>
        <v>0</v>
      </c>
      <c r="AM154" s="3">
        <f t="shared" si="26"/>
        <v>0</v>
      </c>
      <c r="AN154" s="3">
        <f t="shared" si="27"/>
        <v>0</v>
      </c>
      <c r="AO154" s="3">
        <f t="shared" si="28"/>
        <v>0</v>
      </c>
    </row>
    <row r="155">
      <c r="A155" s="171">
        <v>46135.0</v>
      </c>
      <c r="B155" s="207" t="s">
        <v>49</v>
      </c>
      <c r="C155" s="207" t="s">
        <v>453</v>
      </c>
      <c r="D155" s="85" t="s">
        <v>406</v>
      </c>
      <c r="E155" s="107" t="s">
        <v>407</v>
      </c>
      <c r="F155" s="87">
        <v>4440.0</v>
      </c>
      <c r="G155" s="85" t="s">
        <v>56</v>
      </c>
      <c r="H155" s="195" t="str">
        <f>vlookup(G155,'Bidding list 26'!$B$4:$G$270,6,0)</f>
        <v>Pro Tower QCT1250, Ultra 7 265, Ram 16GB DDR5, SSD
512GB, Integrated graphics card, Power 180W, HDMI &amp; DP Port,
Keyboard and Mouse, 3Yrs Wty</v>
      </c>
      <c r="I155" s="88">
        <f>vlookup(G155,'Bidding list 26'!$B$4:$I$1009,8,0)</f>
        <v>26752000</v>
      </c>
      <c r="J155" s="95">
        <v>54.0</v>
      </c>
      <c r="K155" s="89">
        <f t="shared" si="30"/>
        <v>1444608000</v>
      </c>
      <c r="L155" s="210" t="s">
        <v>709</v>
      </c>
      <c r="M155" s="90" t="s">
        <v>34</v>
      </c>
      <c r="N155" s="90" t="s">
        <v>37</v>
      </c>
      <c r="O155" s="92" t="s">
        <v>98</v>
      </c>
      <c r="P155" s="92" t="s">
        <v>18</v>
      </c>
      <c r="Q155" s="195"/>
      <c r="R155" s="211">
        <f t="shared" si="29"/>
        <v>-46135</v>
      </c>
      <c r="S155" s="94">
        <f t="array" ref="S155">INDEX('G Project Timeline-OPM update'!$G$7:$L$35,MATCH(1,('G Project Timeline-OPM update'!$C$7:$C$35=N155)*('G Project Timeline-OPM update'!$B$7:$B$35=M155)*('G Project Timeline-OPM update'!$D$7:$D$35=O155),0),MATCH(P155,'G Project Timeline-OPM update'!$G$4:$L$4,0))-14</f>
        <v>46160</v>
      </c>
      <c r="T155" s="95">
        <f t="shared" si="3"/>
        <v>25</v>
      </c>
      <c r="U155" s="96">
        <f>IFERROR(VLOOKUP(G155,'Bidding list 26'!$B$2:$P$31,15,0),"")</f>
        <v>70</v>
      </c>
      <c r="V155" s="97">
        <f t="shared" si="4"/>
        <v>46090</v>
      </c>
      <c r="W155" s="173">
        <f t="shared" si="31"/>
        <v>46205</v>
      </c>
      <c r="X155" s="96" t="str">
        <f t="shared" si="21"/>
        <v>Late</v>
      </c>
      <c r="Y155" s="98" t="s">
        <v>160</v>
      </c>
      <c r="Z155" s="85" t="s">
        <v>477</v>
      </c>
      <c r="AA155" s="99" t="s">
        <v>161</v>
      </c>
      <c r="AB155" s="207" t="s">
        <v>710</v>
      </c>
      <c r="AC155" s="99" t="s">
        <v>161</v>
      </c>
      <c r="AD155" s="207" t="s">
        <v>711</v>
      </c>
      <c r="AE155" s="99" t="s">
        <v>161</v>
      </c>
      <c r="AF155" s="207" t="s">
        <v>711</v>
      </c>
      <c r="AG155" s="120"/>
      <c r="AH155" s="124">
        <v>46156.0</v>
      </c>
      <c r="AI155" s="212" t="s">
        <v>712</v>
      </c>
      <c r="AJ155" s="103"/>
      <c r="AK155" s="213" t="s">
        <v>388</v>
      </c>
      <c r="AL155" s="3">
        <f t="shared" si="25"/>
        <v>54</v>
      </c>
      <c r="AM155" s="3">
        <f t="shared" si="26"/>
        <v>54</v>
      </c>
      <c r="AN155" s="3">
        <f t="shared" si="27"/>
        <v>54</v>
      </c>
      <c r="AO155" s="3">
        <f t="shared" si="28"/>
        <v>54</v>
      </c>
    </row>
    <row r="156">
      <c r="A156" s="171">
        <v>46135.0</v>
      </c>
      <c r="B156" s="207" t="s">
        <v>49</v>
      </c>
      <c r="C156" s="207" t="s">
        <v>453</v>
      </c>
      <c r="D156" s="85" t="s">
        <v>406</v>
      </c>
      <c r="E156" s="107" t="s">
        <v>407</v>
      </c>
      <c r="F156" s="87">
        <v>4440.0</v>
      </c>
      <c r="G156" s="85" t="s">
        <v>56</v>
      </c>
      <c r="H156" s="195" t="str">
        <f>vlookup(G156,'Bidding list 26'!$B$4:$G$270,6,0)</f>
        <v>Pro Tower QCT1250, Ultra 7 265, Ram 16GB DDR5, SSD
512GB, Integrated graphics card, Power 180W, HDMI &amp; DP Port,
Keyboard and Mouse, 3Yrs Wty</v>
      </c>
      <c r="I156" s="88">
        <f>vlookup(G156,'Bidding list 26'!$B$4:$I$1009,8,0)</f>
        <v>26752000</v>
      </c>
      <c r="J156" s="95">
        <v>58.0</v>
      </c>
      <c r="K156" s="89">
        <f t="shared" si="30"/>
        <v>1551616000</v>
      </c>
      <c r="L156" s="210" t="s">
        <v>713</v>
      </c>
      <c r="M156" s="90" t="s">
        <v>34</v>
      </c>
      <c r="N156" s="90" t="s">
        <v>35</v>
      </c>
      <c r="O156" s="92" t="s">
        <v>98</v>
      </c>
      <c r="P156" s="92" t="s">
        <v>18</v>
      </c>
      <c r="Q156" s="195"/>
      <c r="R156" s="211">
        <f t="shared" si="29"/>
        <v>-46135</v>
      </c>
      <c r="S156" s="94">
        <f t="array" ref="S156">INDEX('G Project Timeline-OPM update'!$G$7:$L$35,MATCH(1,('G Project Timeline-OPM update'!$C$7:$C$35=N156)*('G Project Timeline-OPM update'!$B$7:$B$35=M156)*('G Project Timeline-OPM update'!$D$7:$D$35=O156),0),MATCH(P156,'G Project Timeline-OPM update'!$G$4:$L$4,0))-14</f>
        <v>46160</v>
      </c>
      <c r="T156" s="95">
        <f t="shared" si="3"/>
        <v>25</v>
      </c>
      <c r="U156" s="96">
        <f>IFERROR(VLOOKUP(G156,'Bidding list 26'!$B$2:$P$31,15,0),"")</f>
        <v>70</v>
      </c>
      <c r="V156" s="97">
        <f t="shared" si="4"/>
        <v>46090</v>
      </c>
      <c r="W156" s="173">
        <f t="shared" si="31"/>
        <v>46205</v>
      </c>
      <c r="X156" s="96" t="str">
        <f t="shared" si="21"/>
        <v>Late</v>
      </c>
      <c r="Y156" s="98" t="s">
        <v>160</v>
      </c>
      <c r="Z156" s="85" t="s">
        <v>477</v>
      </c>
      <c r="AA156" s="99" t="s">
        <v>161</v>
      </c>
      <c r="AB156" s="207" t="s">
        <v>714</v>
      </c>
      <c r="AC156" s="99" t="s">
        <v>161</v>
      </c>
      <c r="AD156" s="207" t="s">
        <v>715</v>
      </c>
      <c r="AE156" s="99" t="s">
        <v>161</v>
      </c>
      <c r="AF156" s="207" t="s">
        <v>715</v>
      </c>
      <c r="AG156" s="120"/>
      <c r="AH156" s="124">
        <v>46156.0</v>
      </c>
      <c r="AI156" s="212" t="s">
        <v>716</v>
      </c>
      <c r="AJ156" s="103"/>
      <c r="AK156" s="213" t="s">
        <v>388</v>
      </c>
      <c r="AL156" s="3">
        <f t="shared" si="25"/>
        <v>58</v>
      </c>
      <c r="AM156" s="3">
        <f t="shared" si="26"/>
        <v>58</v>
      </c>
      <c r="AN156" s="3">
        <f t="shared" si="27"/>
        <v>58</v>
      </c>
      <c r="AO156" s="3">
        <f t="shared" si="28"/>
        <v>58</v>
      </c>
    </row>
    <row r="157">
      <c r="A157" s="171">
        <v>46135.0</v>
      </c>
      <c r="B157" s="207" t="s">
        <v>49</v>
      </c>
      <c r="C157" s="207" t="s">
        <v>453</v>
      </c>
      <c r="D157" s="85" t="s">
        <v>406</v>
      </c>
      <c r="E157" s="107" t="s">
        <v>407</v>
      </c>
      <c r="F157" s="87">
        <v>4440.0</v>
      </c>
      <c r="G157" s="85" t="s">
        <v>56</v>
      </c>
      <c r="H157" s="195" t="str">
        <f>vlookup(G157,'Bidding list 26'!$B$4:$G$270,6,0)</f>
        <v>Pro Tower QCT1250, Ultra 7 265, Ram 16GB DDR5, SSD
512GB, Integrated graphics card, Power 180W, HDMI &amp; DP Port,
Keyboard and Mouse, 3Yrs Wty</v>
      </c>
      <c r="I157" s="88">
        <f>vlookup(G157,'Bidding list 26'!$B$4:$I$1009,8,0)</f>
        <v>26752000</v>
      </c>
      <c r="J157" s="95">
        <v>58.0</v>
      </c>
      <c r="K157" s="89">
        <f t="shared" si="30"/>
        <v>1551616000</v>
      </c>
      <c r="L157" s="210" t="s">
        <v>717</v>
      </c>
      <c r="M157" s="90" t="s">
        <v>34</v>
      </c>
      <c r="N157" s="90" t="s">
        <v>36</v>
      </c>
      <c r="O157" s="92" t="s">
        <v>98</v>
      </c>
      <c r="P157" s="92" t="s">
        <v>18</v>
      </c>
      <c r="Q157" s="195"/>
      <c r="R157" s="211">
        <f t="shared" si="29"/>
        <v>-46135</v>
      </c>
      <c r="S157" s="94">
        <f t="array" ref="S157">INDEX('G Project Timeline-OPM update'!$G$7:$L$35,MATCH(1,('G Project Timeline-OPM update'!$C$7:$C$35=N157)*('G Project Timeline-OPM update'!$B$7:$B$35=M157)*('G Project Timeline-OPM update'!$D$7:$D$35=O157),0),MATCH(P157,'G Project Timeline-OPM update'!$G$4:$L$4,0))-14</f>
        <v>46160</v>
      </c>
      <c r="T157" s="95">
        <f t="shared" si="3"/>
        <v>25</v>
      </c>
      <c r="U157" s="96">
        <f>IFERROR(VLOOKUP(G157,'Bidding list 26'!$B$2:$P$31,15,0),"")</f>
        <v>70</v>
      </c>
      <c r="V157" s="97">
        <f t="shared" si="4"/>
        <v>46090</v>
      </c>
      <c r="W157" s="173">
        <f t="shared" si="31"/>
        <v>46205</v>
      </c>
      <c r="X157" s="96" t="str">
        <f t="shared" si="21"/>
        <v>Late</v>
      </c>
      <c r="Y157" s="98" t="s">
        <v>160</v>
      </c>
      <c r="Z157" s="85" t="s">
        <v>477</v>
      </c>
      <c r="AA157" s="99" t="s">
        <v>161</v>
      </c>
      <c r="AB157" s="207" t="s">
        <v>718</v>
      </c>
      <c r="AC157" s="99" t="s">
        <v>161</v>
      </c>
      <c r="AD157" s="207" t="s">
        <v>719</v>
      </c>
      <c r="AE157" s="99" t="s">
        <v>161</v>
      </c>
      <c r="AF157" s="207" t="s">
        <v>719</v>
      </c>
      <c r="AG157" s="120"/>
      <c r="AH157" s="124">
        <v>46156.0</v>
      </c>
      <c r="AI157" s="207" t="s">
        <v>720</v>
      </c>
      <c r="AJ157" s="103"/>
      <c r="AK157" s="213" t="s">
        <v>388</v>
      </c>
      <c r="AL157" s="3">
        <f t="shared" si="25"/>
        <v>58</v>
      </c>
      <c r="AM157" s="3">
        <f t="shared" si="26"/>
        <v>58</v>
      </c>
      <c r="AN157" s="3">
        <f t="shared" si="27"/>
        <v>58</v>
      </c>
      <c r="AO157" s="3">
        <f t="shared" si="28"/>
        <v>58</v>
      </c>
    </row>
    <row r="158" ht="78.0" customHeight="1">
      <c r="A158" s="171">
        <v>46136.0</v>
      </c>
      <c r="B158" s="207" t="s">
        <v>49</v>
      </c>
      <c r="C158" s="207" t="s">
        <v>453</v>
      </c>
      <c r="D158" s="85" t="s">
        <v>406</v>
      </c>
      <c r="E158" s="107" t="s">
        <v>407</v>
      </c>
      <c r="F158" s="87">
        <v>4440.0</v>
      </c>
      <c r="G158" s="207" t="s">
        <v>72</v>
      </c>
      <c r="H158" s="195" t="str">
        <f>vlookup(G158,'Bidding list 26'!$B$4:$G$270,6,0)</f>
        <v>MB24V7-W, 23.8 inch White, With Bracket Arm Warrior WA-MH0802 (White)</v>
      </c>
      <c r="I158" s="88">
        <f>vlookup(G158,'Bidding list 26'!$B$4:$I$1009,8,0)</f>
        <v>1815000</v>
      </c>
      <c r="J158" s="214">
        <v>53.0</v>
      </c>
      <c r="K158" s="89">
        <f t="shared" si="30"/>
        <v>96195000</v>
      </c>
      <c r="L158" s="95" t="s">
        <v>721</v>
      </c>
      <c r="M158" s="90" t="s">
        <v>58</v>
      </c>
      <c r="N158" s="90" t="s">
        <v>22</v>
      </c>
      <c r="O158" s="92" t="s">
        <v>98</v>
      </c>
      <c r="P158" s="92" t="s">
        <v>21</v>
      </c>
      <c r="Q158" s="195"/>
      <c r="R158" s="211">
        <f t="shared" si="29"/>
        <v>-46136</v>
      </c>
      <c r="S158" s="94">
        <f t="array" ref="S158">INDEX('G Project Timeline-OPM update'!$G$7:$L$35,MATCH(1,('G Project Timeline-OPM update'!$C$7:$C$35=N158)*('G Project Timeline-OPM update'!$B$7:$B$35=M158)*('G Project Timeline-OPM update'!$D$7:$D$35=O158),0),MATCH(P158,'G Project Timeline-OPM update'!$G$4:$L$4,0))-14</f>
        <v>46142</v>
      </c>
      <c r="T158" s="95">
        <f t="shared" si="3"/>
        <v>6</v>
      </c>
      <c r="U158" s="96">
        <f>IFERROR(VLOOKUP(G158,'Bidding list 26'!$B$2:$P$31,15,0),"")</f>
        <v>80</v>
      </c>
      <c r="V158" s="97">
        <f t="shared" si="4"/>
        <v>46062</v>
      </c>
      <c r="W158" s="173">
        <f t="shared" si="31"/>
        <v>46216</v>
      </c>
      <c r="X158" s="96" t="str">
        <f t="shared" si="21"/>
        <v>Late</v>
      </c>
      <c r="Y158" s="98" t="s">
        <v>160</v>
      </c>
      <c r="Z158" s="85" t="s">
        <v>477</v>
      </c>
      <c r="AA158" s="99" t="s">
        <v>161</v>
      </c>
      <c r="AB158" s="207" t="s">
        <v>722</v>
      </c>
      <c r="AC158" s="99" t="s">
        <v>161</v>
      </c>
      <c r="AD158" s="207" t="s">
        <v>723</v>
      </c>
      <c r="AE158" s="99" t="s">
        <v>161</v>
      </c>
      <c r="AF158" s="207" t="s">
        <v>723</v>
      </c>
      <c r="AG158" s="120" t="s">
        <v>724</v>
      </c>
      <c r="AH158" s="101" t="s">
        <v>725</v>
      </c>
      <c r="AI158" s="207" t="s">
        <v>726</v>
      </c>
      <c r="AJ158" s="103"/>
      <c r="AK158" s="104"/>
      <c r="AL158" s="3">
        <f t="shared" si="25"/>
        <v>53</v>
      </c>
      <c r="AM158" s="3">
        <f t="shared" si="26"/>
        <v>53</v>
      </c>
      <c r="AN158" s="3">
        <f t="shared" si="27"/>
        <v>53</v>
      </c>
      <c r="AO158" s="3">
        <f t="shared" si="28"/>
        <v>53</v>
      </c>
    </row>
    <row r="159" ht="78.0" customHeight="1">
      <c r="A159" s="171">
        <v>46136.0</v>
      </c>
      <c r="B159" s="85" t="s">
        <v>47</v>
      </c>
      <c r="C159" s="207" t="s">
        <v>727</v>
      </c>
      <c r="D159" s="207" t="s">
        <v>728</v>
      </c>
      <c r="E159" s="215" t="s">
        <v>729</v>
      </c>
      <c r="F159" s="96">
        <v>3040.0</v>
      </c>
      <c r="G159" s="207" t="s">
        <v>72</v>
      </c>
      <c r="H159" s="195" t="str">
        <f>vlookup(G159,'Bidding list 26'!$B$4:$G$270,6,0)</f>
        <v>MB24V7-W, 23.8 inch White, With Bracket Arm Warrior WA-MH0802 (White)</v>
      </c>
      <c r="I159" s="88">
        <f>vlookup(G159,'Bidding list 26'!$B$4:$I$1009,8,0)</f>
        <v>1815000</v>
      </c>
      <c r="J159" s="95">
        <v>21.0</v>
      </c>
      <c r="K159" s="89">
        <f t="shared" si="30"/>
        <v>38115000</v>
      </c>
      <c r="L159" s="95" t="s">
        <v>721</v>
      </c>
      <c r="M159" s="90" t="s">
        <v>58</v>
      </c>
      <c r="N159" s="90" t="s">
        <v>22</v>
      </c>
      <c r="O159" s="92" t="s">
        <v>98</v>
      </c>
      <c r="P159" s="92" t="s">
        <v>21</v>
      </c>
      <c r="Q159" s="195"/>
      <c r="R159" s="211">
        <f t="shared" si="29"/>
        <v>-46136</v>
      </c>
      <c r="S159" s="94">
        <f t="array" ref="S159">INDEX('G Project Timeline-OPM update'!$G$7:$L$35,MATCH(1,('G Project Timeline-OPM update'!$C$7:$C$35=N159)*('G Project Timeline-OPM update'!$B$7:$B$35=M159)*('G Project Timeline-OPM update'!$D$7:$D$35=O159),0),MATCH(P159,'G Project Timeline-OPM update'!$G$4:$L$4,0))-14</f>
        <v>46142</v>
      </c>
      <c r="T159" s="95">
        <f t="shared" si="3"/>
        <v>6</v>
      </c>
      <c r="U159" s="96">
        <f>IFERROR(VLOOKUP(G159,'Bidding list 26'!$B$2:$P$31,15,0),"")</f>
        <v>80</v>
      </c>
      <c r="V159" s="97">
        <f t="shared" si="4"/>
        <v>46062</v>
      </c>
      <c r="W159" s="173">
        <f t="shared" si="31"/>
        <v>46216</v>
      </c>
      <c r="X159" s="96" t="str">
        <f t="shared" si="21"/>
        <v>Late</v>
      </c>
      <c r="Y159" s="98" t="s">
        <v>160</v>
      </c>
      <c r="Z159" s="85" t="s">
        <v>477</v>
      </c>
      <c r="AA159" s="99" t="s">
        <v>161</v>
      </c>
      <c r="AB159" s="207" t="s">
        <v>722</v>
      </c>
      <c r="AC159" s="99" t="s">
        <v>161</v>
      </c>
      <c r="AD159" s="207" t="s">
        <v>723</v>
      </c>
      <c r="AE159" s="99" t="s">
        <v>161</v>
      </c>
      <c r="AF159" s="207" t="s">
        <v>723</v>
      </c>
      <c r="AG159" s="124"/>
      <c r="AH159" s="124">
        <v>46165.0</v>
      </c>
      <c r="AI159" s="207" t="s">
        <v>730</v>
      </c>
      <c r="AJ159" s="103"/>
      <c r="AK159" s="104"/>
      <c r="AL159" s="3">
        <f t="shared" si="25"/>
        <v>21</v>
      </c>
      <c r="AM159" s="3">
        <f t="shared" si="26"/>
        <v>21</v>
      </c>
      <c r="AN159" s="3">
        <f t="shared" si="27"/>
        <v>21</v>
      </c>
      <c r="AO159" s="3">
        <f t="shared" si="28"/>
        <v>21</v>
      </c>
    </row>
    <row r="160" ht="66.75" customHeight="1">
      <c r="A160" s="171">
        <v>46136.0</v>
      </c>
      <c r="B160" s="85" t="s">
        <v>47</v>
      </c>
      <c r="C160" s="207" t="s">
        <v>727</v>
      </c>
      <c r="D160" s="207" t="s">
        <v>728</v>
      </c>
      <c r="E160" s="215" t="s">
        <v>729</v>
      </c>
      <c r="F160" s="96">
        <v>3040.0</v>
      </c>
      <c r="G160" s="207" t="s">
        <v>65</v>
      </c>
      <c r="H160" s="195" t="str">
        <f>vlookup(G160,'Bidding list 26'!$B$4:$G$270,6,0)</f>
        <v>NUC 14 Essential NUC14MNK150 Intel N150, Ram 16 GB DDR5,SSD 256GB, Wi-Fi and Bluetooth, NoOS, 3Yrs Wty</v>
      </c>
      <c r="I160" s="88">
        <f>vlookup(G160,'Bidding list 26'!$B$4:$I$1009,8,0)</f>
        <v>9680000</v>
      </c>
      <c r="J160" s="95">
        <v>21.0</v>
      </c>
      <c r="K160" s="89">
        <f t="shared" si="30"/>
        <v>203280000</v>
      </c>
      <c r="L160" s="95" t="s">
        <v>721</v>
      </c>
      <c r="M160" s="90" t="s">
        <v>58</v>
      </c>
      <c r="N160" s="90" t="s">
        <v>22</v>
      </c>
      <c r="O160" s="92" t="s">
        <v>98</v>
      </c>
      <c r="P160" s="92" t="s">
        <v>21</v>
      </c>
      <c r="Q160" s="216"/>
      <c r="R160" s="211">
        <f t="shared" si="29"/>
        <v>-46136</v>
      </c>
      <c r="S160" s="94">
        <f t="array" ref="S160">INDEX('G Project Timeline-OPM update'!$G$7:$L$35,MATCH(1,('G Project Timeline-OPM update'!$C$7:$C$35=N160)*('G Project Timeline-OPM update'!$B$7:$B$35=M160)*('G Project Timeline-OPM update'!$D$7:$D$35=O160),0),MATCH(P160,'G Project Timeline-OPM update'!$G$4:$L$4,0))-14</f>
        <v>46142</v>
      </c>
      <c r="T160" s="95">
        <f t="shared" si="3"/>
        <v>6</v>
      </c>
      <c r="U160" s="96">
        <f>IFERROR(VLOOKUP(G160,'Bidding list 26'!$B$2:$P$31,15,0),"")</f>
        <v>50</v>
      </c>
      <c r="V160" s="97">
        <f t="shared" si="4"/>
        <v>46092</v>
      </c>
      <c r="W160" s="173">
        <f t="shared" si="31"/>
        <v>46186</v>
      </c>
      <c r="X160" s="96" t="str">
        <f t="shared" si="21"/>
        <v>Late</v>
      </c>
      <c r="Y160" s="98" t="s">
        <v>160</v>
      </c>
      <c r="Z160" s="99" t="s">
        <v>256</v>
      </c>
      <c r="AA160" s="99" t="s">
        <v>161</v>
      </c>
      <c r="AB160" s="207" t="s">
        <v>731</v>
      </c>
      <c r="AC160" s="99" t="s">
        <v>161</v>
      </c>
      <c r="AD160" s="207" t="s">
        <v>732</v>
      </c>
      <c r="AE160" s="99" t="s">
        <v>161</v>
      </c>
      <c r="AF160" s="207" t="s">
        <v>732</v>
      </c>
      <c r="AG160" s="120"/>
      <c r="AH160" s="101"/>
      <c r="AI160" s="195"/>
      <c r="AJ160" s="103"/>
      <c r="AK160" s="104"/>
      <c r="AL160" s="3">
        <f t="shared" si="25"/>
        <v>21</v>
      </c>
      <c r="AM160" s="3">
        <f t="shared" si="26"/>
        <v>21</v>
      </c>
      <c r="AN160" s="3">
        <f t="shared" si="27"/>
        <v>21</v>
      </c>
      <c r="AO160" s="3">
        <f t="shared" si="28"/>
        <v>0</v>
      </c>
    </row>
    <row r="161" ht="30.0" customHeight="1">
      <c r="A161" s="171">
        <v>46144.0</v>
      </c>
      <c r="B161" s="217" t="s">
        <v>63</v>
      </c>
      <c r="C161" s="217" t="s">
        <v>733</v>
      </c>
      <c r="D161" s="218"/>
      <c r="E161" s="218"/>
      <c r="F161" s="219"/>
      <c r="G161" s="217" t="s">
        <v>72</v>
      </c>
      <c r="H161" s="218" t="str">
        <f>vlookup(G161,'Bidding list 26'!$B$4:$G$270,6,0)</f>
        <v>MB24V7-W, 23.8 inch White, With Bracket Arm Warrior WA-MH0802 (White)</v>
      </c>
      <c r="I161" s="220">
        <f>vlookup(G161,'Bidding list 26'!$B$4:$I$1009,8,0)</f>
        <v>1815000</v>
      </c>
      <c r="J161" s="221">
        <v>12.0</v>
      </c>
      <c r="K161" s="89">
        <f t="shared" si="30"/>
        <v>21780000</v>
      </c>
      <c r="L161" s="95" t="s">
        <v>721</v>
      </c>
      <c r="M161" s="90" t="s">
        <v>58</v>
      </c>
      <c r="N161" s="90" t="s">
        <v>22</v>
      </c>
      <c r="O161" s="92" t="s">
        <v>98</v>
      </c>
      <c r="P161" s="92" t="s">
        <v>21</v>
      </c>
      <c r="Q161" s="216"/>
      <c r="R161" s="211">
        <f t="shared" si="29"/>
        <v>-46144</v>
      </c>
      <c r="S161" s="94">
        <f t="array" ref="S161">INDEX('G Project Timeline-OPM update'!$G$7:$L$35,MATCH(1,('G Project Timeline-OPM update'!$C$7:$C$35=N161)*('G Project Timeline-OPM update'!$B$7:$B$35=M161)*('G Project Timeline-OPM update'!$D$7:$D$35=O161),0),MATCH(P161,'G Project Timeline-OPM update'!$G$4:$L$4,0))-14</f>
        <v>46142</v>
      </c>
      <c r="T161" s="95">
        <f t="shared" si="3"/>
        <v>-2</v>
      </c>
      <c r="U161" s="96">
        <f>IFERROR(VLOOKUP(G161,'Bidding list 26'!$B$2:$P$31,15,0),"")</f>
        <v>80</v>
      </c>
      <c r="V161" s="97">
        <f t="shared" si="4"/>
        <v>46062</v>
      </c>
      <c r="W161" s="173">
        <f t="shared" si="31"/>
        <v>46224</v>
      </c>
      <c r="X161" s="96" t="str">
        <f t="shared" si="21"/>
        <v>Late</v>
      </c>
      <c r="Y161" s="195"/>
      <c r="Z161" s="85"/>
      <c r="AA161" s="195"/>
      <c r="AB161" s="222"/>
      <c r="AC161" s="195"/>
      <c r="AD161" s="195"/>
      <c r="AE161" s="195"/>
      <c r="AF161" s="195"/>
      <c r="AG161" s="195"/>
      <c r="AH161" s="101"/>
      <c r="AI161" s="195"/>
      <c r="AJ161" s="103"/>
      <c r="AK161" s="104"/>
      <c r="AL161" s="3">
        <f t="shared" si="25"/>
        <v>0</v>
      </c>
      <c r="AM161" s="3">
        <f t="shared" si="26"/>
        <v>0</v>
      </c>
      <c r="AN161" s="3">
        <f t="shared" si="27"/>
        <v>0</v>
      </c>
      <c r="AO161" s="3">
        <f t="shared" si="28"/>
        <v>0</v>
      </c>
    </row>
    <row r="162">
      <c r="A162" s="34">
        <v>46148.0</v>
      </c>
      <c r="B162" s="85" t="s">
        <v>54</v>
      </c>
      <c r="C162" s="85" t="s">
        <v>503</v>
      </c>
      <c r="D162" s="223"/>
      <c r="E162" s="223"/>
      <c r="F162" s="224"/>
      <c r="G162" s="225" t="s">
        <v>55</v>
      </c>
      <c r="H162" s="223" t="str">
        <f>vlookup(G162,'Bidding list 26'!$B$4:$G$270,6,0)</f>
        <v>Pro Tower QCT1250, Ultra 5 235, Ram 16GB DDR5, SSD
512GB, Integrated graphics card, Power 180W, HDMI &amp; DP Port,
Keyboard and Mouse, 3Yrs Wty</v>
      </c>
      <c r="I162" s="88">
        <f>vlookup(G162,'Bidding list 26'!$B$4:$I$1009,8,0)</f>
        <v>18717000</v>
      </c>
      <c r="J162" s="226">
        <v>5.0</v>
      </c>
      <c r="K162" s="89">
        <f t="shared" si="30"/>
        <v>93585000</v>
      </c>
      <c r="L162" s="87" t="s">
        <v>179</v>
      </c>
      <c r="M162" s="90" t="s">
        <v>19</v>
      </c>
      <c r="N162" s="90" t="s">
        <v>20</v>
      </c>
      <c r="O162" s="227" t="s">
        <v>98</v>
      </c>
      <c r="P162" s="227" t="s">
        <v>21</v>
      </c>
      <c r="Q162" s="228">
        <v>46179.0</v>
      </c>
      <c r="R162" s="224">
        <f t="shared" si="29"/>
        <v>31</v>
      </c>
      <c r="S162" s="229">
        <f t="array" ref="S162">INDEX('G Project Timeline-OPM update'!$G$7:$L$35,MATCH(1,('G Project Timeline-OPM update'!$C$7:$C$35=N162)*('G Project Timeline-OPM update'!$B$7:$B$35=M162)*('G Project Timeline-OPM update'!$D$7:$D$35=O162),0),MATCH(P162,'G Project Timeline-OPM update'!$G$4:$L$4,0))-14</f>
        <v>46135</v>
      </c>
      <c r="T162" s="226">
        <f t="shared" si="3"/>
        <v>-13</v>
      </c>
      <c r="U162" s="96">
        <f>IFERROR(VLOOKUP(G162,'Bidding list 26'!$B$2:$P$31,15,0),"")</f>
        <v>70</v>
      </c>
      <c r="V162" s="97">
        <f t="shared" si="4"/>
        <v>46065</v>
      </c>
      <c r="W162" s="97">
        <f t="shared" si="31"/>
        <v>46218</v>
      </c>
      <c r="X162" s="96" t="str">
        <f t="shared" si="21"/>
        <v>Late</v>
      </c>
      <c r="Y162" s="225" t="s">
        <v>734</v>
      </c>
      <c r="Z162" s="99" t="s">
        <v>256</v>
      </c>
      <c r="AA162" s="99" t="s">
        <v>161</v>
      </c>
      <c r="AB162" s="230" t="s">
        <v>735</v>
      </c>
      <c r="AC162" s="99" t="s">
        <v>161</v>
      </c>
      <c r="AD162" s="168" t="s">
        <v>736</v>
      </c>
      <c r="AE162" s="99" t="s">
        <v>161</v>
      </c>
      <c r="AF162" s="168" t="s">
        <v>736</v>
      </c>
      <c r="AG162" s="124">
        <v>46175.0</v>
      </c>
      <c r="AH162" s="124">
        <v>46175.0</v>
      </c>
      <c r="AI162" s="225" t="s">
        <v>737</v>
      </c>
      <c r="AJ162" s="191"/>
      <c r="AK162" s="231" t="s">
        <v>738</v>
      </c>
      <c r="AL162" s="232">
        <f t="shared" si="25"/>
        <v>5</v>
      </c>
      <c r="AM162" s="232">
        <f t="shared" si="26"/>
        <v>5</v>
      </c>
      <c r="AN162" s="232">
        <f t="shared" si="27"/>
        <v>5</v>
      </c>
      <c r="AO162" s="232">
        <f t="shared" si="28"/>
        <v>5</v>
      </c>
      <c r="AP162" s="232"/>
      <c r="AQ162" s="232"/>
      <c r="AR162" s="232"/>
    </row>
    <row r="163">
      <c r="A163" s="34">
        <v>46148.0</v>
      </c>
      <c r="B163" s="85" t="s">
        <v>54</v>
      </c>
      <c r="C163" s="85" t="s">
        <v>503</v>
      </c>
      <c r="D163" s="223"/>
      <c r="E163" s="223"/>
      <c r="F163" s="224"/>
      <c r="G163" s="225" t="s">
        <v>55</v>
      </c>
      <c r="H163" s="223" t="str">
        <f>vlookup(G163,'Bidding list 26'!$B$4:$G$270,6,0)</f>
        <v>Pro Tower QCT1250, Ultra 5 235, Ram 16GB DDR5, SSD
512GB, Integrated graphics card, Power 180W, HDMI &amp; DP Port,
Keyboard and Mouse, 3Yrs Wty</v>
      </c>
      <c r="I163" s="88">
        <f>vlookup(G163,'Bidding list 26'!$B$4:$I$1009,8,0)</f>
        <v>18717000</v>
      </c>
      <c r="J163" s="226">
        <v>5.0</v>
      </c>
      <c r="K163" s="89">
        <f t="shared" si="30"/>
        <v>93585000</v>
      </c>
      <c r="L163" s="87" t="s">
        <v>179</v>
      </c>
      <c r="M163" s="90" t="s">
        <v>19</v>
      </c>
      <c r="N163" s="90" t="s">
        <v>22</v>
      </c>
      <c r="O163" s="227" t="s">
        <v>98</v>
      </c>
      <c r="P163" s="227" t="s">
        <v>21</v>
      </c>
      <c r="Q163" s="228">
        <v>46179.0</v>
      </c>
      <c r="R163" s="224">
        <f t="shared" si="29"/>
        <v>31</v>
      </c>
      <c r="S163" s="229">
        <f t="array" ref="S163">INDEX('G Project Timeline-OPM update'!$G$7:$L$35,MATCH(1,('G Project Timeline-OPM update'!$C$7:$C$35=N163)*('G Project Timeline-OPM update'!$B$7:$B$35=M163)*('G Project Timeline-OPM update'!$D$7:$D$35=O163),0),MATCH(P163,'G Project Timeline-OPM update'!$G$4:$L$4,0))-14</f>
        <v>46135</v>
      </c>
      <c r="T163" s="226">
        <f t="shared" si="3"/>
        <v>-13</v>
      </c>
      <c r="U163" s="96">
        <f>IFERROR(VLOOKUP(G163,'Bidding list 26'!$B$2:$P$31,15,0),"")</f>
        <v>70</v>
      </c>
      <c r="V163" s="97">
        <f t="shared" si="4"/>
        <v>46065</v>
      </c>
      <c r="W163" s="97">
        <f t="shared" si="31"/>
        <v>46218</v>
      </c>
      <c r="X163" s="96" t="str">
        <f t="shared" si="21"/>
        <v>Late</v>
      </c>
      <c r="Y163" s="225" t="s">
        <v>734</v>
      </c>
      <c r="Z163" s="99" t="s">
        <v>256</v>
      </c>
      <c r="AA163" s="99" t="s">
        <v>161</v>
      </c>
      <c r="AB163" s="233" t="s">
        <v>739</v>
      </c>
      <c r="AC163" s="99" t="s">
        <v>161</v>
      </c>
      <c r="AD163" s="168" t="s">
        <v>740</v>
      </c>
      <c r="AE163" s="99" t="s">
        <v>161</v>
      </c>
      <c r="AF163" s="168" t="s">
        <v>740</v>
      </c>
      <c r="AG163" s="124"/>
      <c r="AH163" s="124">
        <v>46165.0</v>
      </c>
      <c r="AI163" s="225" t="s">
        <v>741</v>
      </c>
      <c r="AJ163" s="191"/>
      <c r="AK163" s="213" t="s">
        <v>388</v>
      </c>
      <c r="AL163" s="232">
        <f t="shared" si="25"/>
        <v>5</v>
      </c>
      <c r="AM163" s="232">
        <f t="shared" si="26"/>
        <v>5</v>
      </c>
      <c r="AN163" s="232">
        <f t="shared" si="27"/>
        <v>5</v>
      </c>
      <c r="AO163" s="232">
        <f t="shared" si="28"/>
        <v>5</v>
      </c>
      <c r="AP163" s="232"/>
      <c r="AQ163" s="232"/>
      <c r="AR163" s="232"/>
    </row>
    <row r="164">
      <c r="A164" s="34">
        <v>46148.0</v>
      </c>
      <c r="B164" s="85" t="s">
        <v>54</v>
      </c>
      <c r="C164" s="85" t="s">
        <v>503</v>
      </c>
      <c r="D164" s="223"/>
      <c r="E164" s="223"/>
      <c r="F164" s="224"/>
      <c r="G164" s="225" t="s">
        <v>55</v>
      </c>
      <c r="H164" s="223" t="str">
        <f>vlookup(G164,'Bidding list 26'!$B$4:$G$270,6,0)</f>
        <v>Pro Tower QCT1250, Ultra 5 235, Ram 16GB DDR5, SSD
512GB, Integrated graphics card, Power 180W, HDMI &amp; DP Port,
Keyboard and Mouse, 3Yrs Wty</v>
      </c>
      <c r="I164" s="88">
        <f>vlookup(G164,'Bidding list 26'!$B$4:$I$1009,8,0)</f>
        <v>18717000</v>
      </c>
      <c r="J164" s="226">
        <v>5.0</v>
      </c>
      <c r="K164" s="89">
        <f t="shared" si="30"/>
        <v>93585000</v>
      </c>
      <c r="L164" s="87" t="s">
        <v>179</v>
      </c>
      <c r="M164" s="90" t="s">
        <v>19</v>
      </c>
      <c r="N164" s="90" t="s">
        <v>24</v>
      </c>
      <c r="O164" s="227" t="s">
        <v>98</v>
      </c>
      <c r="P164" s="227" t="s">
        <v>21</v>
      </c>
      <c r="Q164" s="228">
        <v>46179.0</v>
      </c>
      <c r="R164" s="224">
        <f t="shared" si="29"/>
        <v>31</v>
      </c>
      <c r="S164" s="229">
        <f t="array" ref="S164">INDEX('G Project Timeline-OPM update'!$G$7:$L$35,MATCH(1,('G Project Timeline-OPM update'!$C$7:$C$35=N164)*('G Project Timeline-OPM update'!$B$7:$B$35=M164)*('G Project Timeline-OPM update'!$D$7:$D$35=O164),0),MATCH(P164,'G Project Timeline-OPM update'!$G$4:$L$4,0))-14</f>
        <v>46135</v>
      </c>
      <c r="T164" s="226">
        <f t="shared" si="3"/>
        <v>-13</v>
      </c>
      <c r="U164" s="96">
        <f>IFERROR(VLOOKUP(G164,'Bidding list 26'!$B$2:$P$31,15,0),"")</f>
        <v>70</v>
      </c>
      <c r="V164" s="97">
        <f t="shared" si="4"/>
        <v>46065</v>
      </c>
      <c r="W164" s="97">
        <f t="shared" si="31"/>
        <v>46218</v>
      </c>
      <c r="X164" s="96" t="str">
        <f t="shared" si="21"/>
        <v>Late</v>
      </c>
      <c r="Y164" s="225" t="s">
        <v>734</v>
      </c>
      <c r="Z164" s="99" t="s">
        <v>256</v>
      </c>
      <c r="AA164" s="99" t="s">
        <v>161</v>
      </c>
      <c r="AB164" s="168" t="s">
        <v>742</v>
      </c>
      <c r="AC164" s="99" t="s">
        <v>161</v>
      </c>
      <c r="AD164" s="168" t="s">
        <v>743</v>
      </c>
      <c r="AE164" s="99" t="s">
        <v>161</v>
      </c>
      <c r="AF164" s="168" t="s">
        <v>743</v>
      </c>
      <c r="AG164" s="124"/>
      <c r="AH164" s="124">
        <v>46165.0</v>
      </c>
      <c r="AI164" s="225" t="s">
        <v>744</v>
      </c>
      <c r="AJ164" s="191"/>
      <c r="AK164" s="213" t="s">
        <v>388</v>
      </c>
      <c r="AL164" s="232">
        <f t="shared" si="25"/>
        <v>5</v>
      </c>
      <c r="AM164" s="232">
        <f t="shared" si="26"/>
        <v>5</v>
      </c>
      <c r="AN164" s="232">
        <f t="shared" si="27"/>
        <v>5</v>
      </c>
      <c r="AO164" s="232">
        <f t="shared" si="28"/>
        <v>5</v>
      </c>
      <c r="AP164" s="232"/>
      <c r="AQ164" s="232"/>
      <c r="AR164" s="232"/>
    </row>
    <row r="165" ht="48.0" customHeight="1">
      <c r="A165" s="34">
        <v>46149.0</v>
      </c>
      <c r="B165" s="207" t="s">
        <v>47</v>
      </c>
      <c r="C165" s="207" t="s">
        <v>374</v>
      </c>
      <c r="D165" s="195"/>
      <c r="E165" s="195"/>
      <c r="F165" s="93"/>
      <c r="G165" s="207" t="s">
        <v>55</v>
      </c>
      <c r="H165" s="195" t="str">
        <f>vlookup(G165,'Bidding list 26'!$B$4:$G$270,6,0)</f>
        <v>Pro Tower QCT1250, Ultra 5 235, Ram 16GB DDR5, SSD
512GB, Integrated graphics card, Power 180W, HDMI &amp; DP Port,
Keyboard and Mouse, 3Yrs Wty</v>
      </c>
      <c r="I165" s="88">
        <f>vlookup(G165,'Bidding list 26'!$B$4:$I$1009,8,0)</f>
        <v>18717000</v>
      </c>
      <c r="J165" s="95">
        <v>14.0</v>
      </c>
      <c r="K165" s="89">
        <f t="shared" si="30"/>
        <v>262038000</v>
      </c>
      <c r="L165" s="95" t="s">
        <v>745</v>
      </c>
      <c r="M165" s="90" t="s">
        <v>34</v>
      </c>
      <c r="N165" s="90" t="s">
        <v>36</v>
      </c>
      <c r="O165" s="92" t="s">
        <v>98</v>
      </c>
      <c r="P165" s="92" t="s">
        <v>18</v>
      </c>
      <c r="Q165" s="234">
        <v>46167.0</v>
      </c>
      <c r="R165" s="93">
        <f t="shared" si="29"/>
        <v>18</v>
      </c>
      <c r="S165" s="94">
        <f t="array" ref="S165">INDEX('G Project Timeline-OPM update'!$G$7:$L$35,MATCH(1,('G Project Timeline-OPM update'!$C$7:$C$35=N165)*('G Project Timeline-OPM update'!$B$7:$B$35=M165)*('G Project Timeline-OPM update'!$D$7:$D$35=O165),0),MATCH(P165,'G Project Timeline-OPM update'!$G$4:$L$4,0))-14</f>
        <v>46160</v>
      </c>
      <c r="T165" s="95">
        <f t="shared" si="3"/>
        <v>11</v>
      </c>
      <c r="U165" s="96">
        <f>IFERROR(VLOOKUP(G165,'Bidding list 26'!$B$2:$P$31,15,0),"")</f>
        <v>70</v>
      </c>
      <c r="V165" s="97">
        <f t="shared" si="4"/>
        <v>46090</v>
      </c>
      <c r="W165" s="97">
        <f t="shared" si="31"/>
        <v>46219</v>
      </c>
      <c r="X165" s="96" t="str">
        <f t="shared" si="21"/>
        <v>Late</v>
      </c>
      <c r="Y165" s="195"/>
      <c r="Z165" s="99" t="s">
        <v>477</v>
      </c>
      <c r="AA165" s="99" t="s">
        <v>161</v>
      </c>
      <c r="AB165" s="235" t="s">
        <v>746</v>
      </c>
      <c r="AC165" s="99" t="s">
        <v>161</v>
      </c>
      <c r="AD165" s="207" t="s">
        <v>747</v>
      </c>
      <c r="AE165" s="99" t="s">
        <v>161</v>
      </c>
      <c r="AF165" s="207" t="s">
        <v>747</v>
      </c>
      <c r="AG165" s="124"/>
      <c r="AH165" s="124">
        <v>46165.0</v>
      </c>
      <c r="AI165" s="207" t="s">
        <v>748</v>
      </c>
      <c r="AJ165" s="103"/>
      <c r="AK165" s="104"/>
      <c r="AL165" s="3">
        <f t="shared" si="25"/>
        <v>14</v>
      </c>
      <c r="AM165" s="3">
        <f t="shared" si="26"/>
        <v>14</v>
      </c>
      <c r="AN165" s="3">
        <f t="shared" si="27"/>
        <v>14</v>
      </c>
      <c r="AO165" s="3">
        <f t="shared" si="28"/>
        <v>14</v>
      </c>
    </row>
    <row r="166" ht="48.0" customHeight="1">
      <c r="A166" s="34">
        <v>46149.0</v>
      </c>
      <c r="B166" s="207" t="s">
        <v>47</v>
      </c>
      <c r="C166" s="207" t="s">
        <v>374</v>
      </c>
      <c r="D166" s="195"/>
      <c r="E166" s="195"/>
      <c r="F166" s="93"/>
      <c r="G166" s="207" t="s">
        <v>71</v>
      </c>
      <c r="H166" s="195" t="str">
        <f>vlookup(G166,'Bidding list 26'!$B$4:$G$270,6,0)</f>
        <v>#N/A</v>
      </c>
      <c r="I166" s="88" t="str">
        <f>vlookup(G166,'Bidding list 26'!$B$4:$I$1009,8,0)</f>
        <v>#N/A</v>
      </c>
      <c r="J166" s="95">
        <v>14.0</v>
      </c>
      <c r="K166" s="89" t="str">
        <f t="shared" si="30"/>
        <v>#N/A</v>
      </c>
      <c r="L166" s="95" t="s">
        <v>745</v>
      </c>
      <c r="M166" s="90" t="s">
        <v>34</v>
      </c>
      <c r="N166" s="90" t="s">
        <v>36</v>
      </c>
      <c r="O166" s="92" t="s">
        <v>98</v>
      </c>
      <c r="P166" s="92" t="s">
        <v>18</v>
      </c>
      <c r="Q166" s="234">
        <v>46167.0</v>
      </c>
      <c r="R166" s="93">
        <f t="shared" si="29"/>
        <v>18</v>
      </c>
      <c r="S166" s="94">
        <f t="array" ref="S166">INDEX('G Project Timeline-OPM update'!$G$7:$L$35,MATCH(1,('G Project Timeline-OPM update'!$C$7:$C$35=N166)*('G Project Timeline-OPM update'!$B$7:$B$35=M166)*('G Project Timeline-OPM update'!$D$7:$D$35=O166),0),MATCH(P166,'G Project Timeline-OPM update'!$G$4:$L$4,0))-14</f>
        <v>46160</v>
      </c>
      <c r="T166" s="95">
        <f t="shared" si="3"/>
        <v>11</v>
      </c>
      <c r="U166" s="96" t="str">
        <f>IFERROR(VLOOKUP(G166,'Bidding list 26'!$B$2:$P$31,15,0),"")</f>
        <v/>
      </c>
      <c r="V166" s="97">
        <f t="shared" si="4"/>
        <v>46160</v>
      </c>
      <c r="W166" s="97">
        <f t="shared" si="31"/>
        <v>46149</v>
      </c>
      <c r="X166" s="96" t="str">
        <f t="shared" si="21"/>
        <v>On time</v>
      </c>
      <c r="Y166" s="195"/>
      <c r="Z166" s="99" t="s">
        <v>477</v>
      </c>
      <c r="AA166" s="99" t="s">
        <v>161</v>
      </c>
      <c r="AB166" s="235" t="s">
        <v>746</v>
      </c>
      <c r="AC166" s="99" t="s">
        <v>161</v>
      </c>
      <c r="AD166" s="207" t="s">
        <v>749</v>
      </c>
      <c r="AE166" s="99" t="s">
        <v>161</v>
      </c>
      <c r="AF166" s="207" t="s">
        <v>749</v>
      </c>
      <c r="AG166" s="195"/>
      <c r="AH166" s="101"/>
      <c r="AI166" s="207" t="s">
        <v>750</v>
      </c>
      <c r="AJ166" s="103"/>
      <c r="AK166" s="104"/>
      <c r="AL166" s="3">
        <f t="shared" si="25"/>
        <v>14</v>
      </c>
      <c r="AM166" s="3">
        <f t="shared" si="26"/>
        <v>14</v>
      </c>
      <c r="AN166" s="3">
        <f t="shared" si="27"/>
        <v>14</v>
      </c>
      <c r="AO166" s="3">
        <f t="shared" si="28"/>
        <v>0</v>
      </c>
    </row>
    <row r="167" ht="48.0" customHeight="1">
      <c r="A167" s="34">
        <v>46149.0</v>
      </c>
      <c r="B167" s="207" t="s">
        <v>47</v>
      </c>
      <c r="C167" s="207" t="s">
        <v>374</v>
      </c>
      <c r="D167" s="195"/>
      <c r="E167" s="195"/>
      <c r="F167" s="93"/>
      <c r="G167" s="207" t="s">
        <v>42</v>
      </c>
      <c r="H167" s="195" t="str">
        <f>vlookup(G167,'Bidding list 26'!$B$4:$G$270,6,0)</f>
        <v>SEUIC HS505HDP-2530 ,USB cable</v>
      </c>
      <c r="I167" s="88">
        <f>vlookup(G167,'Bidding list 26'!$B$4:$I$1009,8,0)</f>
        <v>3300000</v>
      </c>
      <c r="J167" s="95">
        <v>11.0</v>
      </c>
      <c r="K167" s="89">
        <f t="shared" si="30"/>
        <v>36300000</v>
      </c>
      <c r="L167" s="95" t="s">
        <v>745</v>
      </c>
      <c r="M167" s="90" t="s">
        <v>34</v>
      </c>
      <c r="N167" s="90" t="s">
        <v>36</v>
      </c>
      <c r="O167" s="92" t="s">
        <v>98</v>
      </c>
      <c r="P167" s="92" t="s">
        <v>18</v>
      </c>
      <c r="Q167" s="234">
        <v>46167.0</v>
      </c>
      <c r="R167" s="93">
        <f t="shared" si="29"/>
        <v>18</v>
      </c>
      <c r="S167" s="94">
        <f t="array" ref="S167">INDEX('G Project Timeline-OPM update'!$G$7:$L$35,MATCH(1,('G Project Timeline-OPM update'!$C$7:$C$35=N167)*('G Project Timeline-OPM update'!$B$7:$B$35=M167)*('G Project Timeline-OPM update'!$D$7:$D$35=O167),0),MATCH(P167,'G Project Timeline-OPM update'!$G$4:$L$4,0))-14</f>
        <v>46160</v>
      </c>
      <c r="T167" s="95">
        <f t="shared" si="3"/>
        <v>11</v>
      </c>
      <c r="U167" s="96">
        <f>IFERROR(VLOOKUP(G167,'Bidding list 26'!$B$2:$P$31,15,0),"")</f>
        <v>50</v>
      </c>
      <c r="V167" s="97">
        <f t="shared" si="4"/>
        <v>46110</v>
      </c>
      <c r="W167" s="97">
        <f t="shared" si="31"/>
        <v>46199</v>
      </c>
      <c r="X167" s="96" t="str">
        <f t="shared" si="21"/>
        <v>Late</v>
      </c>
      <c r="Y167" s="195"/>
      <c r="Z167" s="99" t="s">
        <v>477</v>
      </c>
      <c r="AA167" s="99" t="s">
        <v>161</v>
      </c>
      <c r="AB167" s="235" t="s">
        <v>746</v>
      </c>
      <c r="AC167" s="99" t="s">
        <v>751</v>
      </c>
      <c r="AD167" s="207" t="s">
        <v>752</v>
      </c>
      <c r="AE167" s="99" t="s">
        <v>161</v>
      </c>
      <c r="AF167" s="207" t="s">
        <v>753</v>
      </c>
      <c r="AG167" s="195"/>
      <c r="AH167" s="101"/>
      <c r="AI167" s="207" t="s">
        <v>754</v>
      </c>
      <c r="AJ167" s="103"/>
      <c r="AK167" s="104"/>
      <c r="AL167" s="3">
        <f t="shared" si="25"/>
        <v>11</v>
      </c>
      <c r="AM167" s="3">
        <f t="shared" si="26"/>
        <v>0</v>
      </c>
      <c r="AN167" s="3">
        <f t="shared" si="27"/>
        <v>11</v>
      </c>
      <c r="AO167" s="3">
        <f t="shared" si="28"/>
        <v>0</v>
      </c>
    </row>
    <row r="168" ht="48.0" customHeight="1">
      <c r="A168" s="34">
        <v>46149.0</v>
      </c>
      <c r="B168" s="207" t="s">
        <v>47</v>
      </c>
      <c r="C168" s="207" t="s">
        <v>374</v>
      </c>
      <c r="D168" s="195"/>
      <c r="E168" s="195"/>
      <c r="F168" s="93"/>
      <c r="G168" s="207" t="s">
        <v>55</v>
      </c>
      <c r="H168" s="195" t="str">
        <f>vlookup(G168,'Bidding list 26'!$B$4:$G$270,6,0)</f>
        <v>Pro Tower QCT1250, Ultra 5 235, Ram 16GB DDR5, SSD
512GB, Integrated graphics card, Power 180W, HDMI &amp; DP Port,
Keyboard and Mouse, 3Yrs Wty</v>
      </c>
      <c r="I168" s="88">
        <f>vlookup(G168,'Bidding list 26'!$B$4:$I$1009,8,0)</f>
        <v>18717000</v>
      </c>
      <c r="J168" s="95">
        <v>14.0</v>
      </c>
      <c r="K168" s="89">
        <f t="shared" si="30"/>
        <v>262038000</v>
      </c>
      <c r="L168" s="95" t="s">
        <v>745</v>
      </c>
      <c r="M168" s="90" t="s">
        <v>34</v>
      </c>
      <c r="N168" s="90" t="s">
        <v>37</v>
      </c>
      <c r="O168" s="92" t="s">
        <v>98</v>
      </c>
      <c r="P168" s="92" t="s">
        <v>18</v>
      </c>
      <c r="Q168" s="234">
        <v>46167.0</v>
      </c>
      <c r="R168" s="93">
        <f t="shared" si="29"/>
        <v>18</v>
      </c>
      <c r="S168" s="94">
        <f t="array" ref="S168">INDEX('G Project Timeline-OPM update'!$G$7:$L$35,MATCH(1,('G Project Timeline-OPM update'!$C$7:$C$35=N168)*('G Project Timeline-OPM update'!$B$7:$B$35=M168)*('G Project Timeline-OPM update'!$D$7:$D$35=O168),0),MATCH(P168,'G Project Timeline-OPM update'!$G$4:$L$4,0))-14</f>
        <v>46160</v>
      </c>
      <c r="T168" s="95">
        <f t="shared" si="3"/>
        <v>11</v>
      </c>
      <c r="U168" s="96">
        <f>IFERROR(VLOOKUP(G168,'Bidding list 26'!$B$2:$P$31,15,0),"")</f>
        <v>70</v>
      </c>
      <c r="V168" s="97">
        <f t="shared" si="4"/>
        <v>46090</v>
      </c>
      <c r="W168" s="97">
        <f t="shared" si="31"/>
        <v>46219</v>
      </c>
      <c r="X168" s="96" t="str">
        <f t="shared" si="21"/>
        <v>Late</v>
      </c>
      <c r="Y168" s="195"/>
      <c r="Z168" s="99" t="s">
        <v>477</v>
      </c>
      <c r="AA168" s="99" t="s">
        <v>161</v>
      </c>
      <c r="AB168" s="181" t="s">
        <v>755</v>
      </c>
      <c r="AC168" s="99" t="s">
        <v>161</v>
      </c>
      <c r="AD168" s="131" t="s">
        <v>756</v>
      </c>
      <c r="AE168" s="99" t="s">
        <v>161</v>
      </c>
      <c r="AF168" s="131" t="s">
        <v>756</v>
      </c>
      <c r="AG168" s="195"/>
      <c r="AH168" s="101"/>
      <c r="AI168" s="207" t="s">
        <v>757</v>
      </c>
      <c r="AJ168" s="103"/>
      <c r="AK168" s="104"/>
      <c r="AL168" s="3">
        <f t="shared" si="25"/>
        <v>14</v>
      </c>
      <c r="AM168" s="3">
        <f t="shared" si="26"/>
        <v>14</v>
      </c>
      <c r="AN168" s="3">
        <f t="shared" si="27"/>
        <v>14</v>
      </c>
      <c r="AO168" s="3">
        <f t="shared" si="28"/>
        <v>0</v>
      </c>
    </row>
    <row r="169" ht="48.0" customHeight="1">
      <c r="A169" s="34">
        <v>46149.0</v>
      </c>
      <c r="B169" s="207" t="s">
        <v>47</v>
      </c>
      <c r="C169" s="207" t="s">
        <v>374</v>
      </c>
      <c r="D169" s="195"/>
      <c r="E169" s="195"/>
      <c r="F169" s="93"/>
      <c r="G169" s="207" t="s">
        <v>71</v>
      </c>
      <c r="H169" s="195" t="str">
        <f>vlookup(G169,'Bidding list 26'!$B$4:$G$270,6,0)</f>
        <v>#N/A</v>
      </c>
      <c r="I169" s="88" t="str">
        <f>vlookup(G169,'Bidding list 26'!$B$4:$I$1009,8,0)</f>
        <v>#N/A</v>
      </c>
      <c r="J169" s="95">
        <v>14.0</v>
      </c>
      <c r="K169" s="89" t="str">
        <f t="shared" si="30"/>
        <v>#N/A</v>
      </c>
      <c r="L169" s="95" t="s">
        <v>745</v>
      </c>
      <c r="M169" s="90" t="s">
        <v>34</v>
      </c>
      <c r="N169" s="90" t="s">
        <v>37</v>
      </c>
      <c r="O169" s="92" t="s">
        <v>98</v>
      </c>
      <c r="P169" s="92" t="s">
        <v>18</v>
      </c>
      <c r="Q169" s="234">
        <v>46167.0</v>
      </c>
      <c r="R169" s="93">
        <f t="shared" si="29"/>
        <v>18</v>
      </c>
      <c r="S169" s="94">
        <f t="array" ref="S169">INDEX('G Project Timeline-OPM update'!$G$7:$L$35,MATCH(1,('G Project Timeline-OPM update'!$C$7:$C$35=N169)*('G Project Timeline-OPM update'!$B$7:$B$35=M169)*('G Project Timeline-OPM update'!$D$7:$D$35=O169),0),MATCH(P169,'G Project Timeline-OPM update'!$G$4:$L$4,0))-14</f>
        <v>46160</v>
      </c>
      <c r="T169" s="95">
        <f t="shared" si="3"/>
        <v>11</v>
      </c>
      <c r="U169" s="96" t="str">
        <f>IFERROR(VLOOKUP(G169,'Bidding list 26'!$B$2:$P$31,15,0),"")</f>
        <v/>
      </c>
      <c r="V169" s="97">
        <f t="shared" si="4"/>
        <v>46160</v>
      </c>
      <c r="W169" s="97">
        <f t="shared" si="31"/>
        <v>46149</v>
      </c>
      <c r="X169" s="96" t="str">
        <f t="shared" si="21"/>
        <v>On time</v>
      </c>
      <c r="Y169" s="195"/>
      <c r="Z169" s="99" t="s">
        <v>477</v>
      </c>
      <c r="AA169" s="99" t="s">
        <v>161</v>
      </c>
      <c r="AB169" s="181" t="s">
        <v>755</v>
      </c>
      <c r="AC169" s="99" t="s">
        <v>161</v>
      </c>
      <c r="AD169" s="131" t="s">
        <v>758</v>
      </c>
      <c r="AE169" s="99" t="s">
        <v>161</v>
      </c>
      <c r="AF169" s="131" t="s">
        <v>758</v>
      </c>
      <c r="AG169" s="195"/>
      <c r="AH169" s="101"/>
      <c r="AI169" s="207" t="s">
        <v>759</v>
      </c>
      <c r="AJ169" s="103"/>
      <c r="AK169" s="104"/>
      <c r="AL169" s="3">
        <f t="shared" si="25"/>
        <v>14</v>
      </c>
      <c r="AM169" s="3">
        <f t="shared" si="26"/>
        <v>14</v>
      </c>
      <c r="AN169" s="3">
        <f t="shared" si="27"/>
        <v>14</v>
      </c>
      <c r="AO169" s="3">
        <f t="shared" si="28"/>
        <v>0</v>
      </c>
    </row>
    <row r="170" ht="48.0" customHeight="1">
      <c r="A170" s="34">
        <v>46149.0</v>
      </c>
      <c r="B170" s="207" t="s">
        <v>47</v>
      </c>
      <c r="C170" s="207" t="s">
        <v>374</v>
      </c>
      <c r="D170" s="195"/>
      <c r="E170" s="195"/>
      <c r="F170" s="93"/>
      <c r="G170" s="207" t="s">
        <v>42</v>
      </c>
      <c r="H170" s="195" t="str">
        <f>vlookup(G170,'Bidding list 26'!$B$4:$G$270,6,0)</f>
        <v>SEUIC HS505HDP-2530 ,USB cable</v>
      </c>
      <c r="I170" s="88">
        <f>vlookup(G170,'Bidding list 26'!$B$4:$I$1009,8,0)</f>
        <v>3300000</v>
      </c>
      <c r="J170" s="95">
        <v>11.0</v>
      </c>
      <c r="K170" s="89">
        <f t="shared" si="30"/>
        <v>36300000</v>
      </c>
      <c r="L170" s="95" t="s">
        <v>745</v>
      </c>
      <c r="M170" s="90" t="s">
        <v>34</v>
      </c>
      <c r="N170" s="90" t="s">
        <v>37</v>
      </c>
      <c r="O170" s="92" t="s">
        <v>98</v>
      </c>
      <c r="P170" s="92" t="s">
        <v>18</v>
      </c>
      <c r="Q170" s="234">
        <v>46167.0</v>
      </c>
      <c r="R170" s="93">
        <f t="shared" si="29"/>
        <v>18</v>
      </c>
      <c r="S170" s="94">
        <f t="array" ref="S170">INDEX('G Project Timeline-OPM update'!$G$7:$L$35,MATCH(1,('G Project Timeline-OPM update'!$C$7:$C$35=N170)*('G Project Timeline-OPM update'!$B$7:$B$35=M170)*('G Project Timeline-OPM update'!$D$7:$D$35=O170),0),MATCH(P170,'G Project Timeline-OPM update'!$G$4:$L$4,0))-14</f>
        <v>46160</v>
      </c>
      <c r="T170" s="95">
        <f t="shared" si="3"/>
        <v>11</v>
      </c>
      <c r="U170" s="96">
        <f>IFERROR(VLOOKUP(G170,'Bidding list 26'!$B$2:$P$31,15,0),"")</f>
        <v>50</v>
      </c>
      <c r="V170" s="97">
        <f t="shared" si="4"/>
        <v>46110</v>
      </c>
      <c r="W170" s="97">
        <f t="shared" si="31"/>
        <v>46199</v>
      </c>
      <c r="X170" s="96" t="str">
        <f t="shared" si="21"/>
        <v>Late</v>
      </c>
      <c r="Y170" s="195"/>
      <c r="Z170" s="99" t="s">
        <v>477</v>
      </c>
      <c r="AA170" s="99" t="s">
        <v>161</v>
      </c>
      <c r="AB170" s="181" t="s">
        <v>755</v>
      </c>
      <c r="AC170" s="99" t="s">
        <v>161</v>
      </c>
      <c r="AD170" s="131" t="s">
        <v>760</v>
      </c>
      <c r="AE170" s="99" t="s">
        <v>161</v>
      </c>
      <c r="AF170" s="207" t="s">
        <v>753</v>
      </c>
      <c r="AG170" s="195"/>
      <c r="AH170" s="101"/>
      <c r="AI170" s="207" t="s">
        <v>761</v>
      </c>
      <c r="AJ170" s="103"/>
      <c r="AK170" s="104"/>
      <c r="AL170" s="3">
        <f t="shared" si="25"/>
        <v>11</v>
      </c>
      <c r="AM170" s="3">
        <f t="shared" si="26"/>
        <v>11</v>
      </c>
      <c r="AN170" s="3">
        <f t="shared" si="27"/>
        <v>11</v>
      </c>
      <c r="AO170" s="3">
        <f t="shared" si="28"/>
        <v>0</v>
      </c>
    </row>
    <row r="171" ht="48.0" customHeight="1">
      <c r="A171" s="34">
        <v>46149.0</v>
      </c>
      <c r="B171" s="207" t="s">
        <v>47</v>
      </c>
      <c r="C171" s="207" t="s">
        <v>374</v>
      </c>
      <c r="D171" s="195"/>
      <c r="E171" s="195"/>
      <c r="F171" s="93"/>
      <c r="G171" s="207" t="s">
        <v>55</v>
      </c>
      <c r="H171" s="195" t="str">
        <f>vlookup(G171,'Bidding list 26'!$B$4:$G$270,6,0)</f>
        <v>Pro Tower QCT1250, Ultra 5 235, Ram 16GB DDR5, SSD
512GB, Integrated graphics card, Power 180W, HDMI &amp; DP Port,
Keyboard and Mouse, 3Yrs Wty</v>
      </c>
      <c r="I171" s="88">
        <f>vlookup(G171,'Bidding list 26'!$B$4:$I$1009,8,0)</f>
        <v>18717000</v>
      </c>
      <c r="J171" s="95">
        <v>14.0</v>
      </c>
      <c r="K171" s="89">
        <f t="shared" si="30"/>
        <v>262038000</v>
      </c>
      <c r="L171" s="95" t="s">
        <v>745</v>
      </c>
      <c r="M171" s="90" t="s">
        <v>34</v>
      </c>
      <c r="N171" s="90" t="s">
        <v>35</v>
      </c>
      <c r="O171" s="92" t="s">
        <v>98</v>
      </c>
      <c r="P171" s="92" t="s">
        <v>18</v>
      </c>
      <c r="Q171" s="234">
        <v>46167.0</v>
      </c>
      <c r="R171" s="93">
        <f t="shared" si="29"/>
        <v>18</v>
      </c>
      <c r="S171" s="94">
        <f t="array" ref="S171">INDEX('G Project Timeline-OPM update'!$G$7:$L$35,MATCH(1,('G Project Timeline-OPM update'!$C$7:$C$35=N171)*('G Project Timeline-OPM update'!$B$7:$B$35=M171)*('G Project Timeline-OPM update'!$D$7:$D$35=O171),0),MATCH(P171,'G Project Timeline-OPM update'!$G$4:$L$4,0))-14</f>
        <v>46160</v>
      </c>
      <c r="T171" s="95">
        <f t="shared" si="3"/>
        <v>11</v>
      </c>
      <c r="U171" s="96">
        <f>IFERROR(VLOOKUP(G171,'Bidding list 26'!$B$2:$P$31,15,0),"")</f>
        <v>70</v>
      </c>
      <c r="V171" s="97">
        <f t="shared" si="4"/>
        <v>46090</v>
      </c>
      <c r="W171" s="97">
        <f t="shared" si="31"/>
        <v>46219</v>
      </c>
      <c r="X171" s="96" t="str">
        <f t="shared" si="21"/>
        <v>Late</v>
      </c>
      <c r="Y171" s="195"/>
      <c r="Z171" s="99" t="s">
        <v>477</v>
      </c>
      <c r="AA171" s="99" t="s">
        <v>161</v>
      </c>
      <c r="AB171" s="181" t="s">
        <v>762</v>
      </c>
      <c r="AC171" s="99" t="s">
        <v>161</v>
      </c>
      <c r="AD171" s="207" t="s">
        <v>763</v>
      </c>
      <c r="AE171" s="99" t="s">
        <v>161</v>
      </c>
      <c r="AF171" s="207" t="s">
        <v>763</v>
      </c>
      <c r="AG171" s="124"/>
      <c r="AH171" s="124">
        <v>46165.0</v>
      </c>
      <c r="AI171" s="207" t="s">
        <v>764</v>
      </c>
      <c r="AJ171" s="103"/>
      <c r="AK171" s="104"/>
      <c r="AL171" s="3">
        <f t="shared" si="25"/>
        <v>14</v>
      </c>
      <c r="AM171" s="3">
        <f t="shared" si="26"/>
        <v>14</v>
      </c>
      <c r="AN171" s="3">
        <f t="shared" si="27"/>
        <v>14</v>
      </c>
      <c r="AO171" s="3">
        <f t="shared" si="28"/>
        <v>14</v>
      </c>
    </row>
    <row r="172" ht="48.0" customHeight="1">
      <c r="A172" s="34">
        <v>46149.0</v>
      </c>
      <c r="B172" s="207" t="s">
        <v>47</v>
      </c>
      <c r="C172" s="207" t="s">
        <v>374</v>
      </c>
      <c r="D172" s="195"/>
      <c r="E172" s="195"/>
      <c r="F172" s="93"/>
      <c r="G172" s="207" t="s">
        <v>71</v>
      </c>
      <c r="H172" s="195" t="str">
        <f>vlookup(G172,'Bidding list 26'!$B$4:$G$270,6,0)</f>
        <v>#N/A</v>
      </c>
      <c r="I172" s="88" t="str">
        <f>vlookup(G172,'Bidding list 26'!$B$4:$I$1009,8,0)</f>
        <v>#N/A</v>
      </c>
      <c r="J172" s="95">
        <v>14.0</v>
      </c>
      <c r="K172" s="89" t="str">
        <f t="shared" si="30"/>
        <v>#N/A</v>
      </c>
      <c r="L172" s="95" t="s">
        <v>745</v>
      </c>
      <c r="M172" s="90" t="s">
        <v>34</v>
      </c>
      <c r="N172" s="90" t="s">
        <v>35</v>
      </c>
      <c r="O172" s="92" t="s">
        <v>98</v>
      </c>
      <c r="P172" s="92" t="s">
        <v>18</v>
      </c>
      <c r="Q172" s="234">
        <v>46167.0</v>
      </c>
      <c r="R172" s="93">
        <f t="shared" si="29"/>
        <v>18</v>
      </c>
      <c r="S172" s="94">
        <f t="array" ref="S172">INDEX('G Project Timeline-OPM update'!$G$7:$L$35,MATCH(1,('G Project Timeline-OPM update'!$C$7:$C$35=N172)*('G Project Timeline-OPM update'!$B$7:$B$35=M172)*('G Project Timeline-OPM update'!$D$7:$D$35=O172),0),MATCH(P172,'G Project Timeline-OPM update'!$G$4:$L$4,0))-14</f>
        <v>46160</v>
      </c>
      <c r="T172" s="95">
        <f t="shared" si="3"/>
        <v>11</v>
      </c>
      <c r="U172" s="96" t="str">
        <f>IFERROR(VLOOKUP(G172,'Bidding list 26'!$B$2:$P$31,15,0),"")</f>
        <v/>
      </c>
      <c r="V172" s="97">
        <f t="shared" si="4"/>
        <v>46160</v>
      </c>
      <c r="W172" s="97">
        <f t="shared" si="31"/>
        <v>46149</v>
      </c>
      <c r="X172" s="96" t="str">
        <f t="shared" si="21"/>
        <v>On time</v>
      </c>
      <c r="Y172" s="195"/>
      <c r="Z172" s="99" t="s">
        <v>477</v>
      </c>
      <c r="AA172" s="99" t="s">
        <v>161</v>
      </c>
      <c r="AB172" s="181" t="s">
        <v>762</v>
      </c>
      <c r="AC172" s="99" t="s">
        <v>161</v>
      </c>
      <c r="AD172" s="131" t="s">
        <v>765</v>
      </c>
      <c r="AE172" s="99" t="s">
        <v>161</v>
      </c>
      <c r="AF172" s="131" t="s">
        <v>765</v>
      </c>
      <c r="AG172" s="195"/>
      <c r="AH172" s="101"/>
      <c r="AI172" s="207" t="s">
        <v>766</v>
      </c>
      <c r="AJ172" s="103"/>
      <c r="AK172" s="104"/>
      <c r="AL172" s="3">
        <f t="shared" si="25"/>
        <v>14</v>
      </c>
      <c r="AM172" s="3">
        <f t="shared" si="26"/>
        <v>14</v>
      </c>
      <c r="AN172" s="3">
        <f t="shared" si="27"/>
        <v>14</v>
      </c>
      <c r="AO172" s="3">
        <f t="shared" si="28"/>
        <v>0</v>
      </c>
    </row>
    <row r="173" ht="48.0" customHeight="1">
      <c r="A173" s="34">
        <v>46149.0</v>
      </c>
      <c r="B173" s="207" t="s">
        <v>47</v>
      </c>
      <c r="C173" s="207" t="s">
        <v>374</v>
      </c>
      <c r="D173" s="195"/>
      <c r="E173" s="195"/>
      <c r="F173" s="93"/>
      <c r="G173" s="207" t="s">
        <v>42</v>
      </c>
      <c r="H173" s="195" t="str">
        <f>vlookup(G173,'Bidding list 26'!$B$4:$G$270,6,0)</f>
        <v>SEUIC HS505HDP-2530 ,USB cable</v>
      </c>
      <c r="I173" s="88">
        <f>vlookup(G173,'Bidding list 26'!$B$4:$I$1009,8,0)</f>
        <v>3300000</v>
      </c>
      <c r="J173" s="95">
        <v>11.0</v>
      </c>
      <c r="K173" s="89">
        <f t="shared" si="30"/>
        <v>36300000</v>
      </c>
      <c r="L173" s="95" t="s">
        <v>745</v>
      </c>
      <c r="M173" s="90" t="s">
        <v>34</v>
      </c>
      <c r="N173" s="90" t="s">
        <v>35</v>
      </c>
      <c r="O173" s="92" t="s">
        <v>98</v>
      </c>
      <c r="P173" s="92" t="s">
        <v>18</v>
      </c>
      <c r="Q173" s="234">
        <v>46167.0</v>
      </c>
      <c r="R173" s="93">
        <f t="shared" si="29"/>
        <v>18</v>
      </c>
      <c r="S173" s="94">
        <f t="array" ref="S173">INDEX('G Project Timeline-OPM update'!$G$7:$L$35,MATCH(1,('G Project Timeline-OPM update'!$C$7:$C$35=N173)*('G Project Timeline-OPM update'!$B$7:$B$35=M173)*('G Project Timeline-OPM update'!$D$7:$D$35=O173),0),MATCH(P173,'G Project Timeline-OPM update'!$G$4:$L$4,0))-14</f>
        <v>46160</v>
      </c>
      <c r="T173" s="95">
        <f t="shared" si="3"/>
        <v>11</v>
      </c>
      <c r="U173" s="96">
        <f>IFERROR(VLOOKUP(G173,'Bidding list 26'!$B$2:$P$31,15,0),"")</f>
        <v>50</v>
      </c>
      <c r="V173" s="97">
        <f t="shared" si="4"/>
        <v>46110</v>
      </c>
      <c r="W173" s="97">
        <f t="shared" si="31"/>
        <v>46199</v>
      </c>
      <c r="X173" s="96" t="str">
        <f t="shared" si="21"/>
        <v>Late</v>
      </c>
      <c r="Y173" s="195"/>
      <c r="Z173" s="99" t="s">
        <v>477</v>
      </c>
      <c r="AA173" s="99" t="s">
        <v>161</v>
      </c>
      <c r="AB173" s="181" t="s">
        <v>762</v>
      </c>
      <c r="AC173" s="99" t="s">
        <v>161</v>
      </c>
      <c r="AD173" s="131" t="s">
        <v>767</v>
      </c>
      <c r="AE173" s="99" t="s">
        <v>161</v>
      </c>
      <c r="AF173" s="207" t="s">
        <v>753</v>
      </c>
      <c r="AG173" s="195"/>
      <c r="AH173" s="101"/>
      <c r="AI173" s="207" t="s">
        <v>768</v>
      </c>
      <c r="AJ173" s="103"/>
      <c r="AK173" s="104"/>
      <c r="AL173" s="3">
        <f t="shared" si="25"/>
        <v>11</v>
      </c>
      <c r="AM173" s="3">
        <f t="shared" si="26"/>
        <v>11</v>
      </c>
      <c r="AN173" s="3">
        <f t="shared" si="27"/>
        <v>11</v>
      </c>
      <c r="AO173" s="3">
        <f t="shared" si="28"/>
        <v>0</v>
      </c>
    </row>
    <row r="174">
      <c r="A174" s="34">
        <v>46154.0</v>
      </c>
      <c r="B174" s="235" t="s">
        <v>41</v>
      </c>
      <c r="C174" s="235" t="s">
        <v>769</v>
      </c>
      <c r="D174" s="195"/>
      <c r="E174" s="195"/>
      <c r="F174" s="93"/>
      <c r="G174" s="207" t="s">
        <v>39</v>
      </c>
      <c r="H174" s="195" t="str">
        <f>vlookup(G174,'Bidding list 26'!$B$4:$G$270,6,0)</f>
        <v>HS505DP, USB cable</v>
      </c>
      <c r="I174" s="88">
        <f>vlookup(G174,'Bidding list 26'!$B$4:$I$1009,8,0)</f>
        <v>2300000</v>
      </c>
      <c r="J174" s="95">
        <v>2.0</v>
      </c>
      <c r="K174" s="89">
        <f t="shared" si="30"/>
        <v>4600000</v>
      </c>
      <c r="L174" s="95" t="s">
        <v>745</v>
      </c>
      <c r="M174" s="90" t="s">
        <v>34</v>
      </c>
      <c r="N174" s="90" t="s">
        <v>35</v>
      </c>
      <c r="O174" s="92" t="s">
        <v>95</v>
      </c>
      <c r="P174" s="92" t="s">
        <v>18</v>
      </c>
      <c r="Q174" s="234">
        <v>46167.0</v>
      </c>
      <c r="R174" s="93">
        <f t="shared" si="29"/>
        <v>13</v>
      </c>
      <c r="S174" s="94">
        <f t="array" ref="S174">INDEX('G Project Timeline-OPM update'!$G$7:$L$35,MATCH(1,('G Project Timeline-OPM update'!$C$7:$C$35=N174)*('G Project Timeline-OPM update'!$B$7:$B$35=M174)*('G Project Timeline-OPM update'!$D$7:$D$35=O174),0),MATCH(P174,'G Project Timeline-OPM update'!$G$4:$L$4,0))-14</f>
        <v>46158</v>
      </c>
      <c r="T174" s="95">
        <f t="shared" si="3"/>
        <v>4</v>
      </c>
      <c r="U174" s="96">
        <f>IFERROR(VLOOKUP(G174,'Bidding list 26'!$B$2:$P$31,15,0),"")</f>
        <v>50</v>
      </c>
      <c r="V174" s="97">
        <f t="shared" si="4"/>
        <v>46108</v>
      </c>
      <c r="W174" s="97">
        <f t="shared" si="31"/>
        <v>46204</v>
      </c>
      <c r="X174" s="96" t="str">
        <f t="shared" si="21"/>
        <v>Late</v>
      </c>
      <c r="Y174" s="195"/>
      <c r="Z174" s="99" t="s">
        <v>477</v>
      </c>
      <c r="AA174" s="99" t="s">
        <v>161</v>
      </c>
      <c r="AB174" s="181" t="s">
        <v>770</v>
      </c>
      <c r="AC174" s="99" t="s">
        <v>161</v>
      </c>
      <c r="AD174" s="131" t="s">
        <v>771</v>
      </c>
      <c r="AE174" s="99" t="s">
        <v>161</v>
      </c>
      <c r="AF174" s="207" t="s">
        <v>772</v>
      </c>
      <c r="AG174" s="195"/>
      <c r="AH174" s="126" t="s">
        <v>773</v>
      </c>
      <c r="AI174" s="207" t="s">
        <v>774</v>
      </c>
      <c r="AJ174" s="103"/>
      <c r="AK174" s="104"/>
      <c r="AL174" s="3">
        <f t="shared" si="25"/>
        <v>2</v>
      </c>
      <c r="AM174" s="3">
        <f t="shared" si="26"/>
        <v>2</v>
      </c>
      <c r="AN174" s="3">
        <f t="shared" si="27"/>
        <v>2</v>
      </c>
      <c r="AO174" s="3">
        <f t="shared" si="28"/>
        <v>2</v>
      </c>
    </row>
    <row r="175" ht="22.5" customHeight="1">
      <c r="A175" s="34">
        <v>46154.0</v>
      </c>
      <c r="B175" s="207" t="s">
        <v>41</v>
      </c>
      <c r="C175" s="207" t="s">
        <v>769</v>
      </c>
      <c r="D175" s="195"/>
      <c r="E175" s="195"/>
      <c r="F175" s="93"/>
      <c r="G175" s="207" t="s">
        <v>71</v>
      </c>
      <c r="H175" s="195" t="str">
        <f>vlookup(G175,'Bidding list 26'!$B$4:$G$270,6,0)</f>
        <v>#N/A</v>
      </c>
      <c r="I175" s="88" t="str">
        <f>vlookup(G175,'Bidding list 26'!$B$4:$I$1009,8,0)</f>
        <v>#N/A</v>
      </c>
      <c r="J175" s="95">
        <v>2.0</v>
      </c>
      <c r="K175" s="89" t="str">
        <f t="shared" si="30"/>
        <v>#N/A</v>
      </c>
      <c r="L175" s="95" t="s">
        <v>745</v>
      </c>
      <c r="M175" s="90" t="s">
        <v>34</v>
      </c>
      <c r="N175" s="90" t="s">
        <v>35</v>
      </c>
      <c r="O175" s="92" t="s">
        <v>95</v>
      </c>
      <c r="P175" s="92" t="s">
        <v>18</v>
      </c>
      <c r="Q175" s="234">
        <v>46167.0</v>
      </c>
      <c r="R175" s="93">
        <f t="shared" si="29"/>
        <v>13</v>
      </c>
      <c r="S175" s="94">
        <f t="array" ref="S175">INDEX('G Project Timeline-OPM update'!$G$7:$L$35,MATCH(1,('G Project Timeline-OPM update'!$C$7:$C$35=N175)*('G Project Timeline-OPM update'!$B$7:$B$35=M175)*('G Project Timeline-OPM update'!$D$7:$D$35=O175),0),MATCH(P175,'G Project Timeline-OPM update'!$G$4:$L$4,0))-14</f>
        <v>46158</v>
      </c>
      <c r="T175" s="95">
        <f t="shared" si="3"/>
        <v>4</v>
      </c>
      <c r="U175" s="96" t="str">
        <f>IFERROR(VLOOKUP(G175,'Bidding list 26'!$B$2:$P$31,15,0),"")</f>
        <v/>
      </c>
      <c r="V175" s="97">
        <f t="shared" si="4"/>
        <v>46158</v>
      </c>
      <c r="W175" s="97">
        <f t="shared" si="31"/>
        <v>46154</v>
      </c>
      <c r="X175" s="96" t="str">
        <f t="shared" si="21"/>
        <v>On time</v>
      </c>
      <c r="Y175" s="195"/>
      <c r="Z175" s="99" t="s">
        <v>477</v>
      </c>
      <c r="AA175" s="99" t="s">
        <v>161</v>
      </c>
      <c r="AB175" s="181" t="s">
        <v>770</v>
      </c>
      <c r="AC175" s="99" t="s">
        <v>161</v>
      </c>
      <c r="AD175" s="131" t="s">
        <v>775</v>
      </c>
      <c r="AE175" s="99" t="s">
        <v>161</v>
      </c>
      <c r="AF175" s="131" t="s">
        <v>775</v>
      </c>
      <c r="AG175" s="195"/>
      <c r="AH175" s="101"/>
      <c r="AI175" s="207" t="s">
        <v>776</v>
      </c>
      <c r="AJ175" s="103"/>
      <c r="AK175" s="104"/>
      <c r="AL175" s="3">
        <f t="shared" si="25"/>
        <v>2</v>
      </c>
      <c r="AM175" s="3">
        <f t="shared" si="26"/>
        <v>2</v>
      </c>
      <c r="AN175" s="3">
        <f t="shared" si="27"/>
        <v>2</v>
      </c>
      <c r="AO175" s="3">
        <f t="shared" si="28"/>
        <v>0</v>
      </c>
    </row>
    <row r="176" ht="22.5" customHeight="1">
      <c r="A176" s="34">
        <v>46154.0</v>
      </c>
      <c r="B176" s="207" t="s">
        <v>41</v>
      </c>
      <c r="C176" s="207" t="s">
        <v>769</v>
      </c>
      <c r="D176" s="195"/>
      <c r="E176" s="195"/>
      <c r="F176" s="93"/>
      <c r="G176" s="207" t="s">
        <v>69</v>
      </c>
      <c r="H176" s="195" t="str">
        <f>vlookup(G176,'Bidding list 26'!$B$4:$G$270,6,0)</f>
        <v>#N/A</v>
      </c>
      <c r="I176" s="88" t="str">
        <f>vlookup(G176,'Bidding list 26'!$B$4:$I$1009,8,0)</f>
        <v>#N/A</v>
      </c>
      <c r="J176" s="95">
        <v>4.0</v>
      </c>
      <c r="K176" s="89" t="str">
        <f t="shared" si="30"/>
        <v>#N/A</v>
      </c>
      <c r="L176" s="95" t="s">
        <v>745</v>
      </c>
      <c r="M176" s="90" t="s">
        <v>34</v>
      </c>
      <c r="N176" s="90" t="s">
        <v>35</v>
      </c>
      <c r="O176" s="92" t="s">
        <v>95</v>
      </c>
      <c r="P176" s="92" t="s">
        <v>18</v>
      </c>
      <c r="Q176" s="234">
        <v>46167.0</v>
      </c>
      <c r="R176" s="93">
        <f t="shared" si="29"/>
        <v>13</v>
      </c>
      <c r="S176" s="94">
        <f t="array" ref="S176">INDEX('G Project Timeline-OPM update'!$G$7:$L$35,MATCH(1,('G Project Timeline-OPM update'!$C$7:$C$35=N176)*('G Project Timeline-OPM update'!$B$7:$B$35=M176)*('G Project Timeline-OPM update'!$D$7:$D$35=O176),0),MATCH(P176,'G Project Timeline-OPM update'!$G$4:$L$4,0))-14</f>
        <v>46158</v>
      </c>
      <c r="T176" s="95">
        <f t="shared" si="3"/>
        <v>4</v>
      </c>
      <c r="U176" s="96" t="str">
        <f>IFERROR(VLOOKUP(G176,'Bidding list 26'!$B$2:$P$31,15,0),"")</f>
        <v/>
      </c>
      <c r="V176" s="97">
        <f t="shared" si="4"/>
        <v>46158</v>
      </c>
      <c r="W176" s="97">
        <f t="shared" si="31"/>
        <v>46154</v>
      </c>
      <c r="X176" s="96" t="str">
        <f t="shared" si="21"/>
        <v>On time</v>
      </c>
      <c r="Y176" s="195"/>
      <c r="Z176" s="99" t="s">
        <v>477</v>
      </c>
      <c r="AA176" s="99" t="s">
        <v>161</v>
      </c>
      <c r="AB176" s="181" t="s">
        <v>770</v>
      </c>
      <c r="AC176" s="99" t="s">
        <v>161</v>
      </c>
      <c r="AD176" s="131" t="s">
        <v>777</v>
      </c>
      <c r="AE176" s="99" t="s">
        <v>161</v>
      </c>
      <c r="AF176" s="131" t="s">
        <v>777</v>
      </c>
      <c r="AG176" s="195"/>
      <c r="AH176" s="101"/>
      <c r="AI176" s="207" t="s">
        <v>778</v>
      </c>
      <c r="AJ176" s="103"/>
      <c r="AK176" s="104"/>
      <c r="AL176" s="3">
        <f t="shared" si="25"/>
        <v>4</v>
      </c>
      <c r="AM176" s="3">
        <f t="shared" si="26"/>
        <v>4</v>
      </c>
      <c r="AN176" s="3">
        <f t="shared" si="27"/>
        <v>4</v>
      </c>
      <c r="AO176" s="3">
        <f t="shared" si="28"/>
        <v>0</v>
      </c>
    </row>
    <row r="177" ht="22.5" customHeight="1">
      <c r="A177" s="34">
        <v>46154.0</v>
      </c>
      <c r="B177" s="207" t="s">
        <v>41</v>
      </c>
      <c r="C177" s="207" t="s">
        <v>769</v>
      </c>
      <c r="D177" s="195"/>
      <c r="E177" s="195"/>
      <c r="F177" s="93"/>
      <c r="G177" s="207" t="s">
        <v>74</v>
      </c>
      <c r="H177" s="195" t="str">
        <f>vlookup(G177,'Bidding list 26'!$B$4:$G$270,6,0)</f>
        <v>C61-4850, Not including RFID module. Includes: 64GB 27-key Android 11, controller with battery, charging dock, charging adapter, glass screen protector</v>
      </c>
      <c r="I177" s="88">
        <f>vlookup(G177,'Bidding list 26'!$B$4:$I$1009,8,0)</f>
        <v>15500000</v>
      </c>
      <c r="J177" s="95">
        <v>1.0</v>
      </c>
      <c r="K177" s="89">
        <f t="shared" si="30"/>
        <v>15500000</v>
      </c>
      <c r="L177" s="95" t="s">
        <v>745</v>
      </c>
      <c r="M177" s="90" t="s">
        <v>34</v>
      </c>
      <c r="N177" s="90" t="s">
        <v>35</v>
      </c>
      <c r="O177" s="92" t="s">
        <v>95</v>
      </c>
      <c r="P177" s="92" t="s">
        <v>18</v>
      </c>
      <c r="Q177" s="234">
        <v>46167.0</v>
      </c>
      <c r="R177" s="93">
        <f t="shared" si="29"/>
        <v>13</v>
      </c>
      <c r="S177" s="94">
        <f t="array" ref="S177">INDEX('G Project Timeline-OPM update'!$G$7:$L$35,MATCH(1,('G Project Timeline-OPM update'!$C$7:$C$35=N177)*('G Project Timeline-OPM update'!$B$7:$B$35=M177)*('G Project Timeline-OPM update'!$D$7:$D$35=O177),0),MATCH(P177,'G Project Timeline-OPM update'!$G$4:$L$4,0))-14</f>
        <v>46158</v>
      </c>
      <c r="T177" s="95">
        <f t="shared" si="3"/>
        <v>4</v>
      </c>
      <c r="U177" s="96">
        <f>IFERROR(VLOOKUP(G177,'Bidding list 26'!$B$2:$P$31,15,0),"")</f>
        <v>65</v>
      </c>
      <c r="V177" s="97">
        <f t="shared" si="4"/>
        <v>46093</v>
      </c>
      <c r="W177" s="97">
        <f t="shared" si="31"/>
        <v>46219</v>
      </c>
      <c r="X177" s="96" t="str">
        <f t="shared" si="21"/>
        <v>Late</v>
      </c>
      <c r="Y177" s="195"/>
      <c r="Z177" s="99" t="s">
        <v>477</v>
      </c>
      <c r="AA177" s="99" t="s">
        <v>161</v>
      </c>
      <c r="AB177" s="181" t="s">
        <v>770</v>
      </c>
      <c r="AC177" s="99" t="s">
        <v>161</v>
      </c>
      <c r="AD177" s="131" t="s">
        <v>779</v>
      </c>
      <c r="AE177" s="99" t="s">
        <v>161</v>
      </c>
      <c r="AF177" s="207" t="s">
        <v>780</v>
      </c>
      <c r="AG177" s="195"/>
      <c r="AH177" s="101"/>
      <c r="AI177" s="207" t="s">
        <v>781</v>
      </c>
      <c r="AJ177" s="103"/>
      <c r="AK177" s="104"/>
      <c r="AL177" s="3">
        <f t="shared" si="25"/>
        <v>1</v>
      </c>
      <c r="AM177" s="3">
        <f t="shared" si="26"/>
        <v>1</v>
      </c>
      <c r="AN177" s="3">
        <f t="shared" si="27"/>
        <v>1</v>
      </c>
      <c r="AO177" s="3">
        <f t="shared" si="28"/>
        <v>0</v>
      </c>
    </row>
    <row r="178" ht="22.5" customHeight="1">
      <c r="A178" s="34">
        <v>46155.0</v>
      </c>
      <c r="B178" s="207" t="s">
        <v>41</v>
      </c>
      <c r="C178" s="207" t="s">
        <v>769</v>
      </c>
      <c r="D178" s="195"/>
      <c r="E178" s="195"/>
      <c r="F178" s="93"/>
      <c r="G178" s="207" t="s">
        <v>42</v>
      </c>
      <c r="H178" s="195" t="str">
        <f>vlookup(G178,'Bidding list 26'!$B$4:$G$270,6,0)</f>
        <v>SEUIC HS505HDP-2530 ,USB cable</v>
      </c>
      <c r="I178" s="88">
        <f>vlookup(G178,'Bidding list 26'!$B$4:$I$1009,8,0)</f>
        <v>3300000</v>
      </c>
      <c r="J178" s="95">
        <v>2.0</v>
      </c>
      <c r="K178" s="89">
        <f t="shared" si="30"/>
        <v>6600000</v>
      </c>
      <c r="L178" s="95" t="s">
        <v>745</v>
      </c>
      <c r="M178" s="90" t="s">
        <v>34</v>
      </c>
      <c r="N178" s="90" t="s">
        <v>36</v>
      </c>
      <c r="O178" s="92" t="s">
        <v>95</v>
      </c>
      <c r="P178" s="92" t="s">
        <v>18</v>
      </c>
      <c r="Q178" s="234">
        <v>46167.0</v>
      </c>
      <c r="R178" s="93">
        <f t="shared" si="29"/>
        <v>12</v>
      </c>
      <c r="S178" s="94">
        <f t="array" ref="S178">INDEX('G Project Timeline-OPM update'!$G$7:$L$35,MATCH(1,('G Project Timeline-OPM update'!$C$7:$C$35=N178)*('G Project Timeline-OPM update'!$B$7:$B$35=M178)*('G Project Timeline-OPM update'!$D$7:$D$35=O178),0),MATCH(P178,'G Project Timeline-OPM update'!$G$4:$L$4,0))-14</f>
        <v>46158</v>
      </c>
      <c r="T178" s="95">
        <f t="shared" si="3"/>
        <v>3</v>
      </c>
      <c r="U178" s="96">
        <f>IFERROR(VLOOKUP(G178,'Bidding list 26'!$B$2:$P$31,15,0),"")</f>
        <v>50</v>
      </c>
      <c r="V178" s="97">
        <f t="shared" si="4"/>
        <v>46108</v>
      </c>
      <c r="W178" s="97">
        <f t="shared" si="31"/>
        <v>46205</v>
      </c>
      <c r="X178" s="96" t="str">
        <f t="shared" si="21"/>
        <v>Late</v>
      </c>
      <c r="Y178" s="195"/>
      <c r="Z178" s="99" t="s">
        <v>477</v>
      </c>
      <c r="AA178" s="99" t="s">
        <v>161</v>
      </c>
      <c r="AB178" s="181" t="s">
        <v>782</v>
      </c>
      <c r="AC178" s="99" t="s">
        <v>161</v>
      </c>
      <c r="AD178" s="131" t="s">
        <v>783</v>
      </c>
      <c r="AE178" s="99" t="s">
        <v>161</v>
      </c>
      <c r="AF178" s="207" t="s">
        <v>753</v>
      </c>
      <c r="AG178" s="195"/>
      <c r="AH178" s="101"/>
      <c r="AI178" s="207" t="s">
        <v>784</v>
      </c>
      <c r="AJ178" s="103"/>
      <c r="AK178" s="104"/>
      <c r="AL178" s="3">
        <f t="shared" si="25"/>
        <v>2</v>
      </c>
      <c r="AM178" s="3">
        <f t="shared" si="26"/>
        <v>2</v>
      </c>
      <c r="AN178" s="3">
        <f t="shared" si="27"/>
        <v>2</v>
      </c>
      <c r="AO178" s="3">
        <f t="shared" si="28"/>
        <v>0</v>
      </c>
    </row>
    <row r="179" ht="22.5" customHeight="1">
      <c r="A179" s="34">
        <v>46155.0</v>
      </c>
      <c r="B179" s="207" t="s">
        <v>41</v>
      </c>
      <c r="C179" s="207" t="s">
        <v>769</v>
      </c>
      <c r="D179" s="195"/>
      <c r="E179" s="195"/>
      <c r="F179" s="93"/>
      <c r="G179" s="207" t="s">
        <v>71</v>
      </c>
      <c r="H179" s="195" t="str">
        <f>vlookup(G179,'Bidding list 26'!$B$4:$G$270,6,0)</f>
        <v>#N/A</v>
      </c>
      <c r="I179" s="88" t="str">
        <f>vlookup(G179,'Bidding list 26'!$B$4:$I$1009,8,0)</f>
        <v>#N/A</v>
      </c>
      <c r="J179" s="95">
        <v>2.0</v>
      </c>
      <c r="K179" s="89" t="str">
        <f t="shared" si="30"/>
        <v>#N/A</v>
      </c>
      <c r="L179" s="95" t="s">
        <v>745</v>
      </c>
      <c r="M179" s="90" t="s">
        <v>34</v>
      </c>
      <c r="N179" s="90" t="s">
        <v>36</v>
      </c>
      <c r="O179" s="92" t="s">
        <v>95</v>
      </c>
      <c r="P179" s="92" t="s">
        <v>18</v>
      </c>
      <c r="Q179" s="234">
        <v>46167.0</v>
      </c>
      <c r="R179" s="93">
        <f t="shared" si="29"/>
        <v>12</v>
      </c>
      <c r="S179" s="94">
        <f t="array" ref="S179">INDEX('G Project Timeline-OPM update'!$G$7:$L$35,MATCH(1,('G Project Timeline-OPM update'!$C$7:$C$35=N179)*('G Project Timeline-OPM update'!$B$7:$B$35=M179)*('G Project Timeline-OPM update'!$D$7:$D$35=O179),0),MATCH(P179,'G Project Timeline-OPM update'!$G$4:$L$4,0))-14</f>
        <v>46158</v>
      </c>
      <c r="T179" s="95">
        <f t="shared" si="3"/>
        <v>3</v>
      </c>
      <c r="U179" s="96" t="str">
        <f>IFERROR(VLOOKUP(G179,'Bidding list 26'!$B$2:$P$31,15,0),"")</f>
        <v/>
      </c>
      <c r="V179" s="97">
        <f t="shared" si="4"/>
        <v>46158</v>
      </c>
      <c r="W179" s="97">
        <f t="shared" si="31"/>
        <v>46155</v>
      </c>
      <c r="X179" s="96" t="str">
        <f t="shared" si="21"/>
        <v>On time</v>
      </c>
      <c r="Y179" s="195"/>
      <c r="Z179" s="99" t="s">
        <v>477</v>
      </c>
      <c r="AA179" s="99" t="s">
        <v>161</v>
      </c>
      <c r="AB179" s="181" t="s">
        <v>782</v>
      </c>
      <c r="AC179" s="99" t="s">
        <v>161</v>
      </c>
      <c r="AD179" s="131" t="s">
        <v>785</v>
      </c>
      <c r="AE179" s="99" t="s">
        <v>161</v>
      </c>
      <c r="AF179" s="131" t="s">
        <v>785</v>
      </c>
      <c r="AG179" s="195"/>
      <c r="AH179" s="101"/>
      <c r="AI179" s="207" t="s">
        <v>786</v>
      </c>
      <c r="AJ179" s="103"/>
      <c r="AK179" s="104"/>
      <c r="AL179" s="3">
        <f t="shared" si="25"/>
        <v>2</v>
      </c>
      <c r="AM179" s="3">
        <f t="shared" si="26"/>
        <v>2</v>
      </c>
      <c r="AN179" s="3">
        <f t="shared" si="27"/>
        <v>2</v>
      </c>
      <c r="AO179" s="3">
        <f t="shared" si="28"/>
        <v>0</v>
      </c>
    </row>
    <row r="180" ht="22.5" customHeight="1">
      <c r="A180" s="34">
        <v>46155.0</v>
      </c>
      <c r="B180" s="207" t="s">
        <v>41</v>
      </c>
      <c r="C180" s="207" t="s">
        <v>769</v>
      </c>
      <c r="D180" s="195"/>
      <c r="E180" s="195"/>
      <c r="F180" s="93"/>
      <c r="G180" s="207" t="s">
        <v>69</v>
      </c>
      <c r="H180" s="195" t="str">
        <f>vlookup(G180,'Bidding list 26'!$B$4:$G$270,6,0)</f>
        <v>#N/A</v>
      </c>
      <c r="I180" s="88" t="str">
        <f>vlookup(G180,'Bidding list 26'!$B$4:$I$1009,8,0)</f>
        <v>#N/A</v>
      </c>
      <c r="J180" s="95">
        <v>4.0</v>
      </c>
      <c r="K180" s="89" t="str">
        <f t="shared" si="30"/>
        <v>#N/A</v>
      </c>
      <c r="L180" s="95" t="s">
        <v>745</v>
      </c>
      <c r="M180" s="90" t="s">
        <v>34</v>
      </c>
      <c r="N180" s="90" t="s">
        <v>36</v>
      </c>
      <c r="O180" s="92" t="s">
        <v>95</v>
      </c>
      <c r="P180" s="92" t="s">
        <v>18</v>
      </c>
      <c r="Q180" s="234">
        <v>46167.0</v>
      </c>
      <c r="R180" s="93">
        <f t="shared" si="29"/>
        <v>12</v>
      </c>
      <c r="S180" s="94">
        <f t="array" ref="S180">INDEX('G Project Timeline-OPM update'!$G$7:$L$35,MATCH(1,('G Project Timeline-OPM update'!$C$7:$C$35=N180)*('G Project Timeline-OPM update'!$B$7:$B$35=M180)*('G Project Timeline-OPM update'!$D$7:$D$35=O180),0),MATCH(P180,'G Project Timeline-OPM update'!$G$4:$L$4,0))-14</f>
        <v>46158</v>
      </c>
      <c r="T180" s="95">
        <f t="shared" si="3"/>
        <v>3</v>
      </c>
      <c r="U180" s="96" t="str">
        <f>IFERROR(VLOOKUP(G180,'Bidding list 26'!$B$2:$P$31,15,0),"")</f>
        <v/>
      </c>
      <c r="V180" s="97">
        <f t="shared" si="4"/>
        <v>46158</v>
      </c>
      <c r="W180" s="97">
        <f t="shared" si="31"/>
        <v>46155</v>
      </c>
      <c r="X180" s="96" t="str">
        <f t="shared" si="21"/>
        <v>On time</v>
      </c>
      <c r="Y180" s="195"/>
      <c r="Z180" s="99" t="s">
        <v>477</v>
      </c>
      <c r="AA180" s="99" t="s">
        <v>161</v>
      </c>
      <c r="AB180" s="181" t="s">
        <v>782</v>
      </c>
      <c r="AC180" s="99" t="s">
        <v>161</v>
      </c>
      <c r="AD180" s="131" t="s">
        <v>787</v>
      </c>
      <c r="AE180" s="99" t="s">
        <v>161</v>
      </c>
      <c r="AF180" s="131" t="s">
        <v>787</v>
      </c>
      <c r="AG180" s="195"/>
      <c r="AH180" s="101"/>
      <c r="AI180" s="207" t="s">
        <v>788</v>
      </c>
      <c r="AJ180" s="103"/>
      <c r="AK180" s="104"/>
      <c r="AL180" s="3">
        <f t="shared" si="25"/>
        <v>4</v>
      </c>
      <c r="AM180" s="3">
        <f t="shared" si="26"/>
        <v>4</v>
      </c>
      <c r="AN180" s="3">
        <f t="shared" si="27"/>
        <v>4</v>
      </c>
      <c r="AO180" s="3">
        <f t="shared" si="28"/>
        <v>0</v>
      </c>
    </row>
    <row r="181" ht="22.5" customHeight="1">
      <c r="A181" s="34">
        <v>46155.0</v>
      </c>
      <c r="B181" s="207" t="s">
        <v>41</v>
      </c>
      <c r="C181" s="207" t="s">
        <v>769</v>
      </c>
      <c r="D181" s="195"/>
      <c r="E181" s="195"/>
      <c r="F181" s="93"/>
      <c r="G181" s="207" t="s">
        <v>74</v>
      </c>
      <c r="H181" s="195" t="str">
        <f>vlookup(G181,'Bidding list 26'!$B$4:$G$270,6,0)</f>
        <v>C61-4850, Not including RFID module. Includes: 64GB 27-key Android 11, controller with battery, charging dock, charging adapter, glass screen protector</v>
      </c>
      <c r="I181" s="88">
        <f>vlookup(G181,'Bidding list 26'!$B$4:$I$1009,8,0)</f>
        <v>15500000</v>
      </c>
      <c r="J181" s="95">
        <v>1.0</v>
      </c>
      <c r="K181" s="89">
        <f t="shared" si="30"/>
        <v>15500000</v>
      </c>
      <c r="L181" s="95" t="s">
        <v>745</v>
      </c>
      <c r="M181" s="90" t="s">
        <v>34</v>
      </c>
      <c r="N181" s="90" t="s">
        <v>36</v>
      </c>
      <c r="O181" s="92" t="s">
        <v>95</v>
      </c>
      <c r="P181" s="92" t="s">
        <v>18</v>
      </c>
      <c r="Q181" s="234">
        <v>46167.0</v>
      </c>
      <c r="R181" s="93">
        <f t="shared" si="29"/>
        <v>12</v>
      </c>
      <c r="S181" s="94">
        <f t="array" ref="S181">INDEX('G Project Timeline-OPM update'!$G$7:$L$35,MATCH(1,('G Project Timeline-OPM update'!$C$7:$C$35=N181)*('G Project Timeline-OPM update'!$B$7:$B$35=M181)*('G Project Timeline-OPM update'!$D$7:$D$35=O181),0),MATCH(P181,'G Project Timeline-OPM update'!$G$4:$L$4,0))-14</f>
        <v>46158</v>
      </c>
      <c r="T181" s="95">
        <f t="shared" si="3"/>
        <v>3</v>
      </c>
      <c r="U181" s="96">
        <f>IFERROR(VLOOKUP(G181,'Bidding list 26'!$B$2:$P$31,15,0),"")</f>
        <v>65</v>
      </c>
      <c r="V181" s="97">
        <f t="shared" si="4"/>
        <v>46093</v>
      </c>
      <c r="W181" s="97">
        <f t="shared" si="31"/>
        <v>46220</v>
      </c>
      <c r="X181" s="96" t="str">
        <f t="shared" si="21"/>
        <v>Late</v>
      </c>
      <c r="Y181" s="195"/>
      <c r="Z181" s="99" t="s">
        <v>477</v>
      </c>
      <c r="AA181" s="99" t="s">
        <v>161</v>
      </c>
      <c r="AB181" s="181" t="s">
        <v>782</v>
      </c>
      <c r="AC181" s="99" t="s">
        <v>161</v>
      </c>
      <c r="AD181" s="131" t="s">
        <v>789</v>
      </c>
      <c r="AE181" s="99" t="s">
        <v>161</v>
      </c>
      <c r="AF181" s="207" t="s">
        <v>790</v>
      </c>
      <c r="AG181" s="195"/>
      <c r="AH181" s="101"/>
      <c r="AI181" s="207" t="s">
        <v>791</v>
      </c>
      <c r="AJ181" s="103"/>
      <c r="AK181" s="104"/>
      <c r="AL181" s="3">
        <f t="shared" si="25"/>
        <v>1</v>
      </c>
      <c r="AM181" s="3">
        <f t="shared" si="26"/>
        <v>1</v>
      </c>
      <c r="AN181" s="3">
        <f t="shared" si="27"/>
        <v>1</v>
      </c>
      <c r="AO181" s="3">
        <f t="shared" si="28"/>
        <v>0</v>
      </c>
    </row>
    <row r="182">
      <c r="A182" s="34">
        <v>46155.0</v>
      </c>
      <c r="B182" s="207" t="s">
        <v>41</v>
      </c>
      <c r="C182" s="207" t="s">
        <v>769</v>
      </c>
      <c r="D182" s="195"/>
      <c r="E182" s="195"/>
      <c r="F182" s="93"/>
      <c r="G182" s="207" t="s">
        <v>39</v>
      </c>
      <c r="H182" s="195" t="str">
        <f>vlookup(G182,'Bidding list 26'!$B$4:$G$270,6,0)</f>
        <v>HS505DP, USB cable</v>
      </c>
      <c r="I182" s="88">
        <f>vlookup(G182,'Bidding list 26'!$B$4:$I$1009,8,0)</f>
        <v>2300000</v>
      </c>
      <c r="J182" s="95">
        <v>2.0</v>
      </c>
      <c r="K182" s="89">
        <f t="shared" si="30"/>
        <v>4600000</v>
      </c>
      <c r="L182" s="95" t="s">
        <v>745</v>
      </c>
      <c r="M182" s="90" t="s">
        <v>34</v>
      </c>
      <c r="N182" s="90" t="s">
        <v>37</v>
      </c>
      <c r="O182" s="92" t="s">
        <v>95</v>
      </c>
      <c r="P182" s="92" t="s">
        <v>18</v>
      </c>
      <c r="Q182" s="234">
        <v>46167.0</v>
      </c>
      <c r="R182" s="93">
        <f t="shared" si="29"/>
        <v>12</v>
      </c>
      <c r="S182" s="94">
        <f t="array" ref="S182">INDEX('G Project Timeline-OPM update'!$G$7:$L$35,MATCH(1,('G Project Timeline-OPM update'!$C$7:$C$35=N182)*('G Project Timeline-OPM update'!$B$7:$B$35=M182)*('G Project Timeline-OPM update'!$D$7:$D$35=O182),0),MATCH(P182,'G Project Timeline-OPM update'!$G$4:$L$4,0))-14</f>
        <v>46158</v>
      </c>
      <c r="T182" s="95">
        <f t="shared" si="3"/>
        <v>3</v>
      </c>
      <c r="U182" s="96">
        <f>IFERROR(VLOOKUP(G182,'Bidding list 26'!$B$2:$P$31,15,0),"")</f>
        <v>50</v>
      </c>
      <c r="V182" s="97">
        <f t="shared" si="4"/>
        <v>46108</v>
      </c>
      <c r="W182" s="97">
        <f t="shared" si="31"/>
        <v>46205</v>
      </c>
      <c r="X182" s="96" t="str">
        <f t="shared" si="21"/>
        <v>Late</v>
      </c>
      <c r="Y182" s="195"/>
      <c r="Z182" s="99" t="s">
        <v>477</v>
      </c>
      <c r="AA182" s="99" t="s">
        <v>161</v>
      </c>
      <c r="AB182" s="181" t="s">
        <v>792</v>
      </c>
      <c r="AC182" s="99" t="s">
        <v>161</v>
      </c>
      <c r="AD182" s="131" t="s">
        <v>793</v>
      </c>
      <c r="AE182" s="99" t="s">
        <v>161</v>
      </c>
      <c r="AF182" s="207" t="s">
        <v>794</v>
      </c>
      <c r="AG182" s="195"/>
      <c r="AH182" s="126" t="s">
        <v>773</v>
      </c>
      <c r="AI182" s="207" t="s">
        <v>795</v>
      </c>
      <c r="AJ182" s="103"/>
      <c r="AK182" s="104"/>
      <c r="AL182" s="3">
        <f t="shared" si="25"/>
        <v>2</v>
      </c>
      <c r="AM182" s="3">
        <f t="shared" si="26"/>
        <v>2</v>
      </c>
      <c r="AN182" s="3">
        <f t="shared" si="27"/>
        <v>2</v>
      </c>
      <c r="AO182" s="3">
        <f t="shared" si="28"/>
        <v>2</v>
      </c>
    </row>
    <row r="183" ht="22.5" customHeight="1">
      <c r="A183" s="34">
        <v>46155.0</v>
      </c>
      <c r="B183" s="207" t="s">
        <v>41</v>
      </c>
      <c r="C183" s="207" t="s">
        <v>769</v>
      </c>
      <c r="D183" s="195"/>
      <c r="E183" s="195"/>
      <c r="F183" s="93"/>
      <c r="G183" s="207" t="s">
        <v>71</v>
      </c>
      <c r="H183" s="195" t="str">
        <f>vlookup(G183,'Bidding list 26'!$B$4:$G$270,6,0)</f>
        <v>#N/A</v>
      </c>
      <c r="I183" s="88" t="str">
        <f>vlookup(G183,'Bidding list 26'!$B$4:$I$1009,8,0)</f>
        <v>#N/A</v>
      </c>
      <c r="J183" s="95">
        <v>2.0</v>
      </c>
      <c r="K183" s="89" t="str">
        <f t="shared" si="30"/>
        <v>#N/A</v>
      </c>
      <c r="L183" s="95" t="s">
        <v>745</v>
      </c>
      <c r="M183" s="90" t="s">
        <v>34</v>
      </c>
      <c r="N183" s="90" t="s">
        <v>37</v>
      </c>
      <c r="O183" s="92" t="s">
        <v>95</v>
      </c>
      <c r="P183" s="92" t="s">
        <v>18</v>
      </c>
      <c r="Q183" s="234">
        <v>46167.0</v>
      </c>
      <c r="R183" s="93">
        <f t="shared" si="29"/>
        <v>12</v>
      </c>
      <c r="S183" s="94">
        <f t="array" ref="S183">INDEX('G Project Timeline-OPM update'!$G$7:$L$35,MATCH(1,('G Project Timeline-OPM update'!$C$7:$C$35=N183)*('G Project Timeline-OPM update'!$B$7:$B$35=M183)*('G Project Timeline-OPM update'!$D$7:$D$35=O183),0),MATCH(P183,'G Project Timeline-OPM update'!$G$4:$L$4,0))-14</f>
        <v>46158</v>
      </c>
      <c r="T183" s="95">
        <f t="shared" si="3"/>
        <v>3</v>
      </c>
      <c r="U183" s="96" t="str">
        <f>IFERROR(VLOOKUP(G183,'Bidding list 26'!$B$2:$P$31,15,0),"")</f>
        <v/>
      </c>
      <c r="V183" s="97">
        <f t="shared" si="4"/>
        <v>46158</v>
      </c>
      <c r="W183" s="97">
        <f t="shared" si="31"/>
        <v>46155</v>
      </c>
      <c r="X183" s="96" t="str">
        <f t="shared" si="21"/>
        <v>On time</v>
      </c>
      <c r="Y183" s="195"/>
      <c r="Z183" s="99" t="s">
        <v>477</v>
      </c>
      <c r="AA183" s="99" t="s">
        <v>161</v>
      </c>
      <c r="AB183" s="181" t="s">
        <v>792</v>
      </c>
      <c r="AC183" s="99" t="s">
        <v>161</v>
      </c>
      <c r="AD183" s="131" t="s">
        <v>796</v>
      </c>
      <c r="AE183" s="99" t="s">
        <v>161</v>
      </c>
      <c r="AF183" s="131" t="s">
        <v>796</v>
      </c>
      <c r="AG183" s="195"/>
      <c r="AH183" s="101"/>
      <c r="AI183" s="207" t="s">
        <v>797</v>
      </c>
      <c r="AJ183" s="103"/>
      <c r="AK183" s="104"/>
      <c r="AL183" s="3">
        <f t="shared" si="25"/>
        <v>2</v>
      </c>
      <c r="AM183" s="3">
        <f t="shared" si="26"/>
        <v>2</v>
      </c>
      <c r="AN183" s="3">
        <f t="shared" si="27"/>
        <v>2</v>
      </c>
      <c r="AO183" s="3">
        <f t="shared" si="28"/>
        <v>0</v>
      </c>
    </row>
    <row r="184" ht="22.5" customHeight="1">
      <c r="A184" s="34">
        <v>46155.0</v>
      </c>
      <c r="B184" s="207" t="s">
        <v>41</v>
      </c>
      <c r="C184" s="207" t="s">
        <v>769</v>
      </c>
      <c r="D184" s="195"/>
      <c r="E184" s="195"/>
      <c r="F184" s="93"/>
      <c r="G184" s="207" t="s">
        <v>69</v>
      </c>
      <c r="H184" s="195" t="str">
        <f>vlookup(G184,'Bidding list 26'!$B$4:$G$270,6,0)</f>
        <v>#N/A</v>
      </c>
      <c r="I184" s="88" t="str">
        <f>vlookup(G184,'Bidding list 26'!$B$4:$I$1009,8,0)</f>
        <v>#N/A</v>
      </c>
      <c r="J184" s="95">
        <v>4.0</v>
      </c>
      <c r="K184" s="89" t="str">
        <f t="shared" si="30"/>
        <v>#N/A</v>
      </c>
      <c r="L184" s="95" t="s">
        <v>745</v>
      </c>
      <c r="M184" s="90" t="s">
        <v>34</v>
      </c>
      <c r="N184" s="90" t="s">
        <v>37</v>
      </c>
      <c r="O184" s="92" t="s">
        <v>95</v>
      </c>
      <c r="P184" s="92" t="s">
        <v>18</v>
      </c>
      <c r="Q184" s="234">
        <v>46167.0</v>
      </c>
      <c r="R184" s="93">
        <f t="shared" si="29"/>
        <v>12</v>
      </c>
      <c r="S184" s="94">
        <f t="array" ref="S184">INDEX('G Project Timeline-OPM update'!$G$7:$L$35,MATCH(1,('G Project Timeline-OPM update'!$C$7:$C$35=N184)*('G Project Timeline-OPM update'!$B$7:$B$35=M184)*('G Project Timeline-OPM update'!$D$7:$D$35=O184),0),MATCH(P184,'G Project Timeline-OPM update'!$G$4:$L$4,0))-14</f>
        <v>46158</v>
      </c>
      <c r="T184" s="95">
        <f t="shared" si="3"/>
        <v>3</v>
      </c>
      <c r="U184" s="96" t="str">
        <f>IFERROR(VLOOKUP(G184,'Bidding list 26'!$B$2:$P$31,15,0),"")</f>
        <v/>
      </c>
      <c r="V184" s="97">
        <f t="shared" si="4"/>
        <v>46158</v>
      </c>
      <c r="W184" s="97">
        <f t="shared" si="31"/>
        <v>46155</v>
      </c>
      <c r="X184" s="96" t="str">
        <f t="shared" si="21"/>
        <v>On time</v>
      </c>
      <c r="Y184" s="195"/>
      <c r="Z184" s="99" t="s">
        <v>477</v>
      </c>
      <c r="AA184" s="99" t="s">
        <v>161</v>
      </c>
      <c r="AB184" s="181" t="s">
        <v>792</v>
      </c>
      <c r="AC184" s="99" t="s">
        <v>161</v>
      </c>
      <c r="AD184" s="131" t="s">
        <v>798</v>
      </c>
      <c r="AE184" s="99" t="s">
        <v>161</v>
      </c>
      <c r="AF184" s="131" t="s">
        <v>798</v>
      </c>
      <c r="AG184" s="195"/>
      <c r="AH184" s="101"/>
      <c r="AI184" s="207" t="s">
        <v>799</v>
      </c>
      <c r="AJ184" s="103"/>
      <c r="AK184" s="104"/>
      <c r="AL184" s="3">
        <f t="shared" si="25"/>
        <v>4</v>
      </c>
      <c r="AM184" s="3">
        <f t="shared" si="26"/>
        <v>4</v>
      </c>
      <c r="AN184" s="3">
        <f t="shared" si="27"/>
        <v>4</v>
      </c>
      <c r="AO184" s="3">
        <f t="shared" si="28"/>
        <v>0</v>
      </c>
    </row>
    <row r="185" ht="22.5" customHeight="1">
      <c r="A185" s="34">
        <v>46155.0</v>
      </c>
      <c r="B185" s="207" t="s">
        <v>41</v>
      </c>
      <c r="C185" s="207" t="s">
        <v>769</v>
      </c>
      <c r="D185" s="195"/>
      <c r="E185" s="195"/>
      <c r="F185" s="93"/>
      <c r="G185" s="207" t="s">
        <v>74</v>
      </c>
      <c r="H185" s="195" t="str">
        <f>vlookup(G185,'Bidding list 26'!$B$4:$G$270,6,0)</f>
        <v>C61-4850, Not including RFID module. Includes: 64GB 27-key Android 11, controller with battery, charging dock, charging adapter, glass screen protector</v>
      </c>
      <c r="I185" s="88">
        <f>vlookup(G185,'Bidding list 26'!$B$4:$I$1009,8,0)</f>
        <v>15500000</v>
      </c>
      <c r="J185" s="95">
        <v>1.0</v>
      </c>
      <c r="K185" s="89">
        <f t="shared" si="30"/>
        <v>15500000</v>
      </c>
      <c r="L185" s="95" t="s">
        <v>745</v>
      </c>
      <c r="M185" s="90" t="s">
        <v>34</v>
      </c>
      <c r="N185" s="90" t="s">
        <v>37</v>
      </c>
      <c r="O185" s="92" t="s">
        <v>95</v>
      </c>
      <c r="P185" s="92" t="s">
        <v>18</v>
      </c>
      <c r="Q185" s="234">
        <v>46167.0</v>
      </c>
      <c r="R185" s="93">
        <f t="shared" si="29"/>
        <v>12</v>
      </c>
      <c r="S185" s="94">
        <f t="array" ref="S185">INDEX('G Project Timeline-OPM update'!$G$7:$L$35,MATCH(1,('G Project Timeline-OPM update'!$C$7:$C$35=N185)*('G Project Timeline-OPM update'!$B$7:$B$35=M185)*('G Project Timeline-OPM update'!$D$7:$D$35=O185),0),MATCH(P185,'G Project Timeline-OPM update'!$G$4:$L$4,0))-14</f>
        <v>46158</v>
      </c>
      <c r="T185" s="95">
        <f t="shared" si="3"/>
        <v>3</v>
      </c>
      <c r="U185" s="96">
        <f>IFERROR(VLOOKUP(G185,'Bidding list 26'!$B$2:$P$31,15,0),"")</f>
        <v>65</v>
      </c>
      <c r="V185" s="97">
        <f t="shared" si="4"/>
        <v>46093</v>
      </c>
      <c r="W185" s="97">
        <f t="shared" si="31"/>
        <v>46220</v>
      </c>
      <c r="X185" s="96" t="str">
        <f t="shared" si="21"/>
        <v>Late</v>
      </c>
      <c r="Y185" s="195"/>
      <c r="Z185" s="99" t="s">
        <v>477</v>
      </c>
      <c r="AA185" s="99" t="s">
        <v>161</v>
      </c>
      <c r="AB185" s="181" t="s">
        <v>792</v>
      </c>
      <c r="AC185" s="99" t="s">
        <v>161</v>
      </c>
      <c r="AD185" s="131" t="s">
        <v>800</v>
      </c>
      <c r="AE185" s="99" t="s">
        <v>161</v>
      </c>
      <c r="AF185" s="207" t="s">
        <v>801</v>
      </c>
      <c r="AG185" s="195"/>
      <c r="AH185" s="101"/>
      <c r="AI185" s="207" t="s">
        <v>802</v>
      </c>
      <c r="AJ185" s="103"/>
      <c r="AK185" s="104"/>
      <c r="AL185" s="3">
        <f t="shared" si="25"/>
        <v>1</v>
      </c>
      <c r="AM185" s="3">
        <f t="shared" si="26"/>
        <v>1</v>
      </c>
      <c r="AN185" s="3">
        <f t="shared" si="27"/>
        <v>1</v>
      </c>
      <c r="AO185" s="3">
        <f t="shared" si="28"/>
        <v>0</v>
      </c>
    </row>
    <row r="186" ht="49.5" customHeight="1">
      <c r="A186" s="34">
        <v>46161.0</v>
      </c>
      <c r="B186" s="207" t="s">
        <v>26</v>
      </c>
      <c r="C186" s="207" t="s">
        <v>803</v>
      </c>
      <c r="D186" s="195"/>
      <c r="E186" s="195"/>
      <c r="F186" s="93"/>
      <c r="G186" s="207" t="s">
        <v>42</v>
      </c>
      <c r="H186" s="195" t="str">
        <f>vlookup(G186,'Bidding list 26'!$B$4:$G$270,6,0)</f>
        <v>SEUIC HS505HDP-2530 ,USB cable</v>
      </c>
      <c r="I186" s="88">
        <f>vlookup(G186,'Bidding list 26'!$B$4:$I$1009,8,0)</f>
        <v>3300000</v>
      </c>
      <c r="J186" s="95">
        <v>1.0</v>
      </c>
      <c r="K186" s="89">
        <f t="shared" si="30"/>
        <v>3300000</v>
      </c>
      <c r="L186" s="95" t="s">
        <v>745</v>
      </c>
      <c r="M186" s="90" t="s">
        <v>34</v>
      </c>
      <c r="N186" s="90" t="s">
        <v>37</v>
      </c>
      <c r="O186" s="92" t="s">
        <v>98</v>
      </c>
      <c r="P186" s="92" t="s">
        <v>18</v>
      </c>
      <c r="Q186" s="234">
        <v>46167.0</v>
      </c>
      <c r="R186" s="93">
        <f t="shared" si="29"/>
        <v>6</v>
      </c>
      <c r="S186" s="94">
        <f t="array" ref="S186">INDEX('G Project Timeline-OPM update'!$G$7:$L$35,MATCH(1,('G Project Timeline-OPM update'!$C$7:$C$35=N186)*('G Project Timeline-OPM update'!$B$7:$B$35=M186)*('G Project Timeline-OPM update'!$D$7:$D$35=O186),0),MATCH(P186,'G Project Timeline-OPM update'!$G$4:$L$4,0))-14</f>
        <v>46160</v>
      </c>
      <c r="T186" s="95">
        <f t="shared" si="3"/>
        <v>-1</v>
      </c>
      <c r="U186" s="96">
        <f>IFERROR(VLOOKUP(G186,'Bidding list 26'!$B$2:$P$31,15,0),"")</f>
        <v>50</v>
      </c>
      <c r="V186" s="97">
        <f t="shared" si="4"/>
        <v>46110</v>
      </c>
      <c r="W186" s="97">
        <f t="shared" si="31"/>
        <v>46211</v>
      </c>
      <c r="X186" s="96" t="str">
        <f t="shared" si="21"/>
        <v>Late</v>
      </c>
      <c r="Y186" s="195"/>
      <c r="Z186" s="99" t="s">
        <v>477</v>
      </c>
      <c r="AA186" s="99" t="s">
        <v>161</v>
      </c>
      <c r="AB186" s="131" t="s">
        <v>804</v>
      </c>
      <c r="AC186" s="99" t="s">
        <v>161</v>
      </c>
      <c r="AD186" s="136" t="s">
        <v>805</v>
      </c>
      <c r="AE186" s="99" t="s">
        <v>161</v>
      </c>
      <c r="AF186" s="126" t="s">
        <v>806</v>
      </c>
      <c r="AG186" s="195"/>
      <c r="AH186" s="126" t="s">
        <v>773</v>
      </c>
      <c r="AI186" s="207" t="s">
        <v>807</v>
      </c>
      <c r="AJ186" s="103"/>
      <c r="AK186" s="104"/>
      <c r="AL186" s="3">
        <f t="shared" si="25"/>
        <v>1</v>
      </c>
      <c r="AM186" s="3">
        <f t="shared" si="26"/>
        <v>1</v>
      </c>
      <c r="AN186" s="3">
        <f t="shared" si="27"/>
        <v>1</v>
      </c>
      <c r="AO186" s="3">
        <f t="shared" si="28"/>
        <v>1</v>
      </c>
    </row>
    <row r="187" ht="49.5" customHeight="1">
      <c r="A187" s="34">
        <v>46161.0</v>
      </c>
      <c r="B187" s="207" t="s">
        <v>26</v>
      </c>
      <c r="C187" s="207" t="s">
        <v>803</v>
      </c>
      <c r="D187" s="195"/>
      <c r="E187" s="195"/>
      <c r="F187" s="93"/>
      <c r="G187" s="207" t="s">
        <v>39</v>
      </c>
      <c r="H187" s="195" t="str">
        <f>vlookup(G187,'Bidding list 26'!$B$4:$G$270,6,0)</f>
        <v>HS505DP, USB cable</v>
      </c>
      <c r="I187" s="88">
        <f>vlookup(G187,'Bidding list 26'!$B$4:$I$1009,8,0)</f>
        <v>2300000</v>
      </c>
      <c r="J187" s="95">
        <v>6.0</v>
      </c>
      <c r="K187" s="89">
        <f t="shared" si="30"/>
        <v>13800000</v>
      </c>
      <c r="L187" s="95" t="s">
        <v>745</v>
      </c>
      <c r="M187" s="90" t="s">
        <v>34</v>
      </c>
      <c r="N187" s="90" t="s">
        <v>37</v>
      </c>
      <c r="O187" s="92" t="s">
        <v>98</v>
      </c>
      <c r="P187" s="92" t="s">
        <v>18</v>
      </c>
      <c r="Q187" s="234">
        <v>46167.0</v>
      </c>
      <c r="R187" s="93">
        <f t="shared" si="29"/>
        <v>6</v>
      </c>
      <c r="S187" s="94">
        <f t="array" ref="S187">INDEX('G Project Timeline-OPM update'!$G$7:$L$35,MATCH(1,('G Project Timeline-OPM update'!$C$7:$C$35=N187)*('G Project Timeline-OPM update'!$B$7:$B$35=M187)*('G Project Timeline-OPM update'!$D$7:$D$35=O187),0),MATCH(P187,'G Project Timeline-OPM update'!$G$4:$L$4,0))-14</f>
        <v>46160</v>
      </c>
      <c r="T187" s="95">
        <f t="shared" si="3"/>
        <v>-1</v>
      </c>
      <c r="U187" s="96">
        <f>IFERROR(VLOOKUP(G187,'Bidding list 26'!$B$2:$P$31,15,0),"")</f>
        <v>50</v>
      </c>
      <c r="V187" s="97">
        <f t="shared" si="4"/>
        <v>46110</v>
      </c>
      <c r="W187" s="97">
        <f t="shared" si="31"/>
        <v>46211</v>
      </c>
      <c r="X187" s="96" t="str">
        <f t="shared" si="21"/>
        <v>Late</v>
      </c>
      <c r="Y187" s="195"/>
      <c r="Z187" s="99" t="s">
        <v>477</v>
      </c>
      <c r="AA187" s="99" t="s">
        <v>161</v>
      </c>
      <c r="AB187" s="131" t="s">
        <v>804</v>
      </c>
      <c r="AC187" s="99" t="s">
        <v>161</v>
      </c>
      <c r="AD187" s="136" t="s">
        <v>805</v>
      </c>
      <c r="AE187" s="99" t="s">
        <v>161</v>
      </c>
      <c r="AF187" s="126" t="s">
        <v>806</v>
      </c>
      <c r="AG187" s="195"/>
      <c r="AH187" s="126" t="s">
        <v>773</v>
      </c>
      <c r="AI187" s="207" t="s">
        <v>808</v>
      </c>
      <c r="AJ187" s="103"/>
      <c r="AK187" s="104"/>
      <c r="AL187" s="3">
        <f t="shared" si="25"/>
        <v>6</v>
      </c>
      <c r="AM187" s="3">
        <f t="shared" si="26"/>
        <v>6</v>
      </c>
      <c r="AN187" s="3">
        <f t="shared" si="27"/>
        <v>6</v>
      </c>
      <c r="AO187" s="3">
        <f t="shared" si="28"/>
        <v>6</v>
      </c>
    </row>
    <row r="188" ht="49.5" customHeight="1">
      <c r="A188" s="34">
        <v>46161.0</v>
      </c>
      <c r="B188" s="207" t="s">
        <v>26</v>
      </c>
      <c r="C188" s="207" t="s">
        <v>809</v>
      </c>
      <c r="D188" s="195"/>
      <c r="E188" s="195"/>
      <c r="F188" s="93"/>
      <c r="G188" s="207" t="s">
        <v>42</v>
      </c>
      <c r="H188" s="195" t="str">
        <f>vlookup(G188,'Bidding list 26'!$B$4:$G$270,6,0)</f>
        <v>SEUIC HS505HDP-2530 ,USB cable</v>
      </c>
      <c r="I188" s="88">
        <f>vlookup(G188,'Bidding list 26'!$B$4:$I$1009,8,0)</f>
        <v>3300000</v>
      </c>
      <c r="J188" s="95">
        <v>1.0</v>
      </c>
      <c r="K188" s="89">
        <f t="shared" si="30"/>
        <v>3300000</v>
      </c>
      <c r="L188" s="95" t="s">
        <v>745</v>
      </c>
      <c r="M188" s="90" t="s">
        <v>34</v>
      </c>
      <c r="N188" s="90" t="s">
        <v>35</v>
      </c>
      <c r="O188" s="92" t="s">
        <v>98</v>
      </c>
      <c r="P188" s="92" t="s">
        <v>18</v>
      </c>
      <c r="Q188" s="234">
        <v>46167.0</v>
      </c>
      <c r="R188" s="93">
        <f t="shared" si="29"/>
        <v>6</v>
      </c>
      <c r="S188" s="94">
        <f t="array" ref="S188">INDEX('G Project Timeline-OPM update'!$G$7:$L$35,MATCH(1,('G Project Timeline-OPM update'!$C$7:$C$35=N188)*('G Project Timeline-OPM update'!$B$7:$B$35=M188)*('G Project Timeline-OPM update'!$D$7:$D$35=O188),0),MATCH(P188,'G Project Timeline-OPM update'!$G$4:$L$4,0))-14</f>
        <v>46160</v>
      </c>
      <c r="T188" s="95">
        <f t="shared" si="3"/>
        <v>-1</v>
      </c>
      <c r="U188" s="96">
        <f>IFERROR(VLOOKUP(G188,'Bidding list 26'!$B$2:$P$31,15,0),"")</f>
        <v>50</v>
      </c>
      <c r="V188" s="97">
        <f t="shared" si="4"/>
        <v>46110</v>
      </c>
      <c r="W188" s="97">
        <f t="shared" si="31"/>
        <v>46211</v>
      </c>
      <c r="X188" s="96" t="str">
        <f t="shared" si="21"/>
        <v>Late</v>
      </c>
      <c r="Y188" s="195"/>
      <c r="Z188" s="99" t="s">
        <v>477</v>
      </c>
      <c r="AA188" s="99" t="s">
        <v>161</v>
      </c>
      <c r="AB188" s="131" t="s">
        <v>810</v>
      </c>
      <c r="AC188" s="99" t="s">
        <v>161</v>
      </c>
      <c r="AD188" s="131" t="s">
        <v>811</v>
      </c>
      <c r="AE188" s="99" t="s">
        <v>161</v>
      </c>
      <c r="AF188" s="126" t="s">
        <v>806</v>
      </c>
      <c r="AG188" s="195"/>
      <c r="AH188" s="126" t="s">
        <v>773</v>
      </c>
      <c r="AI188" s="207" t="s">
        <v>812</v>
      </c>
      <c r="AJ188" s="103"/>
      <c r="AK188" s="104"/>
      <c r="AL188" s="3">
        <f t="shared" si="25"/>
        <v>1</v>
      </c>
      <c r="AM188" s="3">
        <f t="shared" si="26"/>
        <v>1</v>
      </c>
      <c r="AN188" s="3">
        <f t="shared" si="27"/>
        <v>1</v>
      </c>
      <c r="AO188" s="3">
        <f t="shared" si="28"/>
        <v>1</v>
      </c>
    </row>
    <row r="189" ht="49.5" customHeight="1">
      <c r="A189" s="34">
        <v>46161.0</v>
      </c>
      <c r="B189" s="207" t="s">
        <v>26</v>
      </c>
      <c r="C189" s="207" t="s">
        <v>809</v>
      </c>
      <c r="D189" s="195"/>
      <c r="E189" s="195"/>
      <c r="F189" s="93"/>
      <c r="G189" s="207" t="s">
        <v>39</v>
      </c>
      <c r="H189" s="195" t="str">
        <f>vlookup(G189,'Bidding list 26'!$B$4:$G$270,6,0)</f>
        <v>HS505DP, USB cable</v>
      </c>
      <c r="I189" s="88">
        <f>vlookup(G189,'Bidding list 26'!$B$4:$I$1009,8,0)</f>
        <v>2300000</v>
      </c>
      <c r="J189" s="95">
        <v>6.0</v>
      </c>
      <c r="K189" s="89">
        <f t="shared" si="30"/>
        <v>13800000</v>
      </c>
      <c r="L189" s="95" t="s">
        <v>745</v>
      </c>
      <c r="M189" s="90" t="s">
        <v>34</v>
      </c>
      <c r="N189" s="90" t="s">
        <v>35</v>
      </c>
      <c r="O189" s="92" t="s">
        <v>98</v>
      </c>
      <c r="P189" s="92" t="s">
        <v>18</v>
      </c>
      <c r="Q189" s="234">
        <v>46167.0</v>
      </c>
      <c r="R189" s="93">
        <f t="shared" si="29"/>
        <v>6</v>
      </c>
      <c r="S189" s="94">
        <f t="array" ref="S189">INDEX('G Project Timeline-OPM update'!$G$7:$L$35,MATCH(1,('G Project Timeline-OPM update'!$C$7:$C$35=N189)*('G Project Timeline-OPM update'!$B$7:$B$35=M189)*('G Project Timeline-OPM update'!$D$7:$D$35=O189),0),MATCH(P189,'G Project Timeline-OPM update'!$G$4:$L$4,0))-14</f>
        <v>46160</v>
      </c>
      <c r="T189" s="95">
        <f t="shared" si="3"/>
        <v>-1</v>
      </c>
      <c r="U189" s="96">
        <f>IFERROR(VLOOKUP(G189,'Bidding list 26'!$B$2:$P$31,15,0),"")</f>
        <v>50</v>
      </c>
      <c r="V189" s="97">
        <f t="shared" si="4"/>
        <v>46110</v>
      </c>
      <c r="W189" s="97">
        <f t="shared" si="31"/>
        <v>46211</v>
      </c>
      <c r="X189" s="96" t="str">
        <f t="shared" si="21"/>
        <v>Late</v>
      </c>
      <c r="Y189" s="195"/>
      <c r="Z189" s="99" t="s">
        <v>477</v>
      </c>
      <c r="AA189" s="99" t="s">
        <v>161</v>
      </c>
      <c r="AB189" s="131" t="s">
        <v>810</v>
      </c>
      <c r="AC189" s="99" t="s">
        <v>161</v>
      </c>
      <c r="AD189" s="131" t="s">
        <v>811</v>
      </c>
      <c r="AE189" s="99" t="s">
        <v>161</v>
      </c>
      <c r="AF189" s="126" t="s">
        <v>806</v>
      </c>
      <c r="AG189" s="195"/>
      <c r="AH189" s="126" t="s">
        <v>773</v>
      </c>
      <c r="AI189" s="207" t="s">
        <v>813</v>
      </c>
      <c r="AJ189" s="103"/>
      <c r="AK189" s="104"/>
      <c r="AL189" s="3">
        <f t="shared" si="25"/>
        <v>6</v>
      </c>
      <c r="AM189" s="3">
        <f t="shared" si="26"/>
        <v>6</v>
      </c>
      <c r="AN189" s="3">
        <f t="shared" si="27"/>
        <v>6</v>
      </c>
      <c r="AO189" s="3">
        <f t="shared" si="28"/>
        <v>6</v>
      </c>
    </row>
    <row r="190" ht="49.5" customHeight="1">
      <c r="A190" s="34">
        <v>46161.0</v>
      </c>
      <c r="B190" s="207" t="s">
        <v>26</v>
      </c>
      <c r="C190" s="207" t="s">
        <v>814</v>
      </c>
      <c r="D190" s="195"/>
      <c r="E190" s="195"/>
      <c r="F190" s="93"/>
      <c r="G190" s="207" t="s">
        <v>42</v>
      </c>
      <c r="H190" s="195" t="str">
        <f>vlookup(G190,'Bidding list 26'!$B$4:$G$270,6,0)</f>
        <v>SEUIC HS505HDP-2530 ,USB cable</v>
      </c>
      <c r="I190" s="88">
        <f>vlookup(G190,'Bidding list 26'!$B$4:$I$1009,8,0)</f>
        <v>3300000</v>
      </c>
      <c r="J190" s="95">
        <v>1.0</v>
      </c>
      <c r="K190" s="89">
        <f t="shared" si="30"/>
        <v>3300000</v>
      </c>
      <c r="L190" s="95" t="s">
        <v>745</v>
      </c>
      <c r="M190" s="90" t="s">
        <v>34</v>
      </c>
      <c r="N190" s="90" t="s">
        <v>36</v>
      </c>
      <c r="O190" s="92" t="s">
        <v>98</v>
      </c>
      <c r="P190" s="92" t="s">
        <v>18</v>
      </c>
      <c r="Q190" s="234">
        <v>46167.0</v>
      </c>
      <c r="R190" s="93">
        <f t="shared" si="29"/>
        <v>6</v>
      </c>
      <c r="S190" s="94">
        <f t="array" ref="S190">INDEX('G Project Timeline-OPM update'!$G$7:$L$35,MATCH(1,('G Project Timeline-OPM update'!$C$7:$C$35=N190)*('G Project Timeline-OPM update'!$B$7:$B$35=M190)*('G Project Timeline-OPM update'!$D$7:$D$35=O190),0),MATCH(P190,'G Project Timeline-OPM update'!$G$4:$L$4,0))-14</f>
        <v>46160</v>
      </c>
      <c r="T190" s="95">
        <f t="shared" si="3"/>
        <v>-1</v>
      </c>
      <c r="U190" s="96">
        <f>IFERROR(VLOOKUP(G190,'Bidding list 26'!$B$2:$P$31,15,0),"")</f>
        <v>50</v>
      </c>
      <c r="V190" s="97">
        <f t="shared" si="4"/>
        <v>46110</v>
      </c>
      <c r="W190" s="97">
        <f t="shared" si="31"/>
        <v>46211</v>
      </c>
      <c r="X190" s="96" t="str">
        <f t="shared" si="21"/>
        <v>Late</v>
      </c>
      <c r="Y190" s="195"/>
      <c r="Z190" s="99" t="s">
        <v>477</v>
      </c>
      <c r="AA190" s="99" t="s">
        <v>161</v>
      </c>
      <c r="AB190" s="131" t="s">
        <v>815</v>
      </c>
      <c r="AC190" s="99" t="s">
        <v>161</v>
      </c>
      <c r="AD190" s="131" t="s">
        <v>816</v>
      </c>
      <c r="AE190" s="99" t="s">
        <v>161</v>
      </c>
      <c r="AF190" s="126" t="s">
        <v>806</v>
      </c>
      <c r="AG190" s="195"/>
      <c r="AH190" s="126" t="s">
        <v>773</v>
      </c>
      <c r="AI190" s="207" t="s">
        <v>817</v>
      </c>
      <c r="AJ190" s="103"/>
      <c r="AK190" s="104"/>
      <c r="AL190" s="3">
        <f t="shared" si="25"/>
        <v>1</v>
      </c>
      <c r="AM190" s="3">
        <f t="shared" si="26"/>
        <v>1</v>
      </c>
      <c r="AN190" s="3">
        <f t="shared" si="27"/>
        <v>1</v>
      </c>
      <c r="AO190" s="3">
        <f t="shared" si="28"/>
        <v>1</v>
      </c>
    </row>
    <row r="191" ht="49.5" customHeight="1">
      <c r="A191" s="34">
        <v>46161.0</v>
      </c>
      <c r="B191" s="207" t="s">
        <v>26</v>
      </c>
      <c r="C191" s="207" t="s">
        <v>814</v>
      </c>
      <c r="D191" s="195"/>
      <c r="E191" s="195"/>
      <c r="F191" s="93"/>
      <c r="G191" s="207" t="s">
        <v>39</v>
      </c>
      <c r="H191" s="195" t="str">
        <f>vlookup(G191,'Bidding list 26'!$B$4:$G$270,6,0)</f>
        <v>HS505DP, USB cable</v>
      </c>
      <c r="I191" s="88">
        <f>vlookup(G191,'Bidding list 26'!$B$4:$I$1009,8,0)</f>
        <v>2300000</v>
      </c>
      <c r="J191" s="95">
        <v>6.0</v>
      </c>
      <c r="K191" s="89">
        <f t="shared" si="30"/>
        <v>13800000</v>
      </c>
      <c r="L191" s="95" t="s">
        <v>745</v>
      </c>
      <c r="M191" s="90" t="s">
        <v>34</v>
      </c>
      <c r="N191" s="90" t="s">
        <v>36</v>
      </c>
      <c r="O191" s="92" t="s">
        <v>98</v>
      </c>
      <c r="P191" s="92" t="s">
        <v>18</v>
      </c>
      <c r="Q191" s="234">
        <v>46167.0</v>
      </c>
      <c r="R191" s="93">
        <f t="shared" si="29"/>
        <v>6</v>
      </c>
      <c r="S191" s="94">
        <f t="array" ref="S191">INDEX('G Project Timeline-OPM update'!$G$7:$L$35,MATCH(1,('G Project Timeline-OPM update'!$C$7:$C$35=N191)*('G Project Timeline-OPM update'!$B$7:$B$35=M191)*('G Project Timeline-OPM update'!$D$7:$D$35=O191),0),MATCH(P191,'G Project Timeline-OPM update'!$G$4:$L$4,0))-14</f>
        <v>46160</v>
      </c>
      <c r="T191" s="95">
        <f t="shared" si="3"/>
        <v>-1</v>
      </c>
      <c r="U191" s="96">
        <f>IFERROR(VLOOKUP(G191,'Bidding list 26'!$B$2:$P$31,15,0),"")</f>
        <v>50</v>
      </c>
      <c r="V191" s="97">
        <f t="shared" si="4"/>
        <v>46110</v>
      </c>
      <c r="W191" s="97">
        <f t="shared" si="31"/>
        <v>46211</v>
      </c>
      <c r="X191" s="96" t="str">
        <f t="shared" si="21"/>
        <v>Late</v>
      </c>
      <c r="Y191" s="195"/>
      <c r="Z191" s="99" t="s">
        <v>477</v>
      </c>
      <c r="AA191" s="99" t="s">
        <v>161</v>
      </c>
      <c r="AB191" s="131" t="s">
        <v>815</v>
      </c>
      <c r="AC191" s="99" t="s">
        <v>161</v>
      </c>
      <c r="AD191" s="131" t="s">
        <v>816</v>
      </c>
      <c r="AE191" s="99" t="s">
        <v>161</v>
      </c>
      <c r="AF191" s="126" t="s">
        <v>806</v>
      </c>
      <c r="AG191" s="195"/>
      <c r="AH191" s="126" t="s">
        <v>773</v>
      </c>
      <c r="AI191" s="207" t="s">
        <v>818</v>
      </c>
      <c r="AJ191" s="103"/>
      <c r="AK191" s="104"/>
      <c r="AL191" s="3">
        <f t="shared" si="25"/>
        <v>6</v>
      </c>
      <c r="AM191" s="3">
        <f t="shared" si="26"/>
        <v>6</v>
      </c>
      <c r="AN191" s="3">
        <f t="shared" si="27"/>
        <v>6</v>
      </c>
      <c r="AO191" s="3">
        <f t="shared" si="28"/>
        <v>6</v>
      </c>
    </row>
    <row r="192">
      <c r="A192" s="171">
        <v>46172.0</v>
      </c>
      <c r="B192" s="207" t="s">
        <v>49</v>
      </c>
      <c r="C192" s="207" t="s">
        <v>697</v>
      </c>
      <c r="D192" s="195"/>
      <c r="E192" s="195"/>
      <c r="F192" s="93"/>
      <c r="G192" s="236" t="s">
        <v>56</v>
      </c>
      <c r="H192" s="195" t="str">
        <f>vlookup(G192,'Bidding list 26'!$B$4:$G$270,6,0)</f>
        <v>Pro Tower QCT1250, Ultra 7 265, Ram 16GB DDR5, SSD
512GB, Integrated graphics card, Power 180W, HDMI &amp; DP Port,
Keyboard and Mouse, 3Yrs Wty</v>
      </c>
      <c r="I192" s="88">
        <f>vlookup(G192,'Bidding list 26'!$B$4:$I$1009,8,0)</f>
        <v>26752000</v>
      </c>
      <c r="J192" s="95">
        <v>10.0</v>
      </c>
      <c r="K192" s="89">
        <f t="shared" si="30"/>
        <v>267520000</v>
      </c>
      <c r="L192" s="95" t="s">
        <v>819</v>
      </c>
      <c r="M192" s="90" t="s">
        <v>16</v>
      </c>
      <c r="N192" s="90" t="s">
        <v>17</v>
      </c>
      <c r="O192" s="92" t="s">
        <v>95</v>
      </c>
      <c r="P192" s="92" t="s">
        <v>27</v>
      </c>
      <c r="Q192" s="195"/>
      <c r="R192" s="211">
        <f t="shared" si="29"/>
        <v>-46172</v>
      </c>
      <c r="S192" s="237">
        <f t="array" ref="S192">INDEX('G Project Timeline-OPM update'!$G$7:$L$35,MATCH(1,('G Project Timeline-OPM update'!$C$7:$C$35=N192)*('G Project Timeline-OPM update'!$B$7:$B$35=M192)*('G Project Timeline-OPM update'!$D$7:$D$35=O192),0),MATCH(P192,'G Project Timeline-OPM update'!$G$4:$L$4,0))-14</f>
        <v>46210</v>
      </c>
      <c r="T192" s="95">
        <f t="shared" si="3"/>
        <v>38</v>
      </c>
      <c r="U192" s="96">
        <f>IFERROR(VLOOKUP(G192,'Bidding list 26'!$B$2:$P$31,15,0),"")</f>
        <v>70</v>
      </c>
      <c r="V192" s="173">
        <f t="shared" si="4"/>
        <v>46140</v>
      </c>
      <c r="W192" s="173">
        <f t="shared" si="31"/>
        <v>46242</v>
      </c>
      <c r="X192" s="96" t="str">
        <f t="shared" si="21"/>
        <v>Late</v>
      </c>
      <c r="Y192" s="195"/>
      <c r="Z192" s="99" t="s">
        <v>477</v>
      </c>
      <c r="AA192" s="99" t="s">
        <v>161</v>
      </c>
      <c r="AB192" s="207" t="s">
        <v>820</v>
      </c>
      <c r="AC192" s="99" t="s">
        <v>161</v>
      </c>
      <c r="AD192" s="131" t="s">
        <v>821</v>
      </c>
      <c r="AE192" s="99" t="s">
        <v>161</v>
      </c>
      <c r="AF192" s="131" t="s">
        <v>821</v>
      </c>
      <c r="AG192" s="195"/>
      <c r="AH192" s="101"/>
      <c r="AI192" s="207" t="s">
        <v>822</v>
      </c>
      <c r="AJ192" s="103"/>
      <c r="AK192" s="104"/>
      <c r="AL192" s="3">
        <f t="shared" si="25"/>
        <v>10</v>
      </c>
      <c r="AM192" s="3">
        <f t="shared" si="26"/>
        <v>10</v>
      </c>
      <c r="AN192" s="3">
        <f t="shared" si="27"/>
        <v>10</v>
      </c>
      <c r="AO192" s="3">
        <f t="shared" si="28"/>
        <v>0</v>
      </c>
    </row>
    <row r="193" ht="30.75" customHeight="1">
      <c r="A193" s="171">
        <v>46181.0</v>
      </c>
      <c r="B193" s="207" t="s">
        <v>46</v>
      </c>
      <c r="C193" s="207" t="s">
        <v>823</v>
      </c>
      <c r="D193" s="195"/>
      <c r="E193" s="195"/>
      <c r="F193" s="93"/>
      <c r="G193" s="207" t="s">
        <v>62</v>
      </c>
      <c r="H193" s="195"/>
      <c r="I193" s="88" t="str">
        <f>vlookup(G193,'Bidding list 26'!$B$4:$I$1009,8,0)</f>
        <v>#N/A</v>
      </c>
      <c r="J193" s="95">
        <v>50.0</v>
      </c>
      <c r="K193" s="89" t="str">
        <f t="shared" si="30"/>
        <v>#N/A</v>
      </c>
      <c r="L193" s="95" t="s">
        <v>819</v>
      </c>
      <c r="M193" s="90" t="s">
        <v>16</v>
      </c>
      <c r="N193" s="90" t="s">
        <v>17</v>
      </c>
      <c r="O193" s="92" t="s">
        <v>98</v>
      </c>
      <c r="P193" s="92" t="s">
        <v>27</v>
      </c>
      <c r="Q193" s="195"/>
      <c r="R193" s="211">
        <f t="shared" si="29"/>
        <v>-46181</v>
      </c>
      <c r="S193" s="94">
        <f t="array" ref="S193">INDEX('G Project Timeline-OPM update'!$G$7:$L$35,MATCH(1,('G Project Timeline-OPM update'!$C$7:$C$35=N193)*('G Project Timeline-OPM update'!$B$7:$B$35=M193)*('G Project Timeline-OPM update'!$D$7:$D$35=O193),0),MATCH(P193,'G Project Timeline-OPM update'!$G$4:$L$4,0))-14</f>
        <v>46209</v>
      </c>
      <c r="T193" s="95">
        <f t="shared" si="3"/>
        <v>28</v>
      </c>
      <c r="U193" s="96" t="str">
        <f>IFERROR(VLOOKUP(G193,'Bidding list 26'!$B$2:$P$31,15,0),"")</f>
        <v/>
      </c>
      <c r="V193" s="97">
        <f t="shared" si="4"/>
        <v>46209</v>
      </c>
      <c r="W193" s="173">
        <f t="shared" si="31"/>
        <v>46181</v>
      </c>
      <c r="X193" s="96" t="str">
        <f t="shared" si="21"/>
        <v>On time</v>
      </c>
      <c r="Y193" s="195"/>
      <c r="Z193" s="195"/>
      <c r="AA193" s="195"/>
      <c r="AB193" s="195"/>
      <c r="AC193" s="99" t="s">
        <v>161</v>
      </c>
      <c r="AD193" s="195"/>
      <c r="AE193" s="195"/>
      <c r="AF193" s="195"/>
      <c r="AG193" s="195"/>
      <c r="AH193" s="101"/>
      <c r="AI193" s="195"/>
      <c r="AJ193" s="103"/>
      <c r="AK193" s="104"/>
      <c r="AL193" s="3">
        <f t="shared" si="25"/>
        <v>0</v>
      </c>
      <c r="AM193" s="3">
        <f t="shared" si="26"/>
        <v>50</v>
      </c>
      <c r="AN193" s="3">
        <f t="shared" si="27"/>
        <v>0</v>
      </c>
      <c r="AO193" s="3">
        <f t="shared" si="28"/>
        <v>0</v>
      </c>
    </row>
    <row r="194" ht="30.75" customHeight="1">
      <c r="A194" s="171">
        <v>46181.0</v>
      </c>
      <c r="B194" s="207" t="s">
        <v>46</v>
      </c>
      <c r="C194" s="207" t="s">
        <v>823</v>
      </c>
      <c r="D194" s="195"/>
      <c r="E194" s="195"/>
      <c r="F194" s="93"/>
      <c r="G194" s="207" t="s">
        <v>70</v>
      </c>
      <c r="H194" s="195" t="str">
        <f>vlookup(G194,'Bidding list 26'!$B$4:$G$270,6,0)</f>
        <v>VA1903H-2, 19 inch, VGA cable + HDMI cable / Brand: VIEWSONIC</v>
      </c>
      <c r="I194" s="88">
        <f>vlookup(G194,'Bidding list 26'!$B$4:$I$1009,8,0)</f>
        <v>1265000</v>
      </c>
      <c r="J194" s="95">
        <v>50.0</v>
      </c>
      <c r="K194" s="89">
        <f t="shared" si="30"/>
        <v>63250000</v>
      </c>
      <c r="L194" s="95" t="s">
        <v>819</v>
      </c>
      <c r="M194" s="90" t="s">
        <v>16</v>
      </c>
      <c r="N194" s="90" t="s">
        <v>17</v>
      </c>
      <c r="O194" s="92" t="s">
        <v>98</v>
      </c>
      <c r="P194" s="92" t="s">
        <v>27</v>
      </c>
      <c r="Q194" s="195"/>
      <c r="R194" s="211">
        <f t="shared" si="29"/>
        <v>-46181</v>
      </c>
      <c r="S194" s="94">
        <f t="array" ref="S194">INDEX('G Project Timeline-OPM update'!$G$7:$L$35,MATCH(1,('G Project Timeline-OPM update'!$C$7:$C$35=N194)*('G Project Timeline-OPM update'!$B$7:$B$35=M194)*('G Project Timeline-OPM update'!$D$7:$D$35=O194),0),MATCH(P194,'G Project Timeline-OPM update'!$G$4:$L$4,0))-14</f>
        <v>46209</v>
      </c>
      <c r="T194" s="95">
        <f t="shared" si="3"/>
        <v>28</v>
      </c>
      <c r="U194" s="96">
        <f>IFERROR(VLOOKUP(G194,'Bidding list 26'!$B$2:$P$31,15,0),"")</f>
        <v>50</v>
      </c>
      <c r="V194" s="97">
        <f t="shared" si="4"/>
        <v>46159</v>
      </c>
      <c r="W194" s="173">
        <f t="shared" si="31"/>
        <v>46231</v>
      </c>
      <c r="X194" s="96" t="str">
        <f t="shared" si="21"/>
        <v>Late</v>
      </c>
      <c r="Y194" s="195"/>
      <c r="Z194" s="195"/>
      <c r="AA194" s="99" t="s">
        <v>434</v>
      </c>
      <c r="AB194" s="207" t="s">
        <v>824</v>
      </c>
      <c r="AC194" s="99" t="s">
        <v>161</v>
      </c>
      <c r="AD194" s="238" t="s">
        <v>825</v>
      </c>
      <c r="AE194" s="99" t="s">
        <v>161</v>
      </c>
      <c r="AF194" s="238" t="s">
        <v>825</v>
      </c>
      <c r="AG194" s="195"/>
      <c r="AH194" s="101"/>
      <c r="AI194" s="207" t="s">
        <v>826</v>
      </c>
      <c r="AJ194" s="103"/>
      <c r="AK194" s="104"/>
      <c r="AL194" s="3">
        <f t="shared" si="25"/>
        <v>0</v>
      </c>
      <c r="AM194" s="3">
        <f t="shared" si="26"/>
        <v>50</v>
      </c>
      <c r="AN194" s="3">
        <f t="shared" si="27"/>
        <v>50</v>
      </c>
      <c r="AO194" s="3">
        <f t="shared" si="28"/>
        <v>0</v>
      </c>
    </row>
    <row r="195" ht="30.75" customHeight="1">
      <c r="A195" s="171">
        <v>46181.0</v>
      </c>
      <c r="B195" s="207" t="s">
        <v>46</v>
      </c>
      <c r="C195" s="207" t="s">
        <v>823</v>
      </c>
      <c r="D195" s="195"/>
      <c r="E195" s="195"/>
      <c r="F195" s="93"/>
      <c r="G195" s="207" t="s">
        <v>42</v>
      </c>
      <c r="H195" s="195" t="str">
        <f>vlookup(G195,'Bidding list 26'!$B$4:$G$270,6,0)</f>
        <v>SEUIC HS505HDP-2530 ,USB cable</v>
      </c>
      <c r="I195" s="88">
        <f>vlookup(G195,'Bidding list 26'!$B$4:$I$1009,8,0)</f>
        <v>3300000</v>
      </c>
      <c r="J195" s="95">
        <v>50.0</v>
      </c>
      <c r="K195" s="89">
        <f t="shared" si="30"/>
        <v>165000000</v>
      </c>
      <c r="L195" s="95" t="s">
        <v>819</v>
      </c>
      <c r="M195" s="90" t="s">
        <v>16</v>
      </c>
      <c r="N195" s="90" t="s">
        <v>17</v>
      </c>
      <c r="O195" s="92" t="s">
        <v>98</v>
      </c>
      <c r="P195" s="92" t="s">
        <v>27</v>
      </c>
      <c r="Q195" s="195"/>
      <c r="R195" s="211">
        <f t="shared" si="29"/>
        <v>-46181</v>
      </c>
      <c r="S195" s="94">
        <f t="array" ref="S195">INDEX('G Project Timeline-OPM update'!$G$7:$L$35,MATCH(1,('G Project Timeline-OPM update'!$C$7:$C$35=N195)*('G Project Timeline-OPM update'!$B$7:$B$35=M195)*('G Project Timeline-OPM update'!$D$7:$D$35=O195),0),MATCH(P195,'G Project Timeline-OPM update'!$G$4:$L$4,0))-14</f>
        <v>46209</v>
      </c>
      <c r="T195" s="95">
        <f t="shared" si="3"/>
        <v>28</v>
      </c>
      <c r="U195" s="96">
        <f>IFERROR(VLOOKUP(G195,'Bidding list 26'!$B$2:$P$31,15,0),"")</f>
        <v>50</v>
      </c>
      <c r="V195" s="97">
        <f t="shared" si="4"/>
        <v>46159</v>
      </c>
      <c r="W195" s="173">
        <f t="shared" si="31"/>
        <v>46231</v>
      </c>
      <c r="X195" s="96" t="str">
        <f t="shared" si="21"/>
        <v>Late</v>
      </c>
      <c r="Y195" s="195"/>
      <c r="Z195" s="195"/>
      <c r="AA195" s="99" t="s">
        <v>161</v>
      </c>
      <c r="AB195" s="207" t="s">
        <v>824</v>
      </c>
      <c r="AC195" s="99" t="s">
        <v>161</v>
      </c>
      <c r="AD195" s="195" t="s">
        <v>827</v>
      </c>
      <c r="AE195" s="195"/>
      <c r="AF195" s="195"/>
      <c r="AG195" s="195"/>
      <c r="AH195" s="101"/>
      <c r="AI195" s="207" t="s">
        <v>828</v>
      </c>
      <c r="AJ195" s="103"/>
      <c r="AK195" s="104"/>
      <c r="AL195" s="3">
        <f t="shared" si="25"/>
        <v>50</v>
      </c>
      <c r="AM195" s="3">
        <f t="shared" si="26"/>
        <v>50</v>
      </c>
      <c r="AN195" s="3">
        <f t="shared" si="27"/>
        <v>0</v>
      </c>
      <c r="AO195" s="3">
        <f t="shared" si="28"/>
        <v>0</v>
      </c>
    </row>
    <row r="196" ht="24.0" customHeight="1">
      <c r="A196" s="171">
        <v>46181.0</v>
      </c>
      <c r="B196" s="207" t="s">
        <v>26</v>
      </c>
      <c r="C196" s="207" t="s">
        <v>691</v>
      </c>
      <c r="D196" s="195"/>
      <c r="E196" s="195"/>
      <c r="F196" s="93"/>
      <c r="G196" s="207" t="s">
        <v>25</v>
      </c>
      <c r="H196" s="207" t="s">
        <v>829</v>
      </c>
      <c r="I196" s="88">
        <f>vlookup(G196,'Bidding list 26'!$B$4:$I$1009,8,0)</f>
        <v>16280000</v>
      </c>
      <c r="J196" s="95">
        <v>2.0</v>
      </c>
      <c r="K196" s="89">
        <f t="shared" si="30"/>
        <v>32560000</v>
      </c>
      <c r="L196" s="95" t="s">
        <v>819</v>
      </c>
      <c r="M196" s="90" t="s">
        <v>16</v>
      </c>
      <c r="N196" s="90" t="s">
        <v>17</v>
      </c>
      <c r="O196" s="92" t="s">
        <v>98</v>
      </c>
      <c r="P196" s="92" t="s">
        <v>27</v>
      </c>
      <c r="Q196" s="195"/>
      <c r="R196" s="211">
        <f t="shared" si="29"/>
        <v>-46181</v>
      </c>
      <c r="S196" s="94">
        <f t="array" ref="S196">INDEX('G Project Timeline-OPM update'!$G$7:$L$35,MATCH(1,('G Project Timeline-OPM update'!$C$7:$C$35=N196)*('G Project Timeline-OPM update'!$B$7:$B$35=M196)*('G Project Timeline-OPM update'!$D$7:$D$35=O196),0),MATCH(P196,'G Project Timeline-OPM update'!$G$4:$L$4,0))-14</f>
        <v>46209</v>
      </c>
      <c r="T196" s="95">
        <f t="shared" si="3"/>
        <v>28</v>
      </c>
      <c r="U196" s="96">
        <f>IFERROR(VLOOKUP(G196,'Bidding list 26'!$B$2:$P$31,15,0),"")</f>
        <v>20</v>
      </c>
      <c r="V196" s="97">
        <f t="shared" si="4"/>
        <v>46189</v>
      </c>
      <c r="W196" s="173">
        <f t="shared" si="31"/>
        <v>46201</v>
      </c>
      <c r="X196" s="96" t="str">
        <f t="shared" si="21"/>
        <v>On time</v>
      </c>
      <c r="Y196" s="195"/>
      <c r="Z196" s="195"/>
      <c r="AA196" s="99" t="s">
        <v>161</v>
      </c>
      <c r="AB196" s="207" t="s">
        <v>830</v>
      </c>
      <c r="AC196" s="99" t="s">
        <v>161</v>
      </c>
      <c r="AD196" s="195" t="s">
        <v>831</v>
      </c>
      <c r="AE196" s="99" t="s">
        <v>161</v>
      </c>
      <c r="AF196" s="195" t="s">
        <v>831</v>
      </c>
      <c r="AG196" s="195"/>
      <c r="AH196" s="101"/>
      <c r="AI196" s="207" t="s">
        <v>832</v>
      </c>
      <c r="AJ196" s="103"/>
      <c r="AK196" s="104"/>
      <c r="AL196" s="3">
        <f t="shared" si="25"/>
        <v>2</v>
      </c>
      <c r="AM196" s="3">
        <f t="shared" si="26"/>
        <v>2</v>
      </c>
      <c r="AN196" s="3">
        <f t="shared" si="27"/>
        <v>2</v>
      </c>
      <c r="AO196" s="3">
        <f t="shared" si="28"/>
        <v>0</v>
      </c>
    </row>
    <row r="197">
      <c r="A197" s="171">
        <v>46183.0</v>
      </c>
      <c r="B197" s="207" t="s">
        <v>28</v>
      </c>
      <c r="C197" s="207" t="s">
        <v>833</v>
      </c>
      <c r="D197" s="195"/>
      <c r="E197" s="195"/>
      <c r="F197" s="93"/>
      <c r="G197" s="207" t="s">
        <v>25</v>
      </c>
      <c r="H197" s="195" t="str">
        <f>vlookup(G197,'Bidding list 26'!$B$4:$G$270,6,0)</f>
        <v>SingPC M22Vi512H8M2-W , i5-12450H, Ram 8GB, SSD 256GB, 21.5inch Key-Mouse, WiFi, Bluetooth</v>
      </c>
      <c r="I197" s="88">
        <f>vlookup(G197,'Bidding list 26'!$B$4:$I$1009,8,0)</f>
        <v>16280000</v>
      </c>
      <c r="J197" s="95">
        <v>3.0</v>
      </c>
      <c r="K197" s="89">
        <f t="shared" si="30"/>
        <v>48840000</v>
      </c>
      <c r="L197" s="95" t="s">
        <v>819</v>
      </c>
      <c r="M197" s="90" t="s">
        <v>16</v>
      </c>
      <c r="N197" s="90" t="s">
        <v>17</v>
      </c>
      <c r="O197" s="92" t="s">
        <v>98</v>
      </c>
      <c r="P197" s="92" t="s">
        <v>27</v>
      </c>
      <c r="Q197" s="234">
        <v>46218.0</v>
      </c>
      <c r="R197" s="93">
        <f t="shared" si="29"/>
        <v>35</v>
      </c>
      <c r="S197" s="94">
        <f t="array" ref="S197">INDEX('G Project Timeline-OPM update'!$G$7:$L$35,MATCH(1,('G Project Timeline-OPM update'!$C$7:$C$35=N197)*('G Project Timeline-OPM update'!$B$7:$B$35=M197)*('G Project Timeline-OPM update'!$D$7:$D$35=O197),0),MATCH(P197,'G Project Timeline-OPM update'!$G$4:$L$4,0))-14</f>
        <v>46209</v>
      </c>
      <c r="T197" s="95">
        <f t="shared" si="3"/>
        <v>26</v>
      </c>
      <c r="U197" s="96">
        <f>IFERROR(VLOOKUP(G197,'Bidding list 26'!$B$2:$P$31,15,0),"")</f>
        <v>20</v>
      </c>
      <c r="V197" s="97">
        <f t="shared" si="4"/>
        <v>46189</v>
      </c>
      <c r="W197" s="173">
        <f t="shared" si="31"/>
        <v>46203</v>
      </c>
      <c r="X197" s="96" t="str">
        <f t="shared" si="21"/>
        <v>On time</v>
      </c>
      <c r="Y197" s="195"/>
      <c r="Z197" s="195"/>
      <c r="AA197" s="99" t="s">
        <v>161</v>
      </c>
      <c r="AB197" s="207" t="s">
        <v>834</v>
      </c>
      <c r="AC197" s="99" t="s">
        <v>434</v>
      </c>
      <c r="AD197" s="195" t="s">
        <v>835</v>
      </c>
      <c r="AE197" s="195"/>
      <c r="AF197" s="195"/>
      <c r="AG197" s="195"/>
      <c r="AH197" s="101"/>
      <c r="AI197" s="195"/>
      <c r="AJ197" s="103"/>
      <c r="AK197" s="104"/>
      <c r="AL197" s="3">
        <f t="shared" si="25"/>
        <v>3</v>
      </c>
      <c r="AM197" s="3">
        <f t="shared" si="26"/>
        <v>0</v>
      </c>
      <c r="AN197" s="3">
        <f t="shared" si="27"/>
        <v>0</v>
      </c>
      <c r="AO197" s="3">
        <f t="shared" si="28"/>
        <v>0</v>
      </c>
    </row>
    <row r="198">
      <c r="A198" s="171">
        <v>46183.0</v>
      </c>
      <c r="B198" s="207" t="s">
        <v>28</v>
      </c>
      <c r="C198" s="207" t="s">
        <v>833</v>
      </c>
      <c r="D198" s="195"/>
      <c r="E198" s="195"/>
      <c r="F198" s="93"/>
      <c r="G198" s="207" t="s">
        <v>68</v>
      </c>
      <c r="H198" s="195" t="str">
        <f>vlookup(G198,'Bidding list 26'!$B$4:$G$270,6,0)</f>
        <v>DELL E2225HM, 21.5 inch HDMI cable, 3Yrs Wty</v>
      </c>
      <c r="I198" s="88">
        <f>vlookup(G198,'Bidding list 26'!$B$4:$I$1009,8,0)</f>
        <v>2020000</v>
      </c>
      <c r="J198" s="95">
        <v>5.0</v>
      </c>
      <c r="K198" s="89">
        <f t="shared" si="30"/>
        <v>10100000</v>
      </c>
      <c r="L198" s="95" t="s">
        <v>819</v>
      </c>
      <c r="M198" s="90" t="s">
        <v>16</v>
      </c>
      <c r="N198" s="90" t="s">
        <v>17</v>
      </c>
      <c r="O198" s="92" t="s">
        <v>98</v>
      </c>
      <c r="P198" s="92" t="s">
        <v>27</v>
      </c>
      <c r="Q198" s="234">
        <v>46218.0</v>
      </c>
      <c r="R198" s="93">
        <f t="shared" si="29"/>
        <v>35</v>
      </c>
      <c r="S198" s="94">
        <f t="array" ref="S198">INDEX('G Project Timeline-OPM update'!$G$7:$L$35,MATCH(1,('G Project Timeline-OPM update'!$C$7:$C$35=N198)*('G Project Timeline-OPM update'!$B$7:$B$35=M198)*('G Project Timeline-OPM update'!$D$7:$D$35=O198),0),MATCH(P198,'G Project Timeline-OPM update'!$G$4:$L$4,0))-14</f>
        <v>46209</v>
      </c>
      <c r="T198" s="95">
        <f t="shared" si="3"/>
        <v>26</v>
      </c>
      <c r="U198" s="96">
        <f>IFERROR(VLOOKUP(G198,'Bidding list 26'!$B$2:$P$31,15,0),"")</f>
        <v>50</v>
      </c>
      <c r="V198" s="97">
        <f t="shared" si="4"/>
        <v>46159</v>
      </c>
      <c r="W198" s="173">
        <f t="shared" si="31"/>
        <v>46233</v>
      </c>
      <c r="X198" s="96" t="str">
        <f t="shared" si="21"/>
        <v>Late</v>
      </c>
      <c r="Y198" s="195"/>
      <c r="Z198" s="195"/>
      <c r="AA198" s="99" t="s">
        <v>161</v>
      </c>
      <c r="AB198" s="207" t="s">
        <v>834</v>
      </c>
      <c r="AC198" s="99" t="s">
        <v>434</v>
      </c>
      <c r="AD198" s="195" t="s">
        <v>836</v>
      </c>
      <c r="AE198" s="195"/>
      <c r="AF198" s="195"/>
      <c r="AG198" s="195"/>
      <c r="AH198" s="101"/>
      <c r="AI198" s="207" t="s">
        <v>837</v>
      </c>
      <c r="AJ198" s="103"/>
      <c r="AK198" s="104"/>
      <c r="AL198" s="3">
        <f t="shared" si="25"/>
        <v>5</v>
      </c>
      <c r="AM198" s="3">
        <f t="shared" si="26"/>
        <v>0</v>
      </c>
      <c r="AN198" s="3">
        <f t="shared" si="27"/>
        <v>0</v>
      </c>
      <c r="AO198" s="3">
        <f t="shared" si="28"/>
        <v>0</v>
      </c>
    </row>
    <row r="199">
      <c r="A199" s="171">
        <v>46183.0</v>
      </c>
      <c r="B199" s="207" t="s">
        <v>28</v>
      </c>
      <c r="C199" s="207" t="s">
        <v>833</v>
      </c>
      <c r="D199" s="195"/>
      <c r="E199" s="195"/>
      <c r="F199" s="93"/>
      <c r="G199" s="207" t="s">
        <v>65</v>
      </c>
      <c r="H199" s="195" t="str">
        <f>vlookup(G199,'Bidding list 26'!$B$4:$G$270,6,0)</f>
        <v>NUC 14 Essential NUC14MNK150 Intel N150, Ram 16 GB DDR5,SSD 256GB, Wi-Fi and Bluetooth, NoOS, 3Yrs Wty</v>
      </c>
      <c r="I199" s="88">
        <f>vlookup(G199,'Bidding list 26'!$B$4:$I$1009,8,0)</f>
        <v>9680000</v>
      </c>
      <c r="J199" s="95">
        <v>2.0</v>
      </c>
      <c r="K199" s="89">
        <f t="shared" si="30"/>
        <v>19360000</v>
      </c>
      <c r="L199" s="95" t="s">
        <v>819</v>
      </c>
      <c r="M199" s="90" t="s">
        <v>16</v>
      </c>
      <c r="N199" s="90" t="s">
        <v>17</v>
      </c>
      <c r="O199" s="92" t="s">
        <v>98</v>
      </c>
      <c r="P199" s="92" t="s">
        <v>27</v>
      </c>
      <c r="Q199" s="234">
        <v>46218.0</v>
      </c>
      <c r="R199" s="93">
        <f t="shared" si="29"/>
        <v>35</v>
      </c>
      <c r="S199" s="94">
        <f t="array" ref="S199">INDEX('G Project Timeline-OPM update'!$G$7:$L$35,MATCH(1,('G Project Timeline-OPM update'!$C$7:$C$35=N199)*('G Project Timeline-OPM update'!$B$7:$B$35=M199)*('G Project Timeline-OPM update'!$D$7:$D$35=O199),0),MATCH(P199,'G Project Timeline-OPM update'!$G$4:$L$4,0))-14</f>
        <v>46209</v>
      </c>
      <c r="T199" s="95">
        <f t="shared" si="3"/>
        <v>26</v>
      </c>
      <c r="U199" s="96">
        <f>IFERROR(VLOOKUP(G199,'Bidding list 26'!$B$2:$P$31,15,0),"")</f>
        <v>50</v>
      </c>
      <c r="V199" s="97">
        <f t="shared" si="4"/>
        <v>46159</v>
      </c>
      <c r="W199" s="173">
        <f t="shared" si="31"/>
        <v>46233</v>
      </c>
      <c r="X199" s="96" t="str">
        <f t="shared" si="21"/>
        <v>Late</v>
      </c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01"/>
      <c r="AI199" s="195"/>
      <c r="AJ199" s="103"/>
      <c r="AK199" s="104"/>
      <c r="AL199" s="3">
        <f t="shared" si="25"/>
        <v>0</v>
      </c>
      <c r="AM199" s="3">
        <f t="shared" si="26"/>
        <v>0</v>
      </c>
      <c r="AN199" s="3">
        <f t="shared" si="27"/>
        <v>0</v>
      </c>
      <c r="AO199" s="3">
        <f t="shared" si="28"/>
        <v>0</v>
      </c>
    </row>
    <row r="200">
      <c r="A200" s="171">
        <v>46187.0</v>
      </c>
      <c r="B200" s="207" t="s">
        <v>44</v>
      </c>
      <c r="C200" s="207" t="s">
        <v>686</v>
      </c>
      <c r="D200" s="195"/>
      <c r="E200" s="195"/>
      <c r="F200" s="93"/>
      <c r="G200" s="207" t="s">
        <v>42</v>
      </c>
      <c r="H200" s="195" t="str">
        <f>vlookup(G200,'Bidding list 26'!$B$4:$G$270,6,0)</f>
        <v>SEUIC HS505HDP-2530 ,USB cable</v>
      </c>
      <c r="I200" s="88">
        <f>vlookup(G200,'Bidding list 26'!$B$4:$I$1009,8,0)</f>
        <v>3300000</v>
      </c>
      <c r="J200" s="95">
        <v>10.0</v>
      </c>
      <c r="K200" s="89">
        <f t="shared" si="30"/>
        <v>33000000</v>
      </c>
      <c r="L200" s="95" t="s">
        <v>819</v>
      </c>
      <c r="M200" s="90" t="s">
        <v>16</v>
      </c>
      <c r="N200" s="90" t="s">
        <v>17</v>
      </c>
      <c r="O200" s="92" t="s">
        <v>98</v>
      </c>
      <c r="P200" s="92" t="s">
        <v>27</v>
      </c>
      <c r="Q200" s="234">
        <v>46194.0</v>
      </c>
      <c r="R200" s="93">
        <f t="shared" si="29"/>
        <v>7</v>
      </c>
      <c r="S200" s="94">
        <f t="array" ref="S200">INDEX('G Project Timeline-OPM update'!$G$7:$L$35,MATCH(1,('G Project Timeline-OPM update'!$C$7:$C$35=N200)*('G Project Timeline-OPM update'!$B$7:$B$35=M200)*('G Project Timeline-OPM update'!$D$7:$D$35=O200),0),MATCH(P200,'G Project Timeline-OPM update'!$G$4:$L$4,0))-14</f>
        <v>46209</v>
      </c>
      <c r="T200" s="95">
        <f t="shared" si="3"/>
        <v>22</v>
      </c>
      <c r="U200" s="96">
        <f>IFERROR(VLOOKUP(G200,'Bidding list 26'!$B$2:$P$31,15,0),"")</f>
        <v>50</v>
      </c>
      <c r="V200" s="97">
        <f t="shared" si="4"/>
        <v>46159</v>
      </c>
      <c r="W200" s="173">
        <f t="shared" si="31"/>
        <v>46237</v>
      </c>
      <c r="X200" s="96" t="str">
        <f t="shared" si="21"/>
        <v>Late</v>
      </c>
      <c r="Y200" s="195"/>
      <c r="Z200" s="195"/>
      <c r="AA200" s="99" t="s">
        <v>161</v>
      </c>
      <c r="AB200" s="239" t="s">
        <v>838</v>
      </c>
      <c r="AC200" s="99" t="s">
        <v>161</v>
      </c>
      <c r="AD200" s="195" t="s">
        <v>839</v>
      </c>
      <c r="AE200" s="99" t="s">
        <v>161</v>
      </c>
      <c r="AF200" s="207" t="s">
        <v>840</v>
      </c>
      <c r="AG200" s="195"/>
      <c r="AH200" s="101"/>
      <c r="AI200" s="207" t="s">
        <v>841</v>
      </c>
      <c r="AJ200" s="103"/>
      <c r="AK200" s="104"/>
      <c r="AL200" s="3">
        <f t="shared" si="25"/>
        <v>10</v>
      </c>
      <c r="AM200" s="3">
        <f t="shared" si="26"/>
        <v>10</v>
      </c>
      <c r="AN200" s="3">
        <f t="shared" si="27"/>
        <v>10</v>
      </c>
      <c r="AO200" s="3">
        <f t="shared" si="28"/>
        <v>0</v>
      </c>
    </row>
    <row r="201">
      <c r="A201" s="171">
        <v>46188.0</v>
      </c>
      <c r="B201" s="207" t="s">
        <v>44</v>
      </c>
      <c r="C201" s="207" t="s">
        <v>686</v>
      </c>
      <c r="D201" s="195"/>
      <c r="E201" s="195"/>
      <c r="F201" s="93"/>
      <c r="G201" s="207" t="s">
        <v>70</v>
      </c>
      <c r="H201" s="195" t="str">
        <f>vlookup(G201,'Bidding list 26'!$B$4:$G$270,6,0)</f>
        <v>VA1903H-2, 19 inch, VGA cable + HDMI cable / Brand: VIEWSONIC</v>
      </c>
      <c r="I201" s="88">
        <f>vlookup(G201,'Bidding list 26'!$B$4:$I$1009,8,0)</f>
        <v>1265000</v>
      </c>
      <c r="J201" s="95">
        <v>3.0</v>
      </c>
      <c r="K201" s="89">
        <f t="shared" si="30"/>
        <v>3795000</v>
      </c>
      <c r="L201" s="95" t="s">
        <v>819</v>
      </c>
      <c r="M201" s="90" t="s">
        <v>16</v>
      </c>
      <c r="N201" s="90" t="s">
        <v>17</v>
      </c>
      <c r="O201" s="92" t="s">
        <v>98</v>
      </c>
      <c r="P201" s="92" t="s">
        <v>27</v>
      </c>
      <c r="Q201" s="234">
        <v>46218.0</v>
      </c>
      <c r="R201" s="93">
        <f t="shared" si="29"/>
        <v>30</v>
      </c>
      <c r="S201" s="94">
        <f t="array" ref="S201">INDEX('G Project Timeline-OPM update'!$G$7:$L$35,MATCH(1,('G Project Timeline-OPM update'!$C$7:$C$35=N201)*('G Project Timeline-OPM update'!$B$7:$B$35=M201)*('G Project Timeline-OPM update'!$D$7:$D$35=O201),0),MATCH(P201,'G Project Timeline-OPM update'!$G$4:$L$4,0))-14</f>
        <v>46209</v>
      </c>
      <c r="T201" s="95">
        <f t="shared" si="3"/>
        <v>21</v>
      </c>
      <c r="U201" s="96">
        <f>IFERROR(VLOOKUP(G201,'Bidding list 26'!$B$2:$P$31,15,0),"")</f>
        <v>50</v>
      </c>
      <c r="V201" s="97">
        <f t="shared" si="4"/>
        <v>46159</v>
      </c>
      <c r="W201" s="173">
        <f t="shared" si="31"/>
        <v>46238</v>
      </c>
      <c r="X201" s="96" t="str">
        <f t="shared" si="21"/>
        <v>Late</v>
      </c>
      <c r="Y201" s="195"/>
      <c r="Z201" s="195"/>
      <c r="AA201" s="99" t="s">
        <v>161</v>
      </c>
      <c r="AB201" s="207" t="s">
        <v>838</v>
      </c>
      <c r="AC201" s="99" t="s">
        <v>434</v>
      </c>
      <c r="AD201" s="195" t="s">
        <v>842</v>
      </c>
      <c r="AE201" s="195"/>
      <c r="AF201" s="195"/>
      <c r="AG201" s="195"/>
      <c r="AH201" s="101"/>
      <c r="AI201" s="207" t="s">
        <v>843</v>
      </c>
      <c r="AJ201" s="103"/>
      <c r="AK201" s="104"/>
    </row>
    <row r="202">
      <c r="A202" s="171">
        <v>46192.0</v>
      </c>
      <c r="B202" s="207" t="s">
        <v>48</v>
      </c>
      <c r="C202" s="207" t="s">
        <v>844</v>
      </c>
      <c r="D202" s="195"/>
      <c r="E202" s="195"/>
      <c r="F202" s="93"/>
      <c r="G202" s="207" t="s">
        <v>42</v>
      </c>
      <c r="H202" s="195" t="str">
        <f>vlookup(G202,'Bidding list 26'!$B$4:$G$270,6,0)</f>
        <v>SEUIC HS505HDP-2530 ,USB cable</v>
      </c>
      <c r="I202" s="88">
        <f>vlookup(G202,'Bidding list 26'!$B$4:$I$1009,8,0)</f>
        <v>3300000</v>
      </c>
      <c r="J202" s="95">
        <v>2.0</v>
      </c>
      <c r="K202" s="89">
        <f t="shared" si="30"/>
        <v>6600000</v>
      </c>
      <c r="L202" s="95" t="s">
        <v>745</v>
      </c>
      <c r="M202" s="90" t="s">
        <v>34</v>
      </c>
      <c r="N202" s="90" t="s">
        <v>37</v>
      </c>
      <c r="O202" s="92" t="s">
        <v>95</v>
      </c>
      <c r="P202" s="92" t="s">
        <v>18</v>
      </c>
      <c r="Q202" s="234"/>
      <c r="R202" s="93">
        <f t="shared" si="29"/>
        <v>-46192</v>
      </c>
      <c r="S202" s="94">
        <f t="array" ref="S202">INDEX('G Project Timeline-OPM update'!$G$7:$L$35,MATCH(1,('G Project Timeline-OPM update'!$C$7:$C$35=N202)*('G Project Timeline-OPM update'!$B$7:$B$35=M202)*('G Project Timeline-OPM update'!$D$7:$D$35=O202),0),MATCH(P202,'G Project Timeline-OPM update'!$G$4:$L$4,0))-14</f>
        <v>46158</v>
      </c>
      <c r="T202" s="95">
        <f t="shared" si="3"/>
        <v>-34</v>
      </c>
      <c r="U202" s="96">
        <f>IFERROR(VLOOKUP(G202,'Bidding list 26'!$B$2:$P$31,15,0),"")</f>
        <v>50</v>
      </c>
      <c r="V202" s="97">
        <f t="shared" si="4"/>
        <v>46108</v>
      </c>
      <c r="W202" s="173">
        <f t="shared" si="31"/>
        <v>46242</v>
      </c>
      <c r="X202" s="96" t="str">
        <f t="shared" si="21"/>
        <v>Late</v>
      </c>
      <c r="Y202" s="195"/>
      <c r="Z202" s="195"/>
      <c r="AA202" s="99" t="s">
        <v>161</v>
      </c>
      <c r="AB202" s="4" t="s">
        <v>845</v>
      </c>
      <c r="AC202" s="99" t="s">
        <v>161</v>
      </c>
      <c r="AD202" s="207" t="s">
        <v>846</v>
      </c>
      <c r="AE202" s="99" t="s">
        <v>161</v>
      </c>
      <c r="AF202" s="207" t="s">
        <v>847</v>
      </c>
      <c r="AG202" s="195"/>
      <c r="AH202" s="101"/>
      <c r="AI202" s="207" t="s">
        <v>848</v>
      </c>
      <c r="AJ202" s="103"/>
      <c r="AK202" s="104"/>
      <c r="AL202" s="3">
        <f t="shared" ref="AL202:AL1013" si="32">if(AA202="Done",$J202,0)</f>
        <v>2</v>
      </c>
      <c r="AM202" s="3">
        <f t="shared" ref="AM202:AM1013" si="33">if(AC202="Done",$J202,0)</f>
        <v>2</v>
      </c>
      <c r="AN202" s="3">
        <f t="shared" ref="AN202:AN1013" si="34">if(AE202="Done",$J202,0)</f>
        <v>2</v>
      </c>
      <c r="AO202" s="3">
        <f t="shared" ref="AO202:AO1013" si="35">if(AH202&lt;&gt;"",$J202,0)</f>
        <v>0</v>
      </c>
    </row>
    <row r="203">
      <c r="A203" s="171">
        <v>46192.0</v>
      </c>
      <c r="B203" s="207" t="s">
        <v>48</v>
      </c>
      <c r="C203" s="207" t="s">
        <v>844</v>
      </c>
      <c r="D203" s="195"/>
      <c r="E203" s="195"/>
      <c r="F203" s="93"/>
      <c r="G203" s="207" t="s">
        <v>42</v>
      </c>
      <c r="H203" s="195" t="str">
        <f>vlookup(G203,'Bidding list 26'!$B$4:$G$270,6,0)</f>
        <v>SEUIC HS505HDP-2530 ,USB cable</v>
      </c>
      <c r="I203" s="88">
        <f>vlookup(G203,'Bidding list 26'!$B$4:$I$1009,8,0)</f>
        <v>3300000</v>
      </c>
      <c r="J203" s="95">
        <v>1.0</v>
      </c>
      <c r="K203" s="89">
        <f t="shared" si="30"/>
        <v>3300000</v>
      </c>
      <c r="L203" s="95" t="s">
        <v>745</v>
      </c>
      <c r="M203" s="90" t="s">
        <v>34</v>
      </c>
      <c r="N203" s="90" t="s">
        <v>35</v>
      </c>
      <c r="O203" s="92" t="s">
        <v>95</v>
      </c>
      <c r="P203" s="92" t="s">
        <v>18</v>
      </c>
      <c r="Q203" s="195"/>
      <c r="R203" s="211">
        <f t="shared" si="29"/>
        <v>-46192</v>
      </c>
      <c r="S203" s="94">
        <f t="array" ref="S203">INDEX('G Project Timeline-OPM update'!$G$7:$L$35,MATCH(1,('G Project Timeline-OPM update'!$C$7:$C$35=N203)*('G Project Timeline-OPM update'!$B$7:$B$35=M203)*('G Project Timeline-OPM update'!$D$7:$D$35=O203),0),MATCH(P203,'G Project Timeline-OPM update'!$G$4:$L$4,0))-14</f>
        <v>46158</v>
      </c>
      <c r="T203" s="95">
        <f t="shared" si="3"/>
        <v>-34</v>
      </c>
      <c r="U203" s="96">
        <f>IFERROR(VLOOKUP(G203,'Bidding list 26'!$B$2:$P$31,15,0),"")</f>
        <v>50</v>
      </c>
      <c r="V203" s="97">
        <f t="shared" si="4"/>
        <v>46108</v>
      </c>
      <c r="W203" s="173">
        <f t="shared" si="31"/>
        <v>46242</v>
      </c>
      <c r="X203" s="96" t="str">
        <f t="shared" si="21"/>
        <v>Late</v>
      </c>
      <c r="Y203" s="195"/>
      <c r="Z203" s="195"/>
      <c r="AA203" s="99" t="s">
        <v>161</v>
      </c>
      <c r="AB203" s="207" t="s">
        <v>849</v>
      </c>
      <c r="AC203" s="99" t="s">
        <v>161</v>
      </c>
      <c r="AD203" s="207" t="s">
        <v>850</v>
      </c>
      <c r="AE203" s="99" t="s">
        <v>161</v>
      </c>
      <c r="AF203" s="207" t="s">
        <v>847</v>
      </c>
      <c r="AG203" s="195"/>
      <c r="AH203" s="101"/>
      <c r="AI203" s="207" t="s">
        <v>851</v>
      </c>
      <c r="AJ203" s="103"/>
      <c r="AK203" s="104"/>
      <c r="AL203" s="3">
        <f t="shared" si="32"/>
        <v>1</v>
      </c>
      <c r="AM203" s="3">
        <f t="shared" si="33"/>
        <v>1</v>
      </c>
      <c r="AN203" s="3">
        <f t="shared" si="34"/>
        <v>1</v>
      </c>
      <c r="AO203" s="3">
        <f t="shared" si="35"/>
        <v>0</v>
      </c>
    </row>
    <row r="204">
      <c r="A204" s="171">
        <v>46192.0</v>
      </c>
      <c r="B204" s="207" t="s">
        <v>48</v>
      </c>
      <c r="C204" s="207" t="s">
        <v>844</v>
      </c>
      <c r="D204" s="195"/>
      <c r="E204" s="195"/>
      <c r="F204" s="93"/>
      <c r="G204" s="207" t="s">
        <v>42</v>
      </c>
      <c r="H204" s="195" t="str">
        <f>vlookup(G204,'Bidding list 26'!$B$4:$G$270,6,0)</f>
        <v>SEUIC HS505HDP-2530 ,USB cable</v>
      </c>
      <c r="I204" s="88">
        <f>vlookup(G204,'Bidding list 26'!$B$4:$I$1009,8,0)</f>
        <v>3300000</v>
      </c>
      <c r="J204" s="95">
        <v>2.0</v>
      </c>
      <c r="K204" s="89">
        <f t="shared" si="30"/>
        <v>6600000</v>
      </c>
      <c r="L204" s="95" t="s">
        <v>745</v>
      </c>
      <c r="M204" s="90" t="s">
        <v>34</v>
      </c>
      <c r="N204" s="90" t="s">
        <v>36</v>
      </c>
      <c r="O204" s="92" t="s">
        <v>95</v>
      </c>
      <c r="P204" s="92" t="s">
        <v>18</v>
      </c>
      <c r="Q204" s="195"/>
      <c r="R204" s="211">
        <f t="shared" si="29"/>
        <v>-46192</v>
      </c>
      <c r="S204" s="94">
        <f t="array" ref="S204">INDEX('G Project Timeline-OPM update'!$G$7:$L$35,MATCH(1,('G Project Timeline-OPM update'!$C$7:$C$35=N204)*('G Project Timeline-OPM update'!$B$7:$B$35=M204)*('G Project Timeline-OPM update'!$D$7:$D$35=O204),0),MATCH(P204,'G Project Timeline-OPM update'!$G$4:$L$4,0))-14</f>
        <v>46158</v>
      </c>
      <c r="T204" s="95">
        <f t="shared" si="3"/>
        <v>-34</v>
      </c>
      <c r="U204" s="96">
        <f>IFERROR(VLOOKUP(G204,'Bidding list 26'!$B$2:$P$31,15,0),"")</f>
        <v>50</v>
      </c>
      <c r="V204" s="97">
        <f t="shared" si="4"/>
        <v>46108</v>
      </c>
      <c r="W204" s="173">
        <f t="shared" si="31"/>
        <v>46242</v>
      </c>
      <c r="X204" s="96" t="str">
        <f t="shared" si="21"/>
        <v>Late</v>
      </c>
      <c r="Y204" s="195"/>
      <c r="Z204" s="195"/>
      <c r="AA204" s="99" t="s">
        <v>161</v>
      </c>
      <c r="AB204" s="207" t="s">
        <v>852</v>
      </c>
      <c r="AC204" s="99" t="s">
        <v>161</v>
      </c>
      <c r="AD204" s="207" t="s">
        <v>853</v>
      </c>
      <c r="AE204" s="99" t="s">
        <v>161</v>
      </c>
      <c r="AF204" s="207" t="s">
        <v>847</v>
      </c>
      <c r="AG204" s="195"/>
      <c r="AH204" s="101"/>
      <c r="AI204" s="207" t="s">
        <v>854</v>
      </c>
      <c r="AJ204" s="103"/>
      <c r="AK204" s="104"/>
      <c r="AL204" s="3">
        <f t="shared" si="32"/>
        <v>2</v>
      </c>
      <c r="AM204" s="3">
        <f t="shared" si="33"/>
        <v>2</v>
      </c>
      <c r="AN204" s="3">
        <f t="shared" si="34"/>
        <v>2</v>
      </c>
      <c r="AO204" s="3">
        <f t="shared" si="35"/>
        <v>0</v>
      </c>
    </row>
    <row r="205">
      <c r="A205" s="93"/>
      <c r="B205" s="195"/>
      <c r="C205" s="195"/>
      <c r="D205" s="195"/>
      <c r="E205" s="195"/>
      <c r="F205" s="93"/>
      <c r="G205" s="207" t="s">
        <v>61</v>
      </c>
      <c r="H205" s="195" t="str">
        <f>vlookup(G205,'Bidding list 26'!$B$4:$G$270,6,0)</f>
        <v>Mini PC ASUS RNUC14MNK9700000, Intel N100, Ram 16 GB DDR5
  4800MHz , SSD 256GB, Wi-Fi and Bluetooth, 3Yrs Wty</v>
      </c>
      <c r="I205" s="88" t="str">
        <f>vlookup(G205,'Bidding list 26'!$B$4:$I$1009,8,0)</f>
        <v/>
      </c>
      <c r="J205" s="95"/>
      <c r="K205" s="89">
        <f t="shared" si="30"/>
        <v>0</v>
      </c>
      <c r="L205" s="93"/>
      <c r="M205" s="91"/>
      <c r="N205" s="122"/>
      <c r="O205" s="240"/>
      <c r="P205" s="240"/>
      <c r="Q205" s="195"/>
      <c r="R205" s="93">
        <f t="shared" si="29"/>
        <v>0</v>
      </c>
      <c r="S205" s="179" t="str">
        <f t="array" ref="S205">INDEX('G Project Timeline-OPM update'!$G$7:$L$35,MATCH(1,('G Project Timeline-OPM update'!$C$7:$C$35=N205)*('G Project Timeline-OPM update'!$B$7:$B$35=M205)*('G Project Timeline-OPM update'!$D$7:$D$35=O205),0),MATCH(P205,'G Project Timeline-OPM update'!$G$4:$L$4,0))-14</f>
        <v>#N/A</v>
      </c>
      <c r="T205" s="95" t="str">
        <f t="shared" si="3"/>
        <v>#N/A</v>
      </c>
      <c r="U205" s="96">
        <f>IFERROR(VLOOKUP(G205,'Bidding list 26'!$B$2:$P$31,15,0),"")</f>
        <v>20</v>
      </c>
      <c r="V205" s="96" t="str">
        <f t="shared" si="4"/>
        <v>#N/A</v>
      </c>
      <c r="W205" s="96">
        <f t="shared" si="31"/>
        <v>20</v>
      </c>
      <c r="X205" s="96" t="str">
        <f t="shared" si="21"/>
        <v>#N/A</v>
      </c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01"/>
      <c r="AI205" s="195"/>
      <c r="AJ205" s="103"/>
      <c r="AK205" s="104"/>
      <c r="AL205" s="3">
        <f t="shared" si="32"/>
        <v>0</v>
      </c>
      <c r="AM205" s="3">
        <f t="shared" si="33"/>
        <v>0</v>
      </c>
      <c r="AN205" s="3">
        <f t="shared" si="34"/>
        <v>0</v>
      </c>
      <c r="AO205" s="3">
        <f t="shared" si="35"/>
        <v>0</v>
      </c>
    </row>
    <row r="206">
      <c r="A206" s="93"/>
      <c r="B206" s="195"/>
      <c r="C206" s="195"/>
      <c r="D206" s="195"/>
      <c r="E206" s="195"/>
      <c r="F206" s="93"/>
      <c r="G206" s="195"/>
      <c r="H206" s="195" t="str">
        <f>vlookup(G206,'Bidding list 26'!$B$4:$G$270,6,0)</f>
        <v>#N/A</v>
      </c>
      <c r="I206" s="88" t="str">
        <f>vlookup(G206,'Bidding list 26'!$B$4:$I$1009,8,0)</f>
        <v>#N/A</v>
      </c>
      <c r="J206" s="93"/>
      <c r="K206" s="89" t="str">
        <f t="shared" si="30"/>
        <v>#N/A</v>
      </c>
      <c r="L206" s="93"/>
      <c r="M206" s="91"/>
      <c r="N206" s="122"/>
      <c r="O206" s="240"/>
      <c r="P206" s="240"/>
      <c r="Q206" s="195"/>
      <c r="R206" s="93">
        <f t="shared" si="29"/>
        <v>0</v>
      </c>
      <c r="S206" s="179" t="str">
        <f t="array" ref="S206">INDEX('G Project Timeline-OPM update'!$G$7:$L$35,MATCH(1,('G Project Timeline-OPM update'!$C$7:$C$35=N206)*('G Project Timeline-OPM update'!$B$7:$B$35=M206)*('G Project Timeline-OPM update'!$D$7:$D$35=O206),0),MATCH(P206,'G Project Timeline-OPM update'!$G$4:$L$4,0))-14</f>
        <v>#N/A</v>
      </c>
      <c r="T206" s="95" t="str">
        <f t="shared" si="3"/>
        <v>#N/A</v>
      </c>
      <c r="U206" s="96" t="str">
        <f>IFERROR(VLOOKUP(G206,'Bidding list 26'!$B$2:$P$31,15,0),"")</f>
        <v/>
      </c>
      <c r="V206" s="96" t="str">
        <f t="shared" si="4"/>
        <v>#N/A</v>
      </c>
      <c r="W206" s="96">
        <f t="shared" si="31"/>
        <v>0</v>
      </c>
      <c r="X206" s="96" t="str">
        <f t="shared" si="21"/>
        <v>#N/A</v>
      </c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01"/>
      <c r="AI206" s="195"/>
      <c r="AJ206" s="103"/>
      <c r="AK206" s="104"/>
      <c r="AL206" s="3">
        <f t="shared" si="32"/>
        <v>0</v>
      </c>
      <c r="AM206" s="3">
        <f t="shared" si="33"/>
        <v>0</v>
      </c>
      <c r="AN206" s="3">
        <f t="shared" si="34"/>
        <v>0</v>
      </c>
      <c r="AO206" s="3">
        <f t="shared" si="35"/>
        <v>0</v>
      </c>
    </row>
    <row r="207">
      <c r="A207" s="93"/>
      <c r="B207" s="195"/>
      <c r="C207" s="195"/>
      <c r="D207" s="195"/>
      <c r="E207" s="195"/>
      <c r="F207" s="93"/>
      <c r="G207" s="195"/>
      <c r="H207" s="195" t="str">
        <f>vlookup(G207,'Bidding list 26'!$B$4:$G$270,6,0)</f>
        <v>#N/A</v>
      </c>
      <c r="I207" s="88" t="str">
        <f>vlookup(G207,'Bidding list 26'!$B$4:$I$1009,8,0)</f>
        <v>#N/A</v>
      </c>
      <c r="J207" s="93"/>
      <c r="K207" s="89" t="str">
        <f t="shared" si="30"/>
        <v>#N/A</v>
      </c>
      <c r="L207" s="93"/>
      <c r="M207" s="91"/>
      <c r="N207" s="122"/>
      <c r="O207" s="240"/>
      <c r="P207" s="240"/>
      <c r="Q207" s="195"/>
      <c r="R207" s="93">
        <f t="shared" si="29"/>
        <v>0</v>
      </c>
      <c r="S207" s="179" t="str">
        <f t="array" ref="S207">INDEX('G Project Timeline-OPM update'!$G$7:$L$35,MATCH(1,('G Project Timeline-OPM update'!$C$7:$C$35=N207)*('G Project Timeline-OPM update'!$B$7:$B$35=M207)*('G Project Timeline-OPM update'!$D$7:$D$35=O207),0),MATCH(P207,'G Project Timeline-OPM update'!$G$4:$L$4,0))-14</f>
        <v>#N/A</v>
      </c>
      <c r="T207" s="95" t="str">
        <f t="shared" si="3"/>
        <v>#N/A</v>
      </c>
      <c r="U207" s="96" t="str">
        <f>IFERROR(VLOOKUP(G207,'Bidding list 26'!$B$2:$P$31,15,0),"")</f>
        <v/>
      </c>
      <c r="V207" s="96" t="str">
        <f t="shared" si="4"/>
        <v>#N/A</v>
      </c>
      <c r="W207" s="96">
        <f t="shared" si="31"/>
        <v>0</v>
      </c>
      <c r="X207" s="96" t="str">
        <f t="shared" si="21"/>
        <v>#N/A</v>
      </c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01"/>
      <c r="AI207" s="195"/>
      <c r="AJ207" s="103"/>
      <c r="AK207" s="104"/>
      <c r="AL207" s="3">
        <f t="shared" si="32"/>
        <v>0</v>
      </c>
      <c r="AM207" s="3">
        <f t="shared" si="33"/>
        <v>0</v>
      </c>
      <c r="AN207" s="3">
        <f t="shared" si="34"/>
        <v>0</v>
      </c>
      <c r="AO207" s="3">
        <f t="shared" si="35"/>
        <v>0</v>
      </c>
    </row>
    <row r="208">
      <c r="A208" s="93"/>
      <c r="B208" s="195"/>
      <c r="C208" s="195"/>
      <c r="D208" s="195"/>
      <c r="E208" s="195"/>
      <c r="F208" s="93"/>
      <c r="G208" s="195"/>
      <c r="H208" s="195" t="str">
        <f>vlookup(G208,'Bidding list 26'!$B$4:$G$270,6,0)</f>
        <v>#N/A</v>
      </c>
      <c r="I208" s="88" t="str">
        <f>vlookup(G208,'Bidding list 26'!$B$4:$I$1009,8,0)</f>
        <v>#N/A</v>
      </c>
      <c r="J208" s="93"/>
      <c r="K208" s="89" t="str">
        <f t="shared" si="30"/>
        <v>#N/A</v>
      </c>
      <c r="L208" s="93"/>
      <c r="M208" s="91"/>
      <c r="N208" s="122"/>
      <c r="O208" s="240"/>
      <c r="P208" s="240"/>
      <c r="Q208" s="195"/>
      <c r="R208" s="93">
        <f t="shared" si="29"/>
        <v>0</v>
      </c>
      <c r="S208" s="179" t="str">
        <f t="array" ref="S208">INDEX('G Project Timeline-OPM update'!$G$7:$L$35,MATCH(1,('G Project Timeline-OPM update'!$C$7:$C$35=N208)*('G Project Timeline-OPM update'!$B$7:$B$35=M208)*('G Project Timeline-OPM update'!$D$7:$D$35=O208),0),MATCH(P208,'G Project Timeline-OPM update'!$G$4:$L$4,0))-14</f>
        <v>#N/A</v>
      </c>
      <c r="T208" s="95" t="str">
        <f t="shared" si="3"/>
        <v>#N/A</v>
      </c>
      <c r="U208" s="96" t="str">
        <f>IFERROR(VLOOKUP(G208,'Bidding list 26'!$B$2:$P$31,15,0),"")</f>
        <v/>
      </c>
      <c r="V208" s="96" t="str">
        <f t="shared" si="4"/>
        <v>#N/A</v>
      </c>
      <c r="W208" s="96">
        <f t="shared" si="31"/>
        <v>0</v>
      </c>
      <c r="X208" s="96" t="str">
        <f t="shared" si="21"/>
        <v>#N/A</v>
      </c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01"/>
      <c r="AI208" s="195"/>
      <c r="AJ208" s="103"/>
      <c r="AK208" s="104"/>
      <c r="AL208" s="3">
        <f t="shared" si="32"/>
        <v>0</v>
      </c>
      <c r="AM208" s="3">
        <f t="shared" si="33"/>
        <v>0</v>
      </c>
      <c r="AN208" s="3">
        <f t="shared" si="34"/>
        <v>0</v>
      </c>
      <c r="AO208" s="3">
        <f t="shared" si="35"/>
        <v>0</v>
      </c>
    </row>
    <row r="209">
      <c r="A209" s="93"/>
      <c r="B209" s="195"/>
      <c r="C209" s="195"/>
      <c r="D209" s="195"/>
      <c r="E209" s="195"/>
      <c r="F209" s="93"/>
      <c r="G209" s="195"/>
      <c r="H209" s="195" t="str">
        <f>vlookup(G209,'Bidding list 26'!$B$4:$G$270,6,0)</f>
        <v>#N/A</v>
      </c>
      <c r="I209" s="88" t="str">
        <f>vlookup(G209,'Bidding list 26'!$B$4:$I$1009,8,0)</f>
        <v>#N/A</v>
      </c>
      <c r="J209" s="93"/>
      <c r="K209" s="89" t="str">
        <f t="shared" si="30"/>
        <v>#N/A</v>
      </c>
      <c r="L209" s="93"/>
      <c r="M209" s="91"/>
      <c r="N209" s="122"/>
      <c r="O209" s="240"/>
      <c r="P209" s="240"/>
      <c r="Q209" s="195"/>
      <c r="R209" s="93">
        <f t="shared" si="29"/>
        <v>0</v>
      </c>
      <c r="S209" s="179" t="str">
        <f t="array" ref="S209">INDEX('G Project Timeline-OPM update'!$G$7:$L$35,MATCH(1,('G Project Timeline-OPM update'!$C$7:$C$35=N209)*('G Project Timeline-OPM update'!$B$7:$B$35=M209)*('G Project Timeline-OPM update'!$D$7:$D$35=O209),0),MATCH(P209,'G Project Timeline-OPM update'!$G$4:$L$4,0))-14</f>
        <v>#N/A</v>
      </c>
      <c r="T209" s="95" t="str">
        <f t="shared" si="3"/>
        <v>#N/A</v>
      </c>
      <c r="U209" s="96" t="str">
        <f>IFERROR(VLOOKUP(G209,'Bidding list 26'!$B$2:$P$31,15,0),"")</f>
        <v/>
      </c>
      <c r="V209" s="96" t="str">
        <f t="shared" si="4"/>
        <v>#N/A</v>
      </c>
      <c r="W209" s="96">
        <f t="shared" si="31"/>
        <v>0</v>
      </c>
      <c r="X209" s="96" t="str">
        <f t="shared" si="21"/>
        <v>#N/A</v>
      </c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01"/>
      <c r="AI209" s="195"/>
      <c r="AJ209" s="103"/>
      <c r="AK209" s="104"/>
      <c r="AL209" s="3">
        <f t="shared" si="32"/>
        <v>0</v>
      </c>
      <c r="AM209" s="3">
        <f t="shared" si="33"/>
        <v>0</v>
      </c>
      <c r="AN209" s="3">
        <f t="shared" si="34"/>
        <v>0</v>
      </c>
      <c r="AO209" s="3">
        <f t="shared" si="35"/>
        <v>0</v>
      </c>
    </row>
    <row r="210">
      <c r="A210" s="93"/>
      <c r="B210" s="195"/>
      <c r="C210" s="195"/>
      <c r="D210" s="195"/>
      <c r="E210" s="195"/>
      <c r="F210" s="93"/>
      <c r="G210" s="195"/>
      <c r="H210" s="195" t="str">
        <f>vlookup(G210,'Bidding list 26'!$B$4:$G$270,6,0)</f>
        <v>#N/A</v>
      </c>
      <c r="I210" s="88" t="str">
        <f>vlookup(G210,'Bidding list 26'!$B$4:$I$1009,8,0)</f>
        <v>#N/A</v>
      </c>
      <c r="J210" s="93"/>
      <c r="K210" s="89" t="str">
        <f t="shared" si="30"/>
        <v>#N/A</v>
      </c>
      <c r="L210" s="93"/>
      <c r="M210" s="91"/>
      <c r="N210" s="122"/>
      <c r="O210" s="240"/>
      <c r="P210" s="240"/>
      <c r="Q210" s="195"/>
      <c r="R210" s="93">
        <f t="shared" si="29"/>
        <v>0</v>
      </c>
      <c r="S210" s="179" t="str">
        <f t="array" ref="S210">INDEX('G Project Timeline-OPM update'!$G$7:$L$35,MATCH(1,('G Project Timeline-OPM update'!$C$7:$C$35=N210)*('G Project Timeline-OPM update'!$B$7:$B$35=M210)*('G Project Timeline-OPM update'!$D$7:$D$35=O210),0),MATCH(P210,'G Project Timeline-OPM update'!$G$4:$L$4,0))-14</f>
        <v>#N/A</v>
      </c>
      <c r="T210" s="95" t="str">
        <f t="shared" si="3"/>
        <v>#N/A</v>
      </c>
      <c r="U210" s="96" t="str">
        <f>IFERROR(VLOOKUP(G210,'Bidding list 26'!$B$2:$P$31,15,0),"")</f>
        <v/>
      </c>
      <c r="V210" s="96" t="str">
        <f t="shared" si="4"/>
        <v>#N/A</v>
      </c>
      <c r="W210" s="96">
        <f t="shared" si="31"/>
        <v>0</v>
      </c>
      <c r="X210" s="96" t="str">
        <f t="shared" si="21"/>
        <v>#N/A</v>
      </c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01"/>
      <c r="AI210" s="195"/>
      <c r="AJ210" s="103"/>
      <c r="AK210" s="104"/>
      <c r="AL210" s="3">
        <f t="shared" si="32"/>
        <v>0</v>
      </c>
      <c r="AM210" s="3">
        <f t="shared" si="33"/>
        <v>0</v>
      </c>
      <c r="AN210" s="3">
        <f t="shared" si="34"/>
        <v>0</v>
      </c>
      <c r="AO210" s="3">
        <f t="shared" si="35"/>
        <v>0</v>
      </c>
    </row>
    <row r="211">
      <c r="A211" s="93"/>
      <c r="B211" s="195"/>
      <c r="C211" s="195"/>
      <c r="D211" s="195"/>
      <c r="E211" s="195"/>
      <c r="F211" s="93"/>
      <c r="G211" s="195"/>
      <c r="H211" s="195" t="str">
        <f>vlookup(G211,'Bidding list 26'!$B$4:$G$270,6,0)</f>
        <v>#N/A</v>
      </c>
      <c r="I211" s="88" t="str">
        <f>vlookup(G211,'Bidding list 26'!$B$4:$I$1009,8,0)</f>
        <v>#N/A</v>
      </c>
      <c r="J211" s="93"/>
      <c r="K211" s="89" t="str">
        <f t="shared" si="30"/>
        <v>#N/A</v>
      </c>
      <c r="L211" s="93"/>
      <c r="M211" s="91"/>
      <c r="N211" s="122"/>
      <c r="O211" s="240"/>
      <c r="P211" s="240"/>
      <c r="Q211" s="195"/>
      <c r="R211" s="93">
        <f t="shared" si="29"/>
        <v>0</v>
      </c>
      <c r="S211" s="179" t="str">
        <f t="array" ref="S211">INDEX('G Project Timeline-OPM update'!$G$7:$L$35,MATCH(1,('G Project Timeline-OPM update'!$C$7:$C$35=N211)*('G Project Timeline-OPM update'!$B$7:$B$35=M211)*('G Project Timeline-OPM update'!$D$7:$D$35=O211),0),MATCH(P211,'G Project Timeline-OPM update'!$G$4:$L$4,0))-14</f>
        <v>#N/A</v>
      </c>
      <c r="T211" s="95" t="str">
        <f t="shared" si="3"/>
        <v>#N/A</v>
      </c>
      <c r="U211" s="96" t="str">
        <f>IFERROR(VLOOKUP(G211,'Bidding list 26'!$B$2:$P$31,15,0),"")</f>
        <v/>
      </c>
      <c r="V211" s="96" t="str">
        <f t="shared" si="4"/>
        <v>#N/A</v>
      </c>
      <c r="W211" s="96">
        <f t="shared" si="31"/>
        <v>0</v>
      </c>
      <c r="X211" s="96" t="str">
        <f t="shared" si="21"/>
        <v>#N/A</v>
      </c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01"/>
      <c r="AI211" s="195"/>
      <c r="AJ211" s="103"/>
      <c r="AK211" s="104"/>
      <c r="AL211" s="3">
        <f t="shared" si="32"/>
        <v>0</v>
      </c>
      <c r="AM211" s="3">
        <f t="shared" si="33"/>
        <v>0</v>
      </c>
      <c r="AN211" s="3">
        <f t="shared" si="34"/>
        <v>0</v>
      </c>
      <c r="AO211" s="3">
        <f t="shared" si="35"/>
        <v>0</v>
      </c>
    </row>
    <row r="212">
      <c r="A212" s="93"/>
      <c r="B212" s="195"/>
      <c r="C212" s="195"/>
      <c r="D212" s="195"/>
      <c r="E212" s="195"/>
      <c r="F212" s="93"/>
      <c r="G212" s="195"/>
      <c r="H212" s="195" t="str">
        <f>vlookup(G212,'Bidding list 26'!$B$4:$G$270,6,0)</f>
        <v>#N/A</v>
      </c>
      <c r="I212" s="88" t="str">
        <f>vlookup(G212,'Bidding list 26'!$B$4:$I$1009,8,0)</f>
        <v>#N/A</v>
      </c>
      <c r="J212" s="93"/>
      <c r="K212" s="89" t="str">
        <f t="shared" si="30"/>
        <v>#N/A</v>
      </c>
      <c r="L212" s="93"/>
      <c r="M212" s="91"/>
      <c r="N212" s="122"/>
      <c r="O212" s="240"/>
      <c r="P212" s="240"/>
      <c r="Q212" s="195"/>
      <c r="R212" s="93">
        <f t="shared" si="29"/>
        <v>0</v>
      </c>
      <c r="S212" s="179" t="str">
        <f t="array" ref="S212">INDEX('G Project Timeline-OPM update'!$G$7:$L$35,MATCH(1,('G Project Timeline-OPM update'!$C$7:$C$35=N212)*('G Project Timeline-OPM update'!$B$7:$B$35=M212)*('G Project Timeline-OPM update'!$D$7:$D$35=O212),0),MATCH(P212,'G Project Timeline-OPM update'!$G$4:$L$4,0))-14</f>
        <v>#N/A</v>
      </c>
      <c r="T212" s="95" t="str">
        <f t="shared" si="3"/>
        <v>#N/A</v>
      </c>
      <c r="U212" s="96" t="str">
        <f>IFERROR(VLOOKUP(G212,'Bidding list 26'!$B$2:$P$31,15,0),"")</f>
        <v/>
      </c>
      <c r="V212" s="96" t="str">
        <f t="shared" si="4"/>
        <v>#N/A</v>
      </c>
      <c r="W212" s="96">
        <f t="shared" si="31"/>
        <v>0</v>
      </c>
      <c r="X212" s="96" t="str">
        <f t="shared" si="21"/>
        <v>#N/A</v>
      </c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01"/>
      <c r="AI212" s="195"/>
      <c r="AJ212" s="103"/>
      <c r="AK212" s="104"/>
      <c r="AL212" s="3">
        <f t="shared" si="32"/>
        <v>0</v>
      </c>
      <c r="AM212" s="3">
        <f t="shared" si="33"/>
        <v>0</v>
      </c>
      <c r="AN212" s="3">
        <f t="shared" si="34"/>
        <v>0</v>
      </c>
      <c r="AO212" s="3">
        <f t="shared" si="35"/>
        <v>0</v>
      </c>
    </row>
    <row r="213">
      <c r="A213" s="93"/>
      <c r="B213" s="195"/>
      <c r="C213" s="195"/>
      <c r="D213" s="195"/>
      <c r="E213" s="195"/>
      <c r="F213" s="93"/>
      <c r="G213" s="195"/>
      <c r="H213" s="195" t="str">
        <f>vlookup(G213,'Bidding list 26'!$B$4:$G$270,6,0)</f>
        <v>#N/A</v>
      </c>
      <c r="I213" s="88" t="str">
        <f>vlookup(G213,'Bidding list 26'!$B$4:$I$1009,8,0)</f>
        <v>#N/A</v>
      </c>
      <c r="J213" s="93"/>
      <c r="K213" s="89" t="str">
        <f t="shared" si="30"/>
        <v>#N/A</v>
      </c>
      <c r="L213" s="93"/>
      <c r="M213" s="91"/>
      <c r="N213" s="122"/>
      <c r="O213" s="240"/>
      <c r="P213" s="240"/>
      <c r="Q213" s="195"/>
      <c r="R213" s="93">
        <f t="shared" si="29"/>
        <v>0</v>
      </c>
      <c r="S213" s="179" t="str">
        <f t="array" ref="S213">INDEX('G Project Timeline-OPM update'!$G$7:$L$35,MATCH(1,('G Project Timeline-OPM update'!$C$7:$C$35=N213)*('G Project Timeline-OPM update'!$B$7:$B$35=M213)*('G Project Timeline-OPM update'!$D$7:$D$35=O213),0),MATCH(P213,'G Project Timeline-OPM update'!$G$4:$L$4,0))-14</f>
        <v>#N/A</v>
      </c>
      <c r="T213" s="95" t="str">
        <f t="shared" si="3"/>
        <v>#N/A</v>
      </c>
      <c r="U213" s="96" t="str">
        <f>IFERROR(VLOOKUP(G213,'Bidding list 26'!$B$2:$P$31,15,0),"")</f>
        <v/>
      </c>
      <c r="V213" s="96" t="str">
        <f t="shared" si="4"/>
        <v>#N/A</v>
      </c>
      <c r="W213" s="96">
        <f t="shared" si="31"/>
        <v>0</v>
      </c>
      <c r="X213" s="96" t="str">
        <f t="shared" si="21"/>
        <v>#N/A</v>
      </c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01"/>
      <c r="AI213" s="195"/>
      <c r="AJ213" s="103"/>
      <c r="AK213" s="104"/>
      <c r="AL213" s="3">
        <f t="shared" si="32"/>
        <v>0</v>
      </c>
      <c r="AM213" s="3">
        <f t="shared" si="33"/>
        <v>0</v>
      </c>
      <c r="AN213" s="3">
        <f t="shared" si="34"/>
        <v>0</v>
      </c>
      <c r="AO213" s="3">
        <f t="shared" si="35"/>
        <v>0</v>
      </c>
    </row>
    <row r="214">
      <c r="A214" s="93"/>
      <c r="B214" s="195"/>
      <c r="C214" s="195"/>
      <c r="D214" s="195"/>
      <c r="E214" s="195"/>
      <c r="F214" s="93"/>
      <c r="G214" s="195"/>
      <c r="H214" s="195" t="str">
        <f>vlookup(G214,'Bidding list 26'!$B$4:$G$270,6,0)</f>
        <v>#N/A</v>
      </c>
      <c r="I214" s="88" t="str">
        <f>vlookup(G214,'Bidding list 26'!$B$4:$I$1009,8,0)</f>
        <v>#N/A</v>
      </c>
      <c r="J214" s="93"/>
      <c r="K214" s="89" t="str">
        <f t="shared" si="30"/>
        <v>#N/A</v>
      </c>
      <c r="L214" s="93"/>
      <c r="M214" s="91"/>
      <c r="N214" s="122"/>
      <c r="O214" s="240"/>
      <c r="P214" s="240"/>
      <c r="Q214" s="195"/>
      <c r="R214" s="93">
        <f t="shared" si="29"/>
        <v>0</v>
      </c>
      <c r="S214" s="179" t="str">
        <f t="array" ref="S214">INDEX('G Project Timeline-OPM update'!$G$7:$L$35,MATCH(1,('G Project Timeline-OPM update'!$C$7:$C$35=N214)*('G Project Timeline-OPM update'!$B$7:$B$35=M214)*('G Project Timeline-OPM update'!$D$7:$D$35=O214),0),MATCH(P214,'G Project Timeline-OPM update'!$G$4:$L$4,0))-14</f>
        <v>#N/A</v>
      </c>
      <c r="T214" s="95" t="str">
        <f t="shared" si="3"/>
        <v>#N/A</v>
      </c>
      <c r="U214" s="96" t="str">
        <f>IFERROR(VLOOKUP(G214,'Bidding list 26'!$B$2:$P$31,15,0),"")</f>
        <v/>
      </c>
      <c r="V214" s="96" t="str">
        <f t="shared" si="4"/>
        <v>#N/A</v>
      </c>
      <c r="W214" s="96">
        <f t="shared" si="31"/>
        <v>0</v>
      </c>
      <c r="X214" s="96" t="str">
        <f t="shared" si="21"/>
        <v>#N/A</v>
      </c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01"/>
      <c r="AI214" s="195"/>
      <c r="AJ214" s="103"/>
      <c r="AK214" s="104"/>
      <c r="AL214" s="3">
        <f t="shared" si="32"/>
        <v>0</v>
      </c>
      <c r="AM214" s="3">
        <f t="shared" si="33"/>
        <v>0</v>
      </c>
      <c r="AN214" s="3">
        <f t="shared" si="34"/>
        <v>0</v>
      </c>
      <c r="AO214" s="3">
        <f t="shared" si="35"/>
        <v>0</v>
      </c>
    </row>
    <row r="215">
      <c r="A215" s="93"/>
      <c r="B215" s="195"/>
      <c r="C215" s="195"/>
      <c r="D215" s="195"/>
      <c r="E215" s="195"/>
      <c r="F215" s="93"/>
      <c r="G215" s="195"/>
      <c r="H215" s="195" t="str">
        <f>vlookup(G215,'Bidding list 26'!$B$4:$G$270,6,0)</f>
        <v>#N/A</v>
      </c>
      <c r="I215" s="88" t="str">
        <f>vlookup(G215,'Bidding list 26'!$B$4:$I$1009,8,0)</f>
        <v>#N/A</v>
      </c>
      <c r="J215" s="93"/>
      <c r="K215" s="89" t="str">
        <f t="shared" si="30"/>
        <v>#N/A</v>
      </c>
      <c r="L215" s="93"/>
      <c r="M215" s="91"/>
      <c r="N215" s="122"/>
      <c r="O215" s="240"/>
      <c r="P215" s="240"/>
      <c r="Q215" s="195"/>
      <c r="R215" s="93">
        <f t="shared" si="29"/>
        <v>0</v>
      </c>
      <c r="S215" s="179" t="str">
        <f t="array" ref="S215">INDEX('G Project Timeline-OPM update'!$G$7:$L$35,MATCH(1,('G Project Timeline-OPM update'!$C$7:$C$35=N215)*('G Project Timeline-OPM update'!$B$7:$B$35=M215)*('G Project Timeline-OPM update'!$D$7:$D$35=O215),0),MATCH(P215,'G Project Timeline-OPM update'!$G$4:$L$4,0))-14</f>
        <v>#N/A</v>
      </c>
      <c r="T215" s="95" t="str">
        <f t="shared" si="3"/>
        <v>#N/A</v>
      </c>
      <c r="U215" s="96" t="str">
        <f>IFERROR(VLOOKUP(G215,'Bidding list 26'!$B$2:$P$31,15,0),"")</f>
        <v/>
      </c>
      <c r="V215" s="96" t="str">
        <f t="shared" si="4"/>
        <v>#N/A</v>
      </c>
      <c r="W215" s="96">
        <f t="shared" si="31"/>
        <v>0</v>
      </c>
      <c r="X215" s="96" t="str">
        <f t="shared" si="21"/>
        <v>#N/A</v>
      </c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01"/>
      <c r="AI215" s="195"/>
      <c r="AJ215" s="103"/>
      <c r="AK215" s="104"/>
      <c r="AL215" s="3">
        <f t="shared" si="32"/>
        <v>0</v>
      </c>
      <c r="AM215" s="3">
        <f t="shared" si="33"/>
        <v>0</v>
      </c>
      <c r="AN215" s="3">
        <f t="shared" si="34"/>
        <v>0</v>
      </c>
      <c r="AO215" s="3">
        <f t="shared" si="35"/>
        <v>0</v>
      </c>
    </row>
    <row r="216">
      <c r="A216" s="93"/>
      <c r="B216" s="195"/>
      <c r="C216" s="195"/>
      <c r="D216" s="195"/>
      <c r="E216" s="195"/>
      <c r="F216" s="93"/>
      <c r="G216" s="195"/>
      <c r="H216" s="195" t="str">
        <f>vlookup(G216,'Bidding list 26'!$B$4:$G$270,6,0)</f>
        <v>#N/A</v>
      </c>
      <c r="I216" s="88" t="str">
        <f>vlookup(G216,'Bidding list 26'!$B$4:$I$1009,8,0)</f>
        <v>#N/A</v>
      </c>
      <c r="J216" s="93"/>
      <c r="K216" s="89" t="str">
        <f t="shared" si="30"/>
        <v>#N/A</v>
      </c>
      <c r="L216" s="93"/>
      <c r="M216" s="91"/>
      <c r="N216" s="122"/>
      <c r="O216" s="240"/>
      <c r="P216" s="240"/>
      <c r="Q216" s="195"/>
      <c r="R216" s="93">
        <f t="shared" si="29"/>
        <v>0</v>
      </c>
      <c r="S216" s="179" t="str">
        <f t="array" ref="S216">INDEX('G Project Timeline-OPM update'!$G$7:$L$35,MATCH(1,('G Project Timeline-OPM update'!$C$7:$C$35=N216)*('G Project Timeline-OPM update'!$B$7:$B$35=M216)*('G Project Timeline-OPM update'!$D$7:$D$35=O216),0),MATCH(P216,'G Project Timeline-OPM update'!$G$4:$L$4,0))-14</f>
        <v>#N/A</v>
      </c>
      <c r="T216" s="95" t="str">
        <f t="shared" si="3"/>
        <v>#N/A</v>
      </c>
      <c r="U216" s="96" t="str">
        <f>IFERROR(VLOOKUP(G216,'Bidding list 26'!$B$2:$P$31,15,0),"")</f>
        <v/>
      </c>
      <c r="V216" s="96" t="str">
        <f t="shared" si="4"/>
        <v>#N/A</v>
      </c>
      <c r="W216" s="96">
        <f t="shared" si="31"/>
        <v>0</v>
      </c>
      <c r="X216" s="96" t="str">
        <f t="shared" si="21"/>
        <v>#N/A</v>
      </c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01"/>
      <c r="AI216" s="195"/>
      <c r="AJ216" s="103"/>
      <c r="AK216" s="104"/>
      <c r="AL216" s="3">
        <f t="shared" si="32"/>
        <v>0</v>
      </c>
      <c r="AM216" s="3">
        <f t="shared" si="33"/>
        <v>0</v>
      </c>
      <c r="AN216" s="3">
        <f t="shared" si="34"/>
        <v>0</v>
      </c>
      <c r="AO216" s="3">
        <f t="shared" si="35"/>
        <v>0</v>
      </c>
    </row>
    <row r="217">
      <c r="A217" s="93"/>
      <c r="B217" s="195"/>
      <c r="C217" s="195"/>
      <c r="D217" s="195"/>
      <c r="E217" s="195"/>
      <c r="F217" s="93"/>
      <c r="G217" s="195"/>
      <c r="H217" s="195" t="str">
        <f>vlookup(G217,'Bidding list 26'!$B$4:$G$270,6,0)</f>
        <v>#N/A</v>
      </c>
      <c r="I217" s="88" t="str">
        <f>vlookup(G217,'Bidding list 26'!$B$4:$I$1009,8,0)</f>
        <v>#N/A</v>
      </c>
      <c r="J217" s="93"/>
      <c r="K217" s="89" t="str">
        <f t="shared" si="30"/>
        <v>#N/A</v>
      </c>
      <c r="L217" s="93"/>
      <c r="M217" s="91"/>
      <c r="N217" s="122"/>
      <c r="O217" s="240"/>
      <c r="P217" s="240"/>
      <c r="Q217" s="195"/>
      <c r="R217" s="93">
        <f t="shared" si="29"/>
        <v>0</v>
      </c>
      <c r="S217" s="179" t="str">
        <f t="array" ref="S217">INDEX('G Project Timeline-OPM update'!$G$7:$L$35,MATCH(1,('G Project Timeline-OPM update'!$C$7:$C$35=N217)*('G Project Timeline-OPM update'!$B$7:$B$35=M217)*('G Project Timeline-OPM update'!$D$7:$D$35=O217),0),MATCH(P217,'G Project Timeline-OPM update'!$G$4:$L$4,0))-14</f>
        <v>#N/A</v>
      </c>
      <c r="T217" s="95" t="str">
        <f t="shared" si="3"/>
        <v>#N/A</v>
      </c>
      <c r="U217" s="96" t="str">
        <f>IFERROR(VLOOKUP(G217,'Bidding list 26'!$B$2:$P$31,15,0),"")</f>
        <v/>
      </c>
      <c r="V217" s="96" t="str">
        <f t="shared" si="4"/>
        <v>#N/A</v>
      </c>
      <c r="W217" s="96">
        <f t="shared" si="31"/>
        <v>0</v>
      </c>
      <c r="X217" s="96" t="str">
        <f t="shared" si="21"/>
        <v>#N/A</v>
      </c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01"/>
      <c r="AI217" s="195"/>
      <c r="AJ217" s="103"/>
      <c r="AK217" s="104"/>
      <c r="AL217" s="3">
        <f t="shared" si="32"/>
        <v>0</v>
      </c>
      <c r="AM217" s="3">
        <f t="shared" si="33"/>
        <v>0</v>
      </c>
      <c r="AN217" s="3">
        <f t="shared" si="34"/>
        <v>0</v>
      </c>
      <c r="AO217" s="3">
        <f t="shared" si="35"/>
        <v>0</v>
      </c>
    </row>
    <row r="218">
      <c r="A218" s="93"/>
      <c r="B218" s="195"/>
      <c r="C218" s="195"/>
      <c r="D218" s="195"/>
      <c r="E218" s="195"/>
      <c r="F218" s="93"/>
      <c r="G218" s="195"/>
      <c r="H218" s="195" t="str">
        <f>vlookup(G218,'Bidding list 26'!$B$4:$G$270,6,0)</f>
        <v>#N/A</v>
      </c>
      <c r="I218" s="88" t="str">
        <f>vlookup(G218,'Bidding list 26'!$B$4:$I$1009,8,0)</f>
        <v>#N/A</v>
      </c>
      <c r="J218" s="93"/>
      <c r="K218" s="89" t="str">
        <f t="shared" si="30"/>
        <v>#N/A</v>
      </c>
      <c r="L218" s="93"/>
      <c r="M218" s="91"/>
      <c r="N218" s="122"/>
      <c r="O218" s="240"/>
      <c r="P218" s="240"/>
      <c r="Q218" s="195"/>
      <c r="R218" s="93">
        <f t="shared" si="29"/>
        <v>0</v>
      </c>
      <c r="S218" s="179" t="str">
        <f t="array" ref="S218">INDEX('G Project Timeline-OPM update'!$G$7:$L$35,MATCH(1,('G Project Timeline-OPM update'!$C$7:$C$35=N218)*('G Project Timeline-OPM update'!$B$7:$B$35=M218)*('G Project Timeline-OPM update'!$D$7:$D$35=O218),0),MATCH(P218,'G Project Timeline-OPM update'!$G$4:$L$4,0))-14</f>
        <v>#N/A</v>
      </c>
      <c r="T218" s="95" t="str">
        <f t="shared" si="3"/>
        <v>#N/A</v>
      </c>
      <c r="U218" s="96" t="str">
        <f>IFERROR(VLOOKUP(G218,'Bidding list 26'!$B$2:$P$31,15,0),"")</f>
        <v/>
      </c>
      <c r="V218" s="96" t="str">
        <f t="shared" si="4"/>
        <v>#N/A</v>
      </c>
      <c r="W218" s="96">
        <f t="shared" si="31"/>
        <v>0</v>
      </c>
      <c r="X218" s="96" t="str">
        <f t="shared" si="21"/>
        <v>#N/A</v>
      </c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01"/>
      <c r="AI218" s="195"/>
      <c r="AJ218" s="103"/>
      <c r="AK218" s="104"/>
      <c r="AL218" s="3">
        <f t="shared" si="32"/>
        <v>0</v>
      </c>
      <c r="AM218" s="3">
        <f t="shared" si="33"/>
        <v>0</v>
      </c>
      <c r="AN218" s="3">
        <f t="shared" si="34"/>
        <v>0</v>
      </c>
      <c r="AO218" s="3">
        <f t="shared" si="35"/>
        <v>0</v>
      </c>
    </row>
    <row r="219">
      <c r="A219" s="93"/>
      <c r="B219" s="195"/>
      <c r="C219" s="195"/>
      <c r="D219" s="195"/>
      <c r="E219" s="195"/>
      <c r="F219" s="93"/>
      <c r="G219" s="195"/>
      <c r="H219" s="195" t="str">
        <f>vlookup(G219,'Bidding list 26'!$B$4:$G$270,6,0)</f>
        <v>#N/A</v>
      </c>
      <c r="I219" s="88" t="str">
        <f>vlookup(G219,'Bidding list 26'!$B$4:$I$1009,8,0)</f>
        <v>#N/A</v>
      </c>
      <c r="J219" s="93"/>
      <c r="K219" s="89" t="str">
        <f t="shared" si="30"/>
        <v>#N/A</v>
      </c>
      <c r="L219" s="93"/>
      <c r="M219" s="91"/>
      <c r="N219" s="122"/>
      <c r="O219" s="240"/>
      <c r="P219" s="240"/>
      <c r="Q219" s="195"/>
      <c r="R219" s="93">
        <f t="shared" si="29"/>
        <v>0</v>
      </c>
      <c r="S219" s="179" t="str">
        <f t="array" ref="S219">INDEX('G Project Timeline-OPM update'!$G$7:$L$35,MATCH(1,('G Project Timeline-OPM update'!$C$7:$C$35=N219)*('G Project Timeline-OPM update'!$B$7:$B$35=M219)*('G Project Timeline-OPM update'!$D$7:$D$35=O219),0),MATCH(P219,'G Project Timeline-OPM update'!$G$4:$L$4,0))-14</f>
        <v>#N/A</v>
      </c>
      <c r="T219" s="95" t="str">
        <f t="shared" si="3"/>
        <v>#N/A</v>
      </c>
      <c r="U219" s="96" t="str">
        <f>IFERROR(VLOOKUP(G219,'Bidding list 26'!$B$2:$P$31,15,0),"")</f>
        <v/>
      </c>
      <c r="V219" s="96" t="str">
        <f t="shared" si="4"/>
        <v>#N/A</v>
      </c>
      <c r="W219" s="96">
        <f t="shared" si="31"/>
        <v>0</v>
      </c>
      <c r="X219" s="96" t="str">
        <f t="shared" si="21"/>
        <v>#N/A</v>
      </c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01"/>
      <c r="AI219" s="195"/>
      <c r="AJ219" s="103"/>
      <c r="AK219" s="104"/>
      <c r="AL219" s="3">
        <f t="shared" si="32"/>
        <v>0</v>
      </c>
      <c r="AM219" s="3">
        <f t="shared" si="33"/>
        <v>0</v>
      </c>
      <c r="AN219" s="3">
        <f t="shared" si="34"/>
        <v>0</v>
      </c>
      <c r="AO219" s="3">
        <f t="shared" si="35"/>
        <v>0</v>
      </c>
    </row>
    <row r="220">
      <c r="A220" s="93"/>
      <c r="B220" s="195"/>
      <c r="C220" s="195"/>
      <c r="D220" s="195"/>
      <c r="E220" s="195"/>
      <c r="F220" s="93"/>
      <c r="G220" s="195"/>
      <c r="H220" s="195" t="str">
        <f>vlookup(G220,'Bidding list 26'!$B$4:$G$270,6,0)</f>
        <v>#N/A</v>
      </c>
      <c r="I220" s="88" t="str">
        <f>vlookup(G220,'Bidding list 26'!$B$4:$I$1009,8,0)</f>
        <v>#N/A</v>
      </c>
      <c r="J220" s="93"/>
      <c r="K220" s="89" t="str">
        <f t="shared" si="30"/>
        <v>#N/A</v>
      </c>
      <c r="L220" s="93"/>
      <c r="M220" s="91"/>
      <c r="N220" s="122"/>
      <c r="O220" s="240"/>
      <c r="P220" s="240"/>
      <c r="Q220" s="195"/>
      <c r="R220" s="93">
        <f t="shared" si="29"/>
        <v>0</v>
      </c>
      <c r="S220" s="179" t="str">
        <f t="array" ref="S220">INDEX('G Project Timeline-OPM update'!$G$7:$L$35,MATCH(1,('G Project Timeline-OPM update'!$C$7:$C$35=N220)*('G Project Timeline-OPM update'!$B$7:$B$35=M220)*('G Project Timeline-OPM update'!$D$7:$D$35=O220),0),MATCH(P220,'G Project Timeline-OPM update'!$G$4:$L$4,0))-14</f>
        <v>#N/A</v>
      </c>
      <c r="T220" s="95" t="str">
        <f t="shared" si="3"/>
        <v>#N/A</v>
      </c>
      <c r="U220" s="96" t="str">
        <f>IFERROR(VLOOKUP(G220,'Bidding list 26'!$B$2:$P$31,15,0),"")</f>
        <v/>
      </c>
      <c r="V220" s="96" t="str">
        <f t="shared" si="4"/>
        <v>#N/A</v>
      </c>
      <c r="W220" s="96">
        <f t="shared" si="31"/>
        <v>0</v>
      </c>
      <c r="X220" s="96" t="str">
        <f t="shared" si="21"/>
        <v>#N/A</v>
      </c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01"/>
      <c r="AI220" s="195"/>
      <c r="AJ220" s="103"/>
      <c r="AK220" s="104"/>
      <c r="AL220" s="3">
        <f t="shared" si="32"/>
        <v>0</v>
      </c>
      <c r="AM220" s="3">
        <f t="shared" si="33"/>
        <v>0</v>
      </c>
      <c r="AN220" s="3">
        <f t="shared" si="34"/>
        <v>0</v>
      </c>
      <c r="AO220" s="3">
        <f t="shared" si="35"/>
        <v>0</v>
      </c>
    </row>
    <row r="221">
      <c r="A221" s="93"/>
      <c r="B221" s="195"/>
      <c r="C221" s="195"/>
      <c r="D221" s="195"/>
      <c r="E221" s="195"/>
      <c r="F221" s="93"/>
      <c r="G221" s="195"/>
      <c r="H221" s="195" t="str">
        <f>vlookup(G221,'Bidding list 26'!$B$4:$G$270,6,0)</f>
        <v>#N/A</v>
      </c>
      <c r="I221" s="88" t="str">
        <f>vlookup(G221,'Bidding list 26'!$B$4:$I$1009,8,0)</f>
        <v>#N/A</v>
      </c>
      <c r="J221" s="93"/>
      <c r="K221" s="89" t="str">
        <f t="shared" si="30"/>
        <v>#N/A</v>
      </c>
      <c r="L221" s="93"/>
      <c r="M221" s="91"/>
      <c r="N221" s="122"/>
      <c r="O221" s="240"/>
      <c r="P221" s="240"/>
      <c r="Q221" s="195"/>
      <c r="R221" s="93">
        <f t="shared" si="29"/>
        <v>0</v>
      </c>
      <c r="S221" s="179" t="str">
        <f t="array" ref="S221">INDEX('G Project Timeline-OPM update'!$G$7:$L$35,MATCH(1,('G Project Timeline-OPM update'!$C$7:$C$35=N221)*('G Project Timeline-OPM update'!$B$7:$B$35=M221)*('G Project Timeline-OPM update'!$D$7:$D$35=O221),0),MATCH(P221,'G Project Timeline-OPM update'!$G$4:$L$4,0))-14</f>
        <v>#N/A</v>
      </c>
      <c r="T221" s="95" t="str">
        <f t="shared" si="3"/>
        <v>#N/A</v>
      </c>
      <c r="U221" s="96" t="str">
        <f>IFERROR(VLOOKUP(G221,'Bidding list 26'!$B$2:$P$31,15,0),"")</f>
        <v/>
      </c>
      <c r="V221" s="96" t="str">
        <f t="shared" si="4"/>
        <v>#N/A</v>
      </c>
      <c r="W221" s="96">
        <f t="shared" si="31"/>
        <v>0</v>
      </c>
      <c r="X221" s="96" t="str">
        <f t="shared" si="21"/>
        <v>#N/A</v>
      </c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01"/>
      <c r="AI221" s="195"/>
      <c r="AJ221" s="103"/>
      <c r="AK221" s="104"/>
      <c r="AL221" s="3">
        <f t="shared" si="32"/>
        <v>0</v>
      </c>
      <c r="AM221" s="3">
        <f t="shared" si="33"/>
        <v>0</v>
      </c>
      <c r="AN221" s="3">
        <f t="shared" si="34"/>
        <v>0</v>
      </c>
      <c r="AO221" s="3">
        <f t="shared" si="35"/>
        <v>0</v>
      </c>
    </row>
    <row r="222">
      <c r="A222" s="93"/>
      <c r="B222" s="195"/>
      <c r="C222" s="195"/>
      <c r="D222" s="195"/>
      <c r="E222" s="195"/>
      <c r="F222" s="93"/>
      <c r="G222" s="195"/>
      <c r="H222" s="195" t="str">
        <f>vlookup(G222,'Bidding list 26'!$B$4:$G$270,6,0)</f>
        <v>#N/A</v>
      </c>
      <c r="I222" s="88" t="str">
        <f>vlookup(G222,'Bidding list 26'!$B$4:$I$1009,8,0)</f>
        <v>#N/A</v>
      </c>
      <c r="J222" s="93"/>
      <c r="K222" s="89" t="str">
        <f t="shared" si="30"/>
        <v>#N/A</v>
      </c>
      <c r="L222" s="93"/>
      <c r="M222" s="91"/>
      <c r="N222" s="122"/>
      <c r="O222" s="240"/>
      <c r="P222" s="240"/>
      <c r="Q222" s="195"/>
      <c r="R222" s="93">
        <f t="shared" si="29"/>
        <v>0</v>
      </c>
      <c r="S222" s="179" t="str">
        <f t="array" ref="S222">INDEX('G Project Timeline-OPM update'!$G$7:$L$35,MATCH(1,('G Project Timeline-OPM update'!$C$7:$C$35=N222)*('G Project Timeline-OPM update'!$B$7:$B$35=M222)*('G Project Timeline-OPM update'!$D$7:$D$35=O222),0),MATCH(P222,'G Project Timeline-OPM update'!$G$4:$L$4,0))-14</f>
        <v>#N/A</v>
      </c>
      <c r="T222" s="95" t="str">
        <f t="shared" si="3"/>
        <v>#N/A</v>
      </c>
      <c r="U222" s="96" t="str">
        <f>IFERROR(VLOOKUP(G222,'Bidding list 26'!$B$2:$P$31,15,0),"")</f>
        <v/>
      </c>
      <c r="V222" s="96" t="str">
        <f t="shared" si="4"/>
        <v>#N/A</v>
      </c>
      <c r="W222" s="96">
        <f t="shared" si="31"/>
        <v>0</v>
      </c>
      <c r="X222" s="96" t="str">
        <f t="shared" si="21"/>
        <v>#N/A</v>
      </c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01"/>
      <c r="AI222" s="195"/>
      <c r="AJ222" s="103"/>
      <c r="AK222" s="104"/>
      <c r="AL222" s="3">
        <f t="shared" si="32"/>
        <v>0</v>
      </c>
      <c r="AM222" s="3">
        <f t="shared" si="33"/>
        <v>0</v>
      </c>
      <c r="AN222" s="3">
        <f t="shared" si="34"/>
        <v>0</v>
      </c>
      <c r="AO222" s="3">
        <f t="shared" si="35"/>
        <v>0</v>
      </c>
    </row>
    <row r="223">
      <c r="A223" s="93"/>
      <c r="B223" s="195"/>
      <c r="C223" s="195"/>
      <c r="D223" s="195"/>
      <c r="E223" s="195"/>
      <c r="F223" s="93"/>
      <c r="G223" s="195"/>
      <c r="H223" s="195" t="str">
        <f>vlookup(G223,'Bidding list 26'!$B$4:$G$270,6,0)</f>
        <v>#N/A</v>
      </c>
      <c r="I223" s="88" t="str">
        <f>vlookup(G223,'Bidding list 26'!$B$4:$I$1009,8,0)</f>
        <v>#N/A</v>
      </c>
      <c r="J223" s="93"/>
      <c r="K223" s="89" t="str">
        <f t="shared" si="30"/>
        <v>#N/A</v>
      </c>
      <c r="L223" s="93"/>
      <c r="M223" s="91"/>
      <c r="N223" s="122"/>
      <c r="O223" s="240"/>
      <c r="P223" s="240"/>
      <c r="Q223" s="195"/>
      <c r="R223" s="93">
        <f t="shared" si="29"/>
        <v>0</v>
      </c>
      <c r="S223" s="179" t="str">
        <f t="array" ref="S223">INDEX('G Project Timeline-OPM update'!$G$7:$L$35,MATCH(1,('G Project Timeline-OPM update'!$C$7:$C$35=N223)*('G Project Timeline-OPM update'!$B$7:$B$35=M223)*('G Project Timeline-OPM update'!$D$7:$D$35=O223),0),MATCH(P223,'G Project Timeline-OPM update'!$G$4:$L$4,0))-14</f>
        <v>#N/A</v>
      </c>
      <c r="T223" s="95" t="str">
        <f t="shared" si="3"/>
        <v>#N/A</v>
      </c>
      <c r="U223" s="96" t="str">
        <f>IFERROR(VLOOKUP(G223,'Bidding list 26'!$B$2:$P$31,15,0),"")</f>
        <v/>
      </c>
      <c r="V223" s="96" t="str">
        <f t="shared" si="4"/>
        <v>#N/A</v>
      </c>
      <c r="W223" s="96">
        <f t="shared" si="31"/>
        <v>0</v>
      </c>
      <c r="X223" s="96" t="str">
        <f t="shared" si="21"/>
        <v>#N/A</v>
      </c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01"/>
      <c r="AI223" s="195"/>
      <c r="AJ223" s="103"/>
      <c r="AK223" s="104"/>
      <c r="AL223" s="3">
        <f t="shared" si="32"/>
        <v>0</v>
      </c>
      <c r="AM223" s="3">
        <f t="shared" si="33"/>
        <v>0</v>
      </c>
      <c r="AN223" s="3">
        <f t="shared" si="34"/>
        <v>0</v>
      </c>
      <c r="AO223" s="3">
        <f t="shared" si="35"/>
        <v>0</v>
      </c>
    </row>
    <row r="224">
      <c r="A224" s="93"/>
      <c r="B224" s="195"/>
      <c r="C224" s="195"/>
      <c r="D224" s="195"/>
      <c r="E224" s="195"/>
      <c r="F224" s="93"/>
      <c r="G224" s="195"/>
      <c r="H224" s="195" t="str">
        <f>vlookup(G224,'Bidding list 26'!$B$4:$G$270,6,0)</f>
        <v>#N/A</v>
      </c>
      <c r="I224" s="88" t="str">
        <f>vlookup(G224,'Bidding list 26'!$B$4:$I$1009,8,0)</f>
        <v>#N/A</v>
      </c>
      <c r="J224" s="93"/>
      <c r="K224" s="89" t="str">
        <f t="shared" si="30"/>
        <v>#N/A</v>
      </c>
      <c r="L224" s="93"/>
      <c r="M224" s="91"/>
      <c r="N224" s="122"/>
      <c r="O224" s="240"/>
      <c r="P224" s="240"/>
      <c r="Q224" s="195"/>
      <c r="R224" s="93">
        <f t="shared" si="29"/>
        <v>0</v>
      </c>
      <c r="S224" s="179" t="str">
        <f t="array" ref="S224">INDEX('G Project Timeline-OPM update'!$G$7:$L$35,MATCH(1,('G Project Timeline-OPM update'!$C$7:$C$35=N224)*('G Project Timeline-OPM update'!$B$7:$B$35=M224)*('G Project Timeline-OPM update'!$D$7:$D$35=O224),0),MATCH(P224,'G Project Timeline-OPM update'!$G$4:$L$4,0))-14</f>
        <v>#N/A</v>
      </c>
      <c r="T224" s="95" t="str">
        <f t="shared" si="3"/>
        <v>#N/A</v>
      </c>
      <c r="U224" s="96" t="str">
        <f>IFERROR(VLOOKUP(G224,'Bidding list 26'!$B$2:$P$31,15,0),"")</f>
        <v/>
      </c>
      <c r="V224" s="96" t="str">
        <f t="shared" si="4"/>
        <v>#N/A</v>
      </c>
      <c r="W224" s="96">
        <f t="shared" si="31"/>
        <v>0</v>
      </c>
      <c r="X224" s="96" t="str">
        <f t="shared" si="21"/>
        <v>#N/A</v>
      </c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01"/>
      <c r="AI224" s="195"/>
      <c r="AJ224" s="103"/>
      <c r="AK224" s="104"/>
      <c r="AL224" s="3">
        <f t="shared" si="32"/>
        <v>0</v>
      </c>
      <c r="AM224" s="3">
        <f t="shared" si="33"/>
        <v>0</v>
      </c>
      <c r="AN224" s="3">
        <f t="shared" si="34"/>
        <v>0</v>
      </c>
      <c r="AO224" s="3">
        <f t="shared" si="35"/>
        <v>0</v>
      </c>
    </row>
    <row r="225">
      <c r="A225" s="93"/>
      <c r="B225" s="195"/>
      <c r="C225" s="195"/>
      <c r="D225" s="195"/>
      <c r="E225" s="195"/>
      <c r="F225" s="93"/>
      <c r="G225" s="195"/>
      <c r="H225" s="195" t="str">
        <f>vlookup(G225,'Bidding list 26'!$B$4:$G$270,6,0)</f>
        <v>#N/A</v>
      </c>
      <c r="I225" s="88" t="str">
        <f>vlookup(G225,'Bidding list 26'!$B$4:$I$1009,8,0)</f>
        <v>#N/A</v>
      </c>
      <c r="J225" s="93"/>
      <c r="K225" s="89" t="str">
        <f t="shared" si="30"/>
        <v>#N/A</v>
      </c>
      <c r="L225" s="93"/>
      <c r="M225" s="91"/>
      <c r="N225" s="122"/>
      <c r="O225" s="240"/>
      <c r="P225" s="240"/>
      <c r="Q225" s="195"/>
      <c r="R225" s="93">
        <f t="shared" si="29"/>
        <v>0</v>
      </c>
      <c r="S225" s="179" t="str">
        <f t="array" ref="S225">INDEX('G Project Timeline-OPM update'!$G$7:$L$35,MATCH(1,('G Project Timeline-OPM update'!$C$7:$C$35=N225)*('G Project Timeline-OPM update'!$B$7:$B$35=M225)*('G Project Timeline-OPM update'!$D$7:$D$35=O225),0),MATCH(P225,'G Project Timeline-OPM update'!$G$4:$L$4,0))-14</f>
        <v>#N/A</v>
      </c>
      <c r="T225" s="95" t="str">
        <f t="shared" si="3"/>
        <v>#N/A</v>
      </c>
      <c r="U225" s="96" t="str">
        <f>IFERROR(VLOOKUP(G225,'Bidding list 26'!$B$2:$P$31,15,0),"")</f>
        <v/>
      </c>
      <c r="V225" s="96" t="str">
        <f t="shared" si="4"/>
        <v>#N/A</v>
      </c>
      <c r="W225" s="96">
        <f t="shared" si="31"/>
        <v>0</v>
      </c>
      <c r="X225" s="96" t="str">
        <f t="shared" si="21"/>
        <v>#N/A</v>
      </c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01"/>
      <c r="AI225" s="195"/>
      <c r="AJ225" s="103"/>
      <c r="AK225" s="104"/>
      <c r="AL225" s="3">
        <f t="shared" si="32"/>
        <v>0</v>
      </c>
      <c r="AM225" s="3">
        <f t="shared" si="33"/>
        <v>0</v>
      </c>
      <c r="AN225" s="3">
        <f t="shared" si="34"/>
        <v>0</v>
      </c>
      <c r="AO225" s="3">
        <f t="shared" si="35"/>
        <v>0</v>
      </c>
    </row>
    <row r="226">
      <c r="A226" s="93"/>
      <c r="B226" s="195"/>
      <c r="C226" s="195"/>
      <c r="D226" s="195"/>
      <c r="E226" s="195"/>
      <c r="F226" s="93"/>
      <c r="G226" s="195"/>
      <c r="H226" s="195" t="str">
        <f>vlookup(G226,'Bidding list 26'!$B$4:$G$270,6,0)</f>
        <v>#N/A</v>
      </c>
      <c r="I226" s="88" t="str">
        <f>vlookup(G226,'Bidding list 26'!$B$4:$I$1009,8,0)</f>
        <v>#N/A</v>
      </c>
      <c r="J226" s="93"/>
      <c r="K226" s="89" t="str">
        <f t="shared" si="30"/>
        <v>#N/A</v>
      </c>
      <c r="L226" s="93"/>
      <c r="M226" s="91"/>
      <c r="N226" s="122"/>
      <c r="O226" s="240"/>
      <c r="P226" s="240"/>
      <c r="Q226" s="195"/>
      <c r="R226" s="93">
        <f t="shared" si="29"/>
        <v>0</v>
      </c>
      <c r="S226" s="179" t="str">
        <f t="array" ref="S226">INDEX('G Project Timeline-OPM update'!$G$7:$L$35,MATCH(1,('G Project Timeline-OPM update'!$C$7:$C$35=N226)*('G Project Timeline-OPM update'!$B$7:$B$35=M226)*('G Project Timeline-OPM update'!$D$7:$D$35=O226),0),MATCH(P226,'G Project Timeline-OPM update'!$G$4:$L$4,0))-14</f>
        <v>#N/A</v>
      </c>
      <c r="T226" s="95" t="str">
        <f t="shared" si="3"/>
        <v>#N/A</v>
      </c>
      <c r="U226" s="96" t="str">
        <f>IFERROR(VLOOKUP(G226,'Bidding list 26'!$B$2:$P$31,15,0),"")</f>
        <v/>
      </c>
      <c r="V226" s="96" t="str">
        <f t="shared" si="4"/>
        <v>#N/A</v>
      </c>
      <c r="W226" s="96">
        <f t="shared" si="31"/>
        <v>0</v>
      </c>
      <c r="X226" s="96" t="str">
        <f t="shared" si="21"/>
        <v>#N/A</v>
      </c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01"/>
      <c r="AI226" s="195"/>
      <c r="AJ226" s="103"/>
      <c r="AK226" s="104"/>
      <c r="AL226" s="3">
        <f t="shared" si="32"/>
        <v>0</v>
      </c>
      <c r="AM226" s="3">
        <f t="shared" si="33"/>
        <v>0</v>
      </c>
      <c r="AN226" s="3">
        <f t="shared" si="34"/>
        <v>0</v>
      </c>
      <c r="AO226" s="3">
        <f t="shared" si="35"/>
        <v>0</v>
      </c>
    </row>
    <row r="227">
      <c r="A227" s="93"/>
      <c r="B227" s="195"/>
      <c r="C227" s="195"/>
      <c r="D227" s="195"/>
      <c r="E227" s="195"/>
      <c r="F227" s="93"/>
      <c r="G227" s="195"/>
      <c r="H227" s="195" t="str">
        <f>vlookup(G227,'Bidding list 26'!$B$4:$G$270,6,0)</f>
        <v>#N/A</v>
      </c>
      <c r="I227" s="88" t="str">
        <f>vlookup(G227,'Bidding list 26'!$B$4:$I$1009,8,0)</f>
        <v>#N/A</v>
      </c>
      <c r="J227" s="93"/>
      <c r="K227" s="89" t="str">
        <f t="shared" si="30"/>
        <v>#N/A</v>
      </c>
      <c r="L227" s="93"/>
      <c r="M227" s="91"/>
      <c r="N227" s="122"/>
      <c r="O227" s="240"/>
      <c r="P227" s="240"/>
      <c r="Q227" s="195"/>
      <c r="R227" s="93">
        <f t="shared" si="29"/>
        <v>0</v>
      </c>
      <c r="S227" s="179" t="str">
        <f t="array" ref="S227">INDEX('G Project Timeline-OPM update'!$G$7:$L$35,MATCH(1,('G Project Timeline-OPM update'!$C$7:$C$35=N227)*('G Project Timeline-OPM update'!$B$7:$B$35=M227)*('G Project Timeline-OPM update'!$D$7:$D$35=O227),0),MATCH(P227,'G Project Timeline-OPM update'!$G$4:$L$4,0))-14</f>
        <v>#N/A</v>
      </c>
      <c r="T227" s="95" t="str">
        <f t="shared" si="3"/>
        <v>#N/A</v>
      </c>
      <c r="U227" s="96" t="str">
        <f>IFERROR(VLOOKUP(G227,'Bidding list 26'!$B$2:$P$31,15,0),"")</f>
        <v/>
      </c>
      <c r="V227" s="96" t="str">
        <f t="shared" si="4"/>
        <v>#N/A</v>
      </c>
      <c r="W227" s="96">
        <f t="shared" si="31"/>
        <v>0</v>
      </c>
      <c r="X227" s="96" t="str">
        <f t="shared" si="21"/>
        <v>#N/A</v>
      </c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01"/>
      <c r="AI227" s="195"/>
      <c r="AJ227" s="103"/>
      <c r="AK227" s="104"/>
      <c r="AL227" s="3">
        <f t="shared" si="32"/>
        <v>0</v>
      </c>
      <c r="AM227" s="3">
        <f t="shared" si="33"/>
        <v>0</v>
      </c>
      <c r="AN227" s="3">
        <f t="shared" si="34"/>
        <v>0</v>
      </c>
      <c r="AO227" s="3">
        <f t="shared" si="35"/>
        <v>0</v>
      </c>
    </row>
    <row r="228">
      <c r="A228" s="93"/>
      <c r="B228" s="195"/>
      <c r="C228" s="195"/>
      <c r="D228" s="195"/>
      <c r="E228" s="195"/>
      <c r="F228" s="93"/>
      <c r="G228" s="195"/>
      <c r="H228" s="195" t="str">
        <f>vlookup(G228,'Bidding list 26'!$B$4:$G$270,6,0)</f>
        <v>#N/A</v>
      </c>
      <c r="I228" s="88" t="str">
        <f>vlookup(G228,'Bidding list 26'!$B$4:$I$1009,8,0)</f>
        <v>#N/A</v>
      </c>
      <c r="J228" s="93"/>
      <c r="K228" s="89" t="str">
        <f t="shared" si="30"/>
        <v>#N/A</v>
      </c>
      <c r="L228" s="93"/>
      <c r="M228" s="91"/>
      <c r="N228" s="122"/>
      <c r="O228" s="240"/>
      <c r="P228" s="240"/>
      <c r="Q228" s="195"/>
      <c r="R228" s="93">
        <f t="shared" si="29"/>
        <v>0</v>
      </c>
      <c r="S228" s="179" t="str">
        <f t="array" ref="S228">INDEX('G Project Timeline-OPM update'!$G$7:$L$35,MATCH(1,('G Project Timeline-OPM update'!$C$7:$C$35=N228)*('G Project Timeline-OPM update'!$B$7:$B$35=M228)*('G Project Timeline-OPM update'!$D$7:$D$35=O228),0),MATCH(P228,'G Project Timeline-OPM update'!$G$4:$L$4,0))-14</f>
        <v>#N/A</v>
      </c>
      <c r="T228" s="95" t="str">
        <f t="shared" si="3"/>
        <v>#N/A</v>
      </c>
      <c r="U228" s="96" t="str">
        <f>IFERROR(VLOOKUP(G228,'Bidding list 26'!$B$2:$P$31,15,0),"")</f>
        <v/>
      </c>
      <c r="V228" s="96" t="str">
        <f t="shared" si="4"/>
        <v>#N/A</v>
      </c>
      <c r="W228" s="96">
        <f t="shared" si="31"/>
        <v>0</v>
      </c>
      <c r="X228" s="96" t="str">
        <f t="shared" si="21"/>
        <v>#N/A</v>
      </c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01"/>
      <c r="AI228" s="195"/>
      <c r="AJ228" s="103"/>
      <c r="AK228" s="104"/>
      <c r="AL228" s="3">
        <f t="shared" si="32"/>
        <v>0</v>
      </c>
      <c r="AM228" s="3">
        <f t="shared" si="33"/>
        <v>0</v>
      </c>
      <c r="AN228" s="3">
        <f t="shared" si="34"/>
        <v>0</v>
      </c>
      <c r="AO228" s="3">
        <f t="shared" si="35"/>
        <v>0</v>
      </c>
    </row>
    <row r="229">
      <c r="A229" s="93"/>
      <c r="B229" s="195"/>
      <c r="C229" s="195"/>
      <c r="D229" s="195"/>
      <c r="E229" s="195"/>
      <c r="F229" s="93"/>
      <c r="G229" s="195"/>
      <c r="H229" s="195" t="str">
        <f>vlookup(G229,'Bidding list 26'!$B$4:$G$270,6,0)</f>
        <v>#N/A</v>
      </c>
      <c r="I229" s="88" t="str">
        <f>vlookup(G229,'Bidding list 26'!$B$4:$I$1009,8,0)</f>
        <v>#N/A</v>
      </c>
      <c r="J229" s="93"/>
      <c r="K229" s="89" t="str">
        <f t="shared" si="30"/>
        <v>#N/A</v>
      </c>
      <c r="L229" s="93"/>
      <c r="M229" s="91"/>
      <c r="N229" s="122"/>
      <c r="O229" s="240"/>
      <c r="P229" s="240"/>
      <c r="Q229" s="195"/>
      <c r="R229" s="93">
        <f t="shared" si="29"/>
        <v>0</v>
      </c>
      <c r="S229" s="179" t="str">
        <f t="array" ref="S229">INDEX('G Project Timeline-OPM update'!$G$7:$L$35,MATCH(1,('G Project Timeline-OPM update'!$C$7:$C$35=N229)*('G Project Timeline-OPM update'!$B$7:$B$35=M229)*('G Project Timeline-OPM update'!$D$7:$D$35=O229),0),MATCH(P229,'G Project Timeline-OPM update'!$G$4:$L$4,0))-14</f>
        <v>#N/A</v>
      </c>
      <c r="T229" s="95" t="str">
        <f t="shared" si="3"/>
        <v>#N/A</v>
      </c>
      <c r="U229" s="96" t="str">
        <f>IFERROR(VLOOKUP(G229,'Bidding list 26'!$B$2:$P$31,15,0),"")</f>
        <v/>
      </c>
      <c r="V229" s="96" t="str">
        <f t="shared" si="4"/>
        <v>#N/A</v>
      </c>
      <c r="W229" s="96">
        <f t="shared" si="31"/>
        <v>0</v>
      </c>
      <c r="X229" s="96" t="str">
        <f t="shared" si="21"/>
        <v>#N/A</v>
      </c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01"/>
      <c r="AI229" s="195"/>
      <c r="AJ229" s="103"/>
      <c r="AK229" s="104"/>
      <c r="AL229" s="3">
        <f t="shared" si="32"/>
        <v>0</v>
      </c>
      <c r="AM229" s="3">
        <f t="shared" si="33"/>
        <v>0</v>
      </c>
      <c r="AN229" s="3">
        <f t="shared" si="34"/>
        <v>0</v>
      </c>
      <c r="AO229" s="3">
        <f t="shared" si="35"/>
        <v>0</v>
      </c>
    </row>
    <row r="230">
      <c r="A230" s="93"/>
      <c r="B230" s="195"/>
      <c r="C230" s="195"/>
      <c r="D230" s="195"/>
      <c r="E230" s="195"/>
      <c r="F230" s="93"/>
      <c r="G230" s="195"/>
      <c r="H230" s="195" t="str">
        <f>vlookup(G230,'Bidding list 26'!$B$4:$G$270,6,0)</f>
        <v>#N/A</v>
      </c>
      <c r="I230" s="88" t="str">
        <f>vlookup(G230,'Bidding list 26'!$B$4:$I$1009,8,0)</f>
        <v>#N/A</v>
      </c>
      <c r="J230" s="93"/>
      <c r="K230" s="89" t="str">
        <f t="shared" si="30"/>
        <v>#N/A</v>
      </c>
      <c r="L230" s="93"/>
      <c r="M230" s="91"/>
      <c r="N230" s="122"/>
      <c r="O230" s="240"/>
      <c r="P230" s="240"/>
      <c r="Q230" s="195"/>
      <c r="R230" s="93">
        <f t="shared" si="29"/>
        <v>0</v>
      </c>
      <c r="S230" s="179" t="str">
        <f t="array" ref="S230">INDEX('G Project Timeline-OPM update'!$G$7:$L$35,MATCH(1,('G Project Timeline-OPM update'!$C$7:$C$35=N230)*('G Project Timeline-OPM update'!$B$7:$B$35=M230)*('G Project Timeline-OPM update'!$D$7:$D$35=O230),0),MATCH(P230,'G Project Timeline-OPM update'!$G$4:$L$4,0))-14</f>
        <v>#N/A</v>
      </c>
      <c r="T230" s="95" t="str">
        <f t="shared" si="3"/>
        <v>#N/A</v>
      </c>
      <c r="U230" s="96" t="str">
        <f>IFERROR(VLOOKUP(G230,'Bidding list 26'!$B$2:$P$31,15,0),"")</f>
        <v/>
      </c>
      <c r="V230" s="96" t="str">
        <f t="shared" si="4"/>
        <v>#N/A</v>
      </c>
      <c r="W230" s="96">
        <f t="shared" si="31"/>
        <v>0</v>
      </c>
      <c r="X230" s="96" t="str">
        <f t="shared" si="21"/>
        <v>#N/A</v>
      </c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01"/>
      <c r="AI230" s="195"/>
      <c r="AJ230" s="103"/>
      <c r="AK230" s="104"/>
      <c r="AL230" s="3">
        <f t="shared" si="32"/>
        <v>0</v>
      </c>
      <c r="AM230" s="3">
        <f t="shared" si="33"/>
        <v>0</v>
      </c>
      <c r="AN230" s="3">
        <f t="shared" si="34"/>
        <v>0</v>
      </c>
      <c r="AO230" s="3">
        <f t="shared" si="35"/>
        <v>0</v>
      </c>
    </row>
    <row r="231">
      <c r="A231" s="93"/>
      <c r="B231" s="195"/>
      <c r="C231" s="195"/>
      <c r="D231" s="195"/>
      <c r="E231" s="195"/>
      <c r="F231" s="93"/>
      <c r="G231" s="195"/>
      <c r="H231" s="195" t="str">
        <f>vlookup(G231,'Bidding list 26'!$B$4:$G$270,6,0)</f>
        <v>#N/A</v>
      </c>
      <c r="I231" s="88" t="str">
        <f>vlookup(G231,'Bidding list 26'!$B$4:$I$1009,8,0)</f>
        <v>#N/A</v>
      </c>
      <c r="J231" s="93"/>
      <c r="K231" s="89" t="str">
        <f t="shared" si="30"/>
        <v>#N/A</v>
      </c>
      <c r="L231" s="93"/>
      <c r="M231" s="91"/>
      <c r="N231" s="122"/>
      <c r="O231" s="240"/>
      <c r="P231" s="240"/>
      <c r="Q231" s="195"/>
      <c r="R231" s="93">
        <f t="shared" si="29"/>
        <v>0</v>
      </c>
      <c r="S231" s="179" t="str">
        <f t="array" ref="S231">INDEX('G Project Timeline-OPM update'!$G$7:$L$35,MATCH(1,('G Project Timeline-OPM update'!$C$7:$C$35=N231)*('G Project Timeline-OPM update'!$B$7:$B$35=M231)*('G Project Timeline-OPM update'!$D$7:$D$35=O231),0),MATCH(P231,'G Project Timeline-OPM update'!$G$4:$L$4,0))-14</f>
        <v>#N/A</v>
      </c>
      <c r="T231" s="95" t="str">
        <f t="shared" si="3"/>
        <v>#N/A</v>
      </c>
      <c r="U231" s="96" t="str">
        <f>IFERROR(VLOOKUP(G231,'Bidding list 26'!$B$2:$P$31,15,0),"")</f>
        <v/>
      </c>
      <c r="V231" s="96" t="str">
        <f t="shared" si="4"/>
        <v>#N/A</v>
      </c>
      <c r="W231" s="96">
        <f t="shared" si="31"/>
        <v>0</v>
      </c>
      <c r="X231" s="96" t="str">
        <f t="shared" si="21"/>
        <v>#N/A</v>
      </c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01"/>
      <c r="AI231" s="195"/>
      <c r="AJ231" s="103"/>
      <c r="AK231" s="104"/>
      <c r="AL231" s="3">
        <f t="shared" si="32"/>
        <v>0</v>
      </c>
      <c r="AM231" s="3">
        <f t="shared" si="33"/>
        <v>0</v>
      </c>
      <c r="AN231" s="3">
        <f t="shared" si="34"/>
        <v>0</v>
      </c>
      <c r="AO231" s="3">
        <f t="shared" si="35"/>
        <v>0</v>
      </c>
    </row>
    <row r="232">
      <c r="A232" s="93"/>
      <c r="B232" s="195"/>
      <c r="C232" s="195"/>
      <c r="D232" s="195"/>
      <c r="E232" s="195"/>
      <c r="F232" s="93"/>
      <c r="G232" s="195"/>
      <c r="H232" s="195" t="str">
        <f>vlookup(G232,'Bidding list 26'!$B$4:$G$270,6,0)</f>
        <v>#N/A</v>
      </c>
      <c r="I232" s="88" t="str">
        <f>vlookup(G232,'Bidding list 26'!$B$4:$I$1009,8,0)</f>
        <v>#N/A</v>
      </c>
      <c r="J232" s="93"/>
      <c r="K232" s="89" t="str">
        <f t="shared" si="30"/>
        <v>#N/A</v>
      </c>
      <c r="L232" s="93"/>
      <c r="M232" s="91"/>
      <c r="N232" s="122"/>
      <c r="O232" s="240"/>
      <c r="P232" s="240"/>
      <c r="Q232" s="195"/>
      <c r="R232" s="93">
        <f t="shared" si="29"/>
        <v>0</v>
      </c>
      <c r="S232" s="179" t="str">
        <f t="array" ref="S232">INDEX('G Project Timeline-OPM update'!$G$7:$L$35,MATCH(1,('G Project Timeline-OPM update'!$C$7:$C$35=N232)*('G Project Timeline-OPM update'!$B$7:$B$35=M232)*('G Project Timeline-OPM update'!$D$7:$D$35=O232),0),MATCH(P232,'G Project Timeline-OPM update'!$G$4:$L$4,0))-14</f>
        <v>#N/A</v>
      </c>
      <c r="T232" s="95" t="str">
        <f t="shared" si="3"/>
        <v>#N/A</v>
      </c>
      <c r="U232" s="96" t="str">
        <f>IFERROR(VLOOKUP(G232,'Bidding list 26'!$B$2:$P$31,15,0),"")</f>
        <v/>
      </c>
      <c r="V232" s="96" t="str">
        <f t="shared" si="4"/>
        <v>#N/A</v>
      </c>
      <c r="W232" s="96">
        <f t="shared" si="31"/>
        <v>0</v>
      </c>
      <c r="X232" s="96" t="str">
        <f t="shared" si="21"/>
        <v>#N/A</v>
      </c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01"/>
      <c r="AI232" s="195"/>
      <c r="AJ232" s="103"/>
      <c r="AK232" s="104"/>
      <c r="AL232" s="3">
        <f t="shared" si="32"/>
        <v>0</v>
      </c>
      <c r="AM232" s="3">
        <f t="shared" si="33"/>
        <v>0</v>
      </c>
      <c r="AN232" s="3">
        <f t="shared" si="34"/>
        <v>0</v>
      </c>
      <c r="AO232" s="3">
        <f t="shared" si="35"/>
        <v>0</v>
      </c>
    </row>
    <row r="233">
      <c r="A233" s="93"/>
      <c r="B233" s="195"/>
      <c r="C233" s="195"/>
      <c r="D233" s="195"/>
      <c r="E233" s="195"/>
      <c r="F233" s="93"/>
      <c r="G233" s="195"/>
      <c r="H233" s="195" t="str">
        <f>vlookup(G233,'Bidding list 26'!$B$4:$G$270,6,0)</f>
        <v>#N/A</v>
      </c>
      <c r="I233" s="88" t="str">
        <f>vlookup(G233,'Bidding list 26'!$B$4:$I$1009,8,0)</f>
        <v>#N/A</v>
      </c>
      <c r="J233" s="93"/>
      <c r="K233" s="89" t="str">
        <f t="shared" si="30"/>
        <v>#N/A</v>
      </c>
      <c r="L233" s="93"/>
      <c r="M233" s="91"/>
      <c r="N233" s="122"/>
      <c r="O233" s="240"/>
      <c r="P233" s="240"/>
      <c r="Q233" s="195"/>
      <c r="R233" s="93">
        <f t="shared" si="29"/>
        <v>0</v>
      </c>
      <c r="S233" s="179" t="str">
        <f t="array" ref="S233">INDEX('G Project Timeline-OPM update'!$G$7:$L$35,MATCH(1,('G Project Timeline-OPM update'!$C$7:$C$35=N233)*('G Project Timeline-OPM update'!$B$7:$B$35=M233)*('G Project Timeline-OPM update'!$D$7:$D$35=O233),0),MATCH(P233,'G Project Timeline-OPM update'!$G$4:$L$4,0))-14</f>
        <v>#N/A</v>
      </c>
      <c r="T233" s="95" t="str">
        <f t="shared" si="3"/>
        <v>#N/A</v>
      </c>
      <c r="U233" s="96" t="str">
        <f>IFERROR(VLOOKUP(G233,'Bidding list 26'!$B$2:$P$31,15,0),"")</f>
        <v/>
      </c>
      <c r="V233" s="96" t="str">
        <f t="shared" si="4"/>
        <v>#N/A</v>
      </c>
      <c r="W233" s="96">
        <f t="shared" si="31"/>
        <v>0</v>
      </c>
      <c r="X233" s="96" t="str">
        <f t="shared" si="21"/>
        <v>#N/A</v>
      </c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01"/>
      <c r="AI233" s="195"/>
      <c r="AJ233" s="103"/>
      <c r="AK233" s="104"/>
      <c r="AL233" s="3">
        <f t="shared" si="32"/>
        <v>0</v>
      </c>
      <c r="AM233" s="3">
        <f t="shared" si="33"/>
        <v>0</v>
      </c>
      <c r="AN233" s="3">
        <f t="shared" si="34"/>
        <v>0</v>
      </c>
      <c r="AO233" s="3">
        <f t="shared" si="35"/>
        <v>0</v>
      </c>
    </row>
    <row r="234">
      <c r="A234" s="93"/>
      <c r="B234" s="195"/>
      <c r="C234" s="195"/>
      <c r="D234" s="195"/>
      <c r="E234" s="195"/>
      <c r="F234" s="93"/>
      <c r="G234" s="195"/>
      <c r="H234" s="195" t="str">
        <f>vlookup(G234,'Bidding list 26'!$B$4:$G$270,6,0)</f>
        <v>#N/A</v>
      </c>
      <c r="I234" s="88" t="str">
        <f>vlookup(G234,'Bidding list 26'!$B$4:$I$1009,8,0)</f>
        <v>#N/A</v>
      </c>
      <c r="J234" s="93"/>
      <c r="K234" s="89" t="str">
        <f t="shared" si="30"/>
        <v>#N/A</v>
      </c>
      <c r="L234" s="93"/>
      <c r="M234" s="91"/>
      <c r="N234" s="122"/>
      <c r="O234" s="240"/>
      <c r="P234" s="240"/>
      <c r="Q234" s="195"/>
      <c r="R234" s="93">
        <f t="shared" si="29"/>
        <v>0</v>
      </c>
      <c r="S234" s="179" t="str">
        <f t="array" ref="S234">INDEX('G Project Timeline-OPM update'!$G$7:$L$35,MATCH(1,('G Project Timeline-OPM update'!$C$7:$C$35=N234)*('G Project Timeline-OPM update'!$B$7:$B$35=M234)*('G Project Timeline-OPM update'!$D$7:$D$35=O234),0),MATCH(P234,'G Project Timeline-OPM update'!$G$4:$L$4,0))-14</f>
        <v>#N/A</v>
      </c>
      <c r="T234" s="95" t="str">
        <f t="shared" si="3"/>
        <v>#N/A</v>
      </c>
      <c r="U234" s="96" t="str">
        <f>IFERROR(VLOOKUP(G234,'Bidding list 26'!$B$2:$P$31,15,0),"")</f>
        <v/>
      </c>
      <c r="V234" s="96" t="str">
        <f t="shared" si="4"/>
        <v>#N/A</v>
      </c>
      <c r="W234" s="96">
        <f t="shared" si="31"/>
        <v>0</v>
      </c>
      <c r="X234" s="96" t="str">
        <f t="shared" si="21"/>
        <v>#N/A</v>
      </c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01"/>
      <c r="AI234" s="195"/>
      <c r="AJ234" s="103"/>
      <c r="AK234" s="104"/>
      <c r="AL234" s="3">
        <f t="shared" si="32"/>
        <v>0</v>
      </c>
      <c r="AM234" s="3">
        <f t="shared" si="33"/>
        <v>0</v>
      </c>
      <c r="AN234" s="3">
        <f t="shared" si="34"/>
        <v>0</v>
      </c>
      <c r="AO234" s="3">
        <f t="shared" si="35"/>
        <v>0</v>
      </c>
    </row>
    <row r="235">
      <c r="A235" s="93"/>
      <c r="B235" s="195"/>
      <c r="C235" s="195"/>
      <c r="D235" s="195"/>
      <c r="E235" s="195"/>
      <c r="F235" s="93"/>
      <c r="G235" s="195"/>
      <c r="H235" s="195" t="str">
        <f>vlookup(G235,'Bidding list 26'!$B$4:$G$270,6,0)</f>
        <v>#N/A</v>
      </c>
      <c r="I235" s="88" t="str">
        <f>vlookup(G235,'Bidding list 26'!$B$4:$I$1009,8,0)</f>
        <v>#N/A</v>
      </c>
      <c r="J235" s="93"/>
      <c r="K235" s="89" t="str">
        <f t="shared" si="30"/>
        <v>#N/A</v>
      </c>
      <c r="L235" s="93"/>
      <c r="M235" s="91"/>
      <c r="N235" s="122"/>
      <c r="O235" s="240"/>
      <c r="P235" s="240"/>
      <c r="Q235" s="195"/>
      <c r="R235" s="93">
        <f t="shared" si="29"/>
        <v>0</v>
      </c>
      <c r="S235" s="179" t="str">
        <f t="array" ref="S235">INDEX('G Project Timeline-OPM update'!$G$7:$L$35,MATCH(1,('G Project Timeline-OPM update'!$C$7:$C$35=N235)*('G Project Timeline-OPM update'!$B$7:$B$35=M235)*('G Project Timeline-OPM update'!$D$7:$D$35=O235),0),MATCH(P235,'G Project Timeline-OPM update'!$G$4:$L$4,0))-14</f>
        <v>#N/A</v>
      </c>
      <c r="T235" s="95" t="str">
        <f t="shared" si="3"/>
        <v>#N/A</v>
      </c>
      <c r="U235" s="96" t="str">
        <f>IFERROR(VLOOKUP(G235,'Bidding list 26'!$B$2:$P$31,15,0),"")</f>
        <v/>
      </c>
      <c r="V235" s="96" t="str">
        <f t="shared" si="4"/>
        <v>#N/A</v>
      </c>
      <c r="W235" s="96">
        <f t="shared" si="31"/>
        <v>0</v>
      </c>
      <c r="X235" s="96" t="str">
        <f t="shared" si="21"/>
        <v>#N/A</v>
      </c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01"/>
      <c r="AI235" s="195"/>
      <c r="AJ235" s="103"/>
      <c r="AK235" s="104"/>
      <c r="AL235" s="3">
        <f t="shared" si="32"/>
        <v>0</v>
      </c>
      <c r="AM235" s="3">
        <f t="shared" si="33"/>
        <v>0</v>
      </c>
      <c r="AN235" s="3">
        <f t="shared" si="34"/>
        <v>0</v>
      </c>
      <c r="AO235" s="3">
        <f t="shared" si="35"/>
        <v>0</v>
      </c>
    </row>
    <row r="236">
      <c r="A236" s="93"/>
      <c r="B236" s="195"/>
      <c r="C236" s="195"/>
      <c r="D236" s="195"/>
      <c r="E236" s="195"/>
      <c r="F236" s="93"/>
      <c r="G236" s="195"/>
      <c r="H236" s="195" t="str">
        <f>vlookup(G236,'Bidding list 26'!$B$4:$G$270,6,0)</f>
        <v>#N/A</v>
      </c>
      <c r="I236" s="88" t="str">
        <f>vlookup(G236,'Bidding list 26'!$B$4:$I$1009,8,0)</f>
        <v>#N/A</v>
      </c>
      <c r="J236" s="93"/>
      <c r="K236" s="89" t="str">
        <f t="shared" si="30"/>
        <v>#N/A</v>
      </c>
      <c r="L236" s="93"/>
      <c r="M236" s="91"/>
      <c r="N236" s="122"/>
      <c r="O236" s="240"/>
      <c r="P236" s="240"/>
      <c r="Q236" s="195"/>
      <c r="R236" s="93">
        <f t="shared" si="29"/>
        <v>0</v>
      </c>
      <c r="S236" s="179" t="str">
        <f t="array" ref="S236">INDEX('G Project Timeline-OPM update'!$G$7:$L$35,MATCH(1,('G Project Timeline-OPM update'!$C$7:$C$35=N236)*('G Project Timeline-OPM update'!$B$7:$B$35=M236)*('G Project Timeline-OPM update'!$D$7:$D$35=O236),0),MATCH(P236,'G Project Timeline-OPM update'!$G$4:$L$4,0))-14</f>
        <v>#N/A</v>
      </c>
      <c r="T236" s="95" t="str">
        <f t="shared" si="3"/>
        <v>#N/A</v>
      </c>
      <c r="U236" s="96" t="str">
        <f>IFERROR(VLOOKUP(G236,'Bidding list 26'!$B$2:$P$31,15,0),"")</f>
        <v/>
      </c>
      <c r="V236" s="96" t="str">
        <f t="shared" si="4"/>
        <v>#N/A</v>
      </c>
      <c r="W236" s="96">
        <f t="shared" si="31"/>
        <v>0</v>
      </c>
      <c r="X236" s="96" t="str">
        <f t="shared" si="21"/>
        <v>#N/A</v>
      </c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01"/>
      <c r="AI236" s="195"/>
      <c r="AJ236" s="103"/>
      <c r="AK236" s="104"/>
      <c r="AL236" s="3">
        <f t="shared" si="32"/>
        <v>0</v>
      </c>
      <c r="AM236" s="3">
        <f t="shared" si="33"/>
        <v>0</v>
      </c>
      <c r="AN236" s="3">
        <f t="shared" si="34"/>
        <v>0</v>
      </c>
      <c r="AO236" s="3">
        <f t="shared" si="35"/>
        <v>0</v>
      </c>
    </row>
    <row r="237">
      <c r="A237" s="93"/>
      <c r="B237" s="195"/>
      <c r="C237" s="195"/>
      <c r="D237" s="195"/>
      <c r="E237" s="195"/>
      <c r="F237" s="93"/>
      <c r="G237" s="195"/>
      <c r="H237" s="195" t="str">
        <f>vlookup(G237,'Bidding list 26'!$B$4:$G$270,6,0)</f>
        <v>#N/A</v>
      </c>
      <c r="I237" s="88" t="str">
        <f>vlookup(G237,'Bidding list 26'!$B$4:$I$1009,8,0)</f>
        <v>#N/A</v>
      </c>
      <c r="J237" s="93"/>
      <c r="K237" s="89" t="str">
        <f t="shared" si="30"/>
        <v>#N/A</v>
      </c>
      <c r="L237" s="93"/>
      <c r="M237" s="91"/>
      <c r="N237" s="122"/>
      <c r="O237" s="240"/>
      <c r="P237" s="240"/>
      <c r="Q237" s="195"/>
      <c r="R237" s="93">
        <f t="shared" si="29"/>
        <v>0</v>
      </c>
      <c r="S237" s="179" t="str">
        <f t="array" ref="S237">INDEX('G Project Timeline-OPM update'!$G$7:$L$35,MATCH(1,('G Project Timeline-OPM update'!$C$7:$C$35=N237)*('G Project Timeline-OPM update'!$B$7:$B$35=M237)*('G Project Timeline-OPM update'!$D$7:$D$35=O237),0),MATCH(P237,'G Project Timeline-OPM update'!$G$4:$L$4,0))-14</f>
        <v>#N/A</v>
      </c>
      <c r="T237" s="95" t="str">
        <f t="shared" si="3"/>
        <v>#N/A</v>
      </c>
      <c r="U237" s="96" t="str">
        <f>IFERROR(VLOOKUP(G237,'Bidding list 26'!$B$2:$P$31,15,0),"")</f>
        <v/>
      </c>
      <c r="V237" s="96" t="str">
        <f t="shared" si="4"/>
        <v>#N/A</v>
      </c>
      <c r="W237" s="96">
        <f t="shared" si="31"/>
        <v>0</v>
      </c>
      <c r="X237" s="96" t="str">
        <f t="shared" si="21"/>
        <v>#N/A</v>
      </c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01"/>
      <c r="AI237" s="195"/>
      <c r="AJ237" s="103"/>
      <c r="AK237" s="104"/>
      <c r="AL237" s="3">
        <f t="shared" si="32"/>
        <v>0</v>
      </c>
      <c r="AM237" s="3">
        <f t="shared" si="33"/>
        <v>0</v>
      </c>
      <c r="AN237" s="3">
        <f t="shared" si="34"/>
        <v>0</v>
      </c>
      <c r="AO237" s="3">
        <f t="shared" si="35"/>
        <v>0</v>
      </c>
    </row>
    <row r="238">
      <c r="A238" s="93"/>
      <c r="B238" s="195"/>
      <c r="C238" s="195"/>
      <c r="D238" s="195"/>
      <c r="E238" s="195"/>
      <c r="F238" s="93"/>
      <c r="G238" s="195"/>
      <c r="H238" s="195" t="str">
        <f>vlookup(G238,'Bidding list 26'!$B$4:$G$270,6,0)</f>
        <v>#N/A</v>
      </c>
      <c r="I238" s="88" t="str">
        <f>vlookup(G238,'Bidding list 26'!$B$4:$I$1009,8,0)</f>
        <v>#N/A</v>
      </c>
      <c r="J238" s="93"/>
      <c r="K238" s="89" t="str">
        <f t="shared" si="30"/>
        <v>#N/A</v>
      </c>
      <c r="L238" s="93"/>
      <c r="M238" s="91"/>
      <c r="N238" s="122"/>
      <c r="O238" s="240"/>
      <c r="P238" s="240"/>
      <c r="Q238" s="195"/>
      <c r="R238" s="93">
        <f t="shared" si="29"/>
        <v>0</v>
      </c>
      <c r="S238" s="179" t="str">
        <f t="array" ref="S238">INDEX('G Project Timeline-OPM update'!$G$7:$L$35,MATCH(1,('G Project Timeline-OPM update'!$C$7:$C$35=N238)*('G Project Timeline-OPM update'!$B$7:$B$35=M238)*('G Project Timeline-OPM update'!$D$7:$D$35=O238),0),MATCH(P238,'G Project Timeline-OPM update'!$G$4:$L$4,0))-14</f>
        <v>#N/A</v>
      </c>
      <c r="T238" s="95" t="str">
        <f t="shared" si="3"/>
        <v>#N/A</v>
      </c>
      <c r="U238" s="96" t="str">
        <f>IFERROR(VLOOKUP(G238,'Bidding list 26'!$B$2:$P$31,15,0),"")</f>
        <v/>
      </c>
      <c r="V238" s="96" t="str">
        <f t="shared" si="4"/>
        <v>#N/A</v>
      </c>
      <c r="W238" s="96">
        <f t="shared" si="31"/>
        <v>0</v>
      </c>
      <c r="X238" s="96" t="str">
        <f t="shared" si="21"/>
        <v>#N/A</v>
      </c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01"/>
      <c r="AI238" s="195"/>
      <c r="AJ238" s="103"/>
      <c r="AK238" s="104"/>
      <c r="AL238" s="3">
        <f t="shared" si="32"/>
        <v>0</v>
      </c>
      <c r="AM238" s="3">
        <f t="shared" si="33"/>
        <v>0</v>
      </c>
      <c r="AN238" s="3">
        <f t="shared" si="34"/>
        <v>0</v>
      </c>
      <c r="AO238" s="3">
        <f t="shared" si="35"/>
        <v>0</v>
      </c>
    </row>
    <row r="239">
      <c r="A239" s="93"/>
      <c r="B239" s="195"/>
      <c r="C239" s="195"/>
      <c r="D239" s="195"/>
      <c r="E239" s="195"/>
      <c r="F239" s="93"/>
      <c r="G239" s="195"/>
      <c r="H239" s="195" t="str">
        <f>vlookup(G239,'Bidding list 26'!$B$4:$G$270,6,0)</f>
        <v>#N/A</v>
      </c>
      <c r="I239" s="88" t="str">
        <f>vlookup(G239,'Bidding list 26'!$B$4:$I$1009,8,0)</f>
        <v>#N/A</v>
      </c>
      <c r="J239" s="93"/>
      <c r="K239" s="89" t="str">
        <f t="shared" si="30"/>
        <v>#N/A</v>
      </c>
      <c r="L239" s="93"/>
      <c r="M239" s="91"/>
      <c r="N239" s="122"/>
      <c r="O239" s="240"/>
      <c r="P239" s="240"/>
      <c r="Q239" s="195"/>
      <c r="R239" s="93">
        <f t="shared" si="29"/>
        <v>0</v>
      </c>
      <c r="S239" s="179" t="str">
        <f t="array" ref="S239">INDEX('G Project Timeline-OPM update'!$G$7:$L$35,MATCH(1,('G Project Timeline-OPM update'!$C$7:$C$35=N239)*('G Project Timeline-OPM update'!$B$7:$B$35=M239)*('G Project Timeline-OPM update'!$D$7:$D$35=O239),0),MATCH(P239,'G Project Timeline-OPM update'!$G$4:$L$4,0))-14</f>
        <v>#N/A</v>
      </c>
      <c r="T239" s="95" t="str">
        <f t="shared" si="3"/>
        <v>#N/A</v>
      </c>
      <c r="U239" s="96" t="str">
        <f>IFERROR(VLOOKUP(G239,'Bidding list 26'!$B$2:$P$31,15,0),"")</f>
        <v/>
      </c>
      <c r="V239" s="96" t="str">
        <f t="shared" si="4"/>
        <v>#N/A</v>
      </c>
      <c r="W239" s="96">
        <f t="shared" si="31"/>
        <v>0</v>
      </c>
      <c r="X239" s="96" t="str">
        <f t="shared" si="21"/>
        <v>#N/A</v>
      </c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01"/>
      <c r="AI239" s="195"/>
      <c r="AJ239" s="103"/>
      <c r="AK239" s="104"/>
      <c r="AL239" s="3">
        <f t="shared" si="32"/>
        <v>0</v>
      </c>
      <c r="AM239" s="3">
        <f t="shared" si="33"/>
        <v>0</v>
      </c>
      <c r="AN239" s="3">
        <f t="shared" si="34"/>
        <v>0</v>
      </c>
      <c r="AO239" s="3">
        <f t="shared" si="35"/>
        <v>0</v>
      </c>
    </row>
    <row r="240">
      <c r="A240" s="93"/>
      <c r="B240" s="195"/>
      <c r="C240" s="195"/>
      <c r="D240" s="195"/>
      <c r="E240" s="195"/>
      <c r="F240" s="93"/>
      <c r="G240" s="195"/>
      <c r="H240" s="195" t="str">
        <f>vlookup(G240,'Bidding list 26'!$B$4:$G$270,6,0)</f>
        <v>#N/A</v>
      </c>
      <c r="I240" s="88" t="str">
        <f>vlookup(G240,'Bidding list 26'!$B$4:$I$1009,8,0)</f>
        <v>#N/A</v>
      </c>
      <c r="J240" s="93"/>
      <c r="K240" s="89" t="str">
        <f t="shared" si="30"/>
        <v>#N/A</v>
      </c>
      <c r="L240" s="93"/>
      <c r="M240" s="91"/>
      <c r="N240" s="122"/>
      <c r="O240" s="240"/>
      <c r="P240" s="240"/>
      <c r="Q240" s="195"/>
      <c r="R240" s="93">
        <f t="shared" si="29"/>
        <v>0</v>
      </c>
      <c r="S240" s="179" t="str">
        <f t="array" ref="S240">INDEX('G Project Timeline-OPM update'!$G$7:$L$35,MATCH(1,('G Project Timeline-OPM update'!$C$7:$C$35=N240)*('G Project Timeline-OPM update'!$B$7:$B$35=M240)*('G Project Timeline-OPM update'!$D$7:$D$35=O240),0),MATCH(P240,'G Project Timeline-OPM update'!$G$4:$L$4,0))-14</f>
        <v>#N/A</v>
      </c>
      <c r="T240" s="95" t="str">
        <f t="shared" si="3"/>
        <v>#N/A</v>
      </c>
      <c r="U240" s="96" t="str">
        <f>IFERROR(VLOOKUP(G240,'Bidding list 26'!$B$2:$P$31,15,0),"")</f>
        <v/>
      </c>
      <c r="V240" s="96" t="str">
        <f t="shared" si="4"/>
        <v>#N/A</v>
      </c>
      <c r="W240" s="96">
        <f t="shared" si="31"/>
        <v>0</v>
      </c>
      <c r="X240" s="96" t="str">
        <f t="shared" si="21"/>
        <v>#N/A</v>
      </c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01"/>
      <c r="AI240" s="195"/>
      <c r="AJ240" s="103"/>
      <c r="AK240" s="104"/>
      <c r="AL240" s="3">
        <f t="shared" si="32"/>
        <v>0</v>
      </c>
      <c r="AM240" s="3">
        <f t="shared" si="33"/>
        <v>0</v>
      </c>
      <c r="AN240" s="3">
        <f t="shared" si="34"/>
        <v>0</v>
      </c>
      <c r="AO240" s="3">
        <f t="shared" si="35"/>
        <v>0</v>
      </c>
    </row>
    <row r="241">
      <c r="A241" s="93"/>
      <c r="B241" s="195"/>
      <c r="C241" s="195"/>
      <c r="D241" s="195"/>
      <c r="E241" s="195"/>
      <c r="F241" s="93"/>
      <c r="G241" s="195"/>
      <c r="H241" s="195" t="str">
        <f>vlookup(G241,'Bidding list 26'!$B$4:$G$270,6,0)</f>
        <v>#N/A</v>
      </c>
      <c r="I241" s="88" t="str">
        <f>vlookup(G241,'Bidding list 26'!$B$4:$I$1009,8,0)</f>
        <v>#N/A</v>
      </c>
      <c r="J241" s="93"/>
      <c r="K241" s="89" t="str">
        <f t="shared" si="30"/>
        <v>#N/A</v>
      </c>
      <c r="L241" s="93"/>
      <c r="M241" s="91"/>
      <c r="N241" s="122"/>
      <c r="O241" s="240"/>
      <c r="P241" s="240"/>
      <c r="Q241" s="195"/>
      <c r="R241" s="93">
        <f t="shared" si="29"/>
        <v>0</v>
      </c>
      <c r="S241" s="179" t="str">
        <f t="array" ref="S241">INDEX('G Project Timeline-OPM update'!$G$7:$L$35,MATCH(1,('G Project Timeline-OPM update'!$C$7:$C$35=N241)*('G Project Timeline-OPM update'!$B$7:$B$35=M241)*('G Project Timeline-OPM update'!$D$7:$D$35=O241),0),MATCH(P241,'G Project Timeline-OPM update'!$G$4:$L$4,0))-14</f>
        <v>#N/A</v>
      </c>
      <c r="T241" s="95" t="str">
        <f t="shared" si="3"/>
        <v>#N/A</v>
      </c>
      <c r="U241" s="96" t="str">
        <f>IFERROR(VLOOKUP(G241,'Bidding list 26'!$B$2:$P$31,15,0),"")</f>
        <v/>
      </c>
      <c r="V241" s="96" t="str">
        <f t="shared" si="4"/>
        <v>#N/A</v>
      </c>
      <c r="W241" s="96">
        <f t="shared" si="31"/>
        <v>0</v>
      </c>
      <c r="X241" s="96" t="str">
        <f t="shared" si="21"/>
        <v>#N/A</v>
      </c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01"/>
      <c r="AI241" s="195"/>
      <c r="AJ241" s="103"/>
      <c r="AK241" s="104"/>
      <c r="AL241" s="3">
        <f t="shared" si="32"/>
        <v>0</v>
      </c>
      <c r="AM241" s="3">
        <f t="shared" si="33"/>
        <v>0</v>
      </c>
      <c r="AN241" s="3">
        <f t="shared" si="34"/>
        <v>0</v>
      </c>
      <c r="AO241" s="3">
        <f t="shared" si="35"/>
        <v>0</v>
      </c>
    </row>
    <row r="242">
      <c r="A242" s="93"/>
      <c r="B242" s="195"/>
      <c r="C242" s="195"/>
      <c r="D242" s="195"/>
      <c r="E242" s="195"/>
      <c r="F242" s="93"/>
      <c r="G242" s="195"/>
      <c r="H242" s="195" t="str">
        <f>vlookup(G242,'Bidding list 26'!$B$4:$G$270,6,0)</f>
        <v>#N/A</v>
      </c>
      <c r="I242" s="88" t="str">
        <f>vlookup(G242,'Bidding list 26'!$B$4:$I$1009,8,0)</f>
        <v>#N/A</v>
      </c>
      <c r="J242" s="93"/>
      <c r="K242" s="89" t="str">
        <f t="shared" si="30"/>
        <v>#N/A</v>
      </c>
      <c r="L242" s="93"/>
      <c r="M242" s="91"/>
      <c r="N242" s="122"/>
      <c r="O242" s="240"/>
      <c r="P242" s="240"/>
      <c r="Q242" s="195"/>
      <c r="R242" s="93">
        <f t="shared" si="29"/>
        <v>0</v>
      </c>
      <c r="S242" s="179" t="str">
        <f t="array" ref="S242">INDEX('G Project Timeline-OPM update'!$G$7:$L$35,MATCH(1,('G Project Timeline-OPM update'!$C$7:$C$35=N242)*('G Project Timeline-OPM update'!$B$7:$B$35=M242)*('G Project Timeline-OPM update'!$D$7:$D$35=O242),0),MATCH(P242,'G Project Timeline-OPM update'!$G$4:$L$4,0))-14</f>
        <v>#N/A</v>
      </c>
      <c r="T242" s="95" t="str">
        <f t="shared" si="3"/>
        <v>#N/A</v>
      </c>
      <c r="U242" s="96" t="str">
        <f>IFERROR(VLOOKUP(G242,'Bidding list 26'!$B$2:$P$31,15,0),"")</f>
        <v/>
      </c>
      <c r="V242" s="96" t="str">
        <f t="shared" si="4"/>
        <v>#N/A</v>
      </c>
      <c r="W242" s="96">
        <f t="shared" si="31"/>
        <v>0</v>
      </c>
      <c r="X242" s="96" t="str">
        <f t="shared" si="21"/>
        <v>#N/A</v>
      </c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01"/>
      <c r="AI242" s="195"/>
      <c r="AJ242" s="103"/>
      <c r="AK242" s="104"/>
      <c r="AL242" s="3">
        <f t="shared" si="32"/>
        <v>0</v>
      </c>
      <c r="AM242" s="3">
        <f t="shared" si="33"/>
        <v>0</v>
      </c>
      <c r="AN242" s="3">
        <f t="shared" si="34"/>
        <v>0</v>
      </c>
      <c r="AO242" s="3">
        <f t="shared" si="35"/>
        <v>0</v>
      </c>
    </row>
    <row r="243">
      <c r="A243" s="93"/>
      <c r="B243" s="195"/>
      <c r="C243" s="195"/>
      <c r="D243" s="195"/>
      <c r="E243" s="195"/>
      <c r="F243" s="93"/>
      <c r="G243" s="195"/>
      <c r="H243" s="195" t="str">
        <f>vlookup(G243,'Bidding list 26'!$B$4:$G$270,6,0)</f>
        <v>#N/A</v>
      </c>
      <c r="I243" s="88" t="str">
        <f>vlookup(G243,'Bidding list 26'!$B$4:$I$1009,8,0)</f>
        <v>#N/A</v>
      </c>
      <c r="J243" s="93"/>
      <c r="K243" s="89" t="str">
        <f t="shared" si="30"/>
        <v>#N/A</v>
      </c>
      <c r="L243" s="93"/>
      <c r="M243" s="91"/>
      <c r="N243" s="122"/>
      <c r="O243" s="240"/>
      <c r="P243" s="240"/>
      <c r="Q243" s="195"/>
      <c r="R243" s="93">
        <f t="shared" si="29"/>
        <v>0</v>
      </c>
      <c r="S243" s="179" t="str">
        <f t="array" ref="S243">INDEX('G Project Timeline-OPM update'!$G$7:$L$35,MATCH(1,('G Project Timeline-OPM update'!$C$7:$C$35=N243)*('G Project Timeline-OPM update'!$B$7:$B$35=M243)*('G Project Timeline-OPM update'!$D$7:$D$35=O243),0),MATCH(P243,'G Project Timeline-OPM update'!$G$4:$L$4,0))-14</f>
        <v>#N/A</v>
      </c>
      <c r="T243" s="95" t="str">
        <f t="shared" si="3"/>
        <v>#N/A</v>
      </c>
      <c r="U243" s="96" t="str">
        <f>IFERROR(VLOOKUP(G243,'Bidding list 26'!$B$2:$P$31,15,0),"")</f>
        <v/>
      </c>
      <c r="V243" s="96" t="str">
        <f t="shared" si="4"/>
        <v>#N/A</v>
      </c>
      <c r="W243" s="96">
        <f t="shared" si="31"/>
        <v>0</v>
      </c>
      <c r="X243" s="96" t="str">
        <f t="shared" si="21"/>
        <v>#N/A</v>
      </c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01"/>
      <c r="AI243" s="195"/>
      <c r="AJ243" s="103"/>
      <c r="AK243" s="104"/>
      <c r="AL243" s="3">
        <f t="shared" si="32"/>
        <v>0</v>
      </c>
      <c r="AM243" s="3">
        <f t="shared" si="33"/>
        <v>0</v>
      </c>
      <c r="AN243" s="3">
        <f t="shared" si="34"/>
        <v>0</v>
      </c>
      <c r="AO243" s="3">
        <f t="shared" si="35"/>
        <v>0</v>
      </c>
    </row>
    <row r="244">
      <c r="A244" s="93"/>
      <c r="B244" s="195"/>
      <c r="C244" s="195"/>
      <c r="D244" s="195"/>
      <c r="E244" s="195"/>
      <c r="F244" s="93"/>
      <c r="G244" s="195"/>
      <c r="H244" s="195" t="str">
        <f>vlookup(G244,'Bidding list 26'!$B$4:$G$270,6,0)</f>
        <v>#N/A</v>
      </c>
      <c r="I244" s="88" t="str">
        <f>vlookup(G244,'Bidding list 26'!$B$4:$I$1009,8,0)</f>
        <v>#N/A</v>
      </c>
      <c r="J244" s="93"/>
      <c r="K244" s="89" t="str">
        <f t="shared" si="30"/>
        <v>#N/A</v>
      </c>
      <c r="L244" s="93"/>
      <c r="M244" s="91"/>
      <c r="N244" s="122"/>
      <c r="O244" s="240"/>
      <c r="P244" s="240"/>
      <c r="Q244" s="195"/>
      <c r="R244" s="93">
        <f t="shared" si="29"/>
        <v>0</v>
      </c>
      <c r="S244" s="179" t="str">
        <f t="array" ref="S244">INDEX('G Project Timeline-OPM update'!$G$7:$L$35,MATCH(1,('G Project Timeline-OPM update'!$C$7:$C$35=N244)*('G Project Timeline-OPM update'!$B$7:$B$35=M244)*('G Project Timeline-OPM update'!$D$7:$D$35=O244),0),MATCH(P244,'G Project Timeline-OPM update'!$G$4:$L$4,0))-14</f>
        <v>#N/A</v>
      </c>
      <c r="T244" s="95" t="str">
        <f t="shared" si="3"/>
        <v>#N/A</v>
      </c>
      <c r="U244" s="96" t="str">
        <f>IFERROR(VLOOKUP(G244,'Bidding list 26'!$B$2:$P$31,15,0),"")</f>
        <v/>
      </c>
      <c r="V244" s="96" t="str">
        <f t="shared" si="4"/>
        <v>#N/A</v>
      </c>
      <c r="W244" s="96">
        <f t="shared" si="31"/>
        <v>0</v>
      </c>
      <c r="X244" s="96" t="str">
        <f t="shared" si="21"/>
        <v>#N/A</v>
      </c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01"/>
      <c r="AI244" s="195"/>
      <c r="AJ244" s="103"/>
      <c r="AK244" s="104"/>
      <c r="AL244" s="3">
        <f t="shared" si="32"/>
        <v>0</v>
      </c>
      <c r="AM244" s="3">
        <f t="shared" si="33"/>
        <v>0</v>
      </c>
      <c r="AN244" s="3">
        <f t="shared" si="34"/>
        <v>0</v>
      </c>
      <c r="AO244" s="3">
        <f t="shared" si="35"/>
        <v>0</v>
      </c>
    </row>
    <row r="245">
      <c r="A245" s="93"/>
      <c r="B245" s="195"/>
      <c r="C245" s="195"/>
      <c r="D245" s="195"/>
      <c r="E245" s="195"/>
      <c r="F245" s="93"/>
      <c r="G245" s="195"/>
      <c r="H245" s="195" t="str">
        <f>vlookup(G245,'Bidding list 26'!$B$4:$G$270,6,0)</f>
        <v>#N/A</v>
      </c>
      <c r="I245" s="88" t="str">
        <f>vlookup(G245,'Bidding list 26'!$B$4:$I$1009,8,0)</f>
        <v>#N/A</v>
      </c>
      <c r="J245" s="93"/>
      <c r="K245" s="89" t="str">
        <f t="shared" si="30"/>
        <v>#N/A</v>
      </c>
      <c r="L245" s="93"/>
      <c r="M245" s="91"/>
      <c r="N245" s="122"/>
      <c r="O245" s="240"/>
      <c r="P245" s="240"/>
      <c r="Q245" s="195"/>
      <c r="R245" s="93">
        <f t="shared" si="29"/>
        <v>0</v>
      </c>
      <c r="S245" s="179" t="str">
        <f t="array" ref="S245">INDEX('G Project Timeline-OPM update'!$G$7:$L$35,MATCH(1,('G Project Timeline-OPM update'!$C$7:$C$35=N245)*('G Project Timeline-OPM update'!$B$7:$B$35=M245)*('G Project Timeline-OPM update'!$D$7:$D$35=O245),0),MATCH(P245,'G Project Timeline-OPM update'!$G$4:$L$4,0))-14</f>
        <v>#N/A</v>
      </c>
      <c r="T245" s="95" t="str">
        <f t="shared" si="3"/>
        <v>#N/A</v>
      </c>
      <c r="U245" s="96" t="str">
        <f>IFERROR(VLOOKUP(G245,'Bidding list 26'!$B$2:$P$31,15,0),"")</f>
        <v/>
      </c>
      <c r="V245" s="96" t="str">
        <f t="shared" si="4"/>
        <v>#N/A</v>
      </c>
      <c r="W245" s="96">
        <f t="shared" si="31"/>
        <v>0</v>
      </c>
      <c r="X245" s="96" t="str">
        <f t="shared" si="21"/>
        <v>#N/A</v>
      </c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01"/>
      <c r="AI245" s="195"/>
      <c r="AJ245" s="103"/>
      <c r="AK245" s="104"/>
      <c r="AL245" s="3">
        <f t="shared" si="32"/>
        <v>0</v>
      </c>
      <c r="AM245" s="3">
        <f t="shared" si="33"/>
        <v>0</v>
      </c>
      <c r="AN245" s="3">
        <f t="shared" si="34"/>
        <v>0</v>
      </c>
      <c r="AO245" s="3">
        <f t="shared" si="35"/>
        <v>0</v>
      </c>
    </row>
    <row r="246">
      <c r="A246" s="93"/>
      <c r="B246" s="195"/>
      <c r="C246" s="195"/>
      <c r="D246" s="195"/>
      <c r="E246" s="195"/>
      <c r="F246" s="93"/>
      <c r="G246" s="195"/>
      <c r="H246" s="195" t="str">
        <f>vlookup(G246,'Bidding list 26'!$B$4:$G$270,6,0)</f>
        <v>#N/A</v>
      </c>
      <c r="I246" s="88" t="str">
        <f>vlookup(G246,'Bidding list 26'!$B$4:$I$1009,8,0)</f>
        <v>#N/A</v>
      </c>
      <c r="J246" s="93"/>
      <c r="K246" s="89" t="str">
        <f t="shared" si="30"/>
        <v>#N/A</v>
      </c>
      <c r="L246" s="93"/>
      <c r="M246" s="91"/>
      <c r="N246" s="122"/>
      <c r="O246" s="240"/>
      <c r="P246" s="240"/>
      <c r="Q246" s="195"/>
      <c r="R246" s="93">
        <f t="shared" si="29"/>
        <v>0</v>
      </c>
      <c r="S246" s="179" t="str">
        <f t="array" ref="S246">INDEX('G Project Timeline-OPM update'!$G$7:$L$35,MATCH(1,('G Project Timeline-OPM update'!$C$7:$C$35=N246)*('G Project Timeline-OPM update'!$B$7:$B$35=M246)*('G Project Timeline-OPM update'!$D$7:$D$35=O246),0),MATCH(P246,'G Project Timeline-OPM update'!$G$4:$L$4,0))-14</f>
        <v>#N/A</v>
      </c>
      <c r="T246" s="95" t="str">
        <f t="shared" si="3"/>
        <v>#N/A</v>
      </c>
      <c r="U246" s="96" t="str">
        <f>IFERROR(VLOOKUP(G246,'Bidding list 26'!$B$2:$P$31,15,0),"")</f>
        <v/>
      </c>
      <c r="V246" s="96" t="str">
        <f t="shared" si="4"/>
        <v>#N/A</v>
      </c>
      <c r="W246" s="96">
        <f t="shared" si="31"/>
        <v>0</v>
      </c>
      <c r="X246" s="96" t="str">
        <f t="shared" si="21"/>
        <v>#N/A</v>
      </c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01"/>
      <c r="AI246" s="195"/>
      <c r="AJ246" s="103"/>
      <c r="AK246" s="104"/>
      <c r="AL246" s="3">
        <f t="shared" si="32"/>
        <v>0</v>
      </c>
      <c r="AM246" s="3">
        <f t="shared" si="33"/>
        <v>0</v>
      </c>
      <c r="AN246" s="3">
        <f t="shared" si="34"/>
        <v>0</v>
      </c>
      <c r="AO246" s="3">
        <f t="shared" si="35"/>
        <v>0</v>
      </c>
    </row>
    <row r="247">
      <c r="A247" s="93"/>
      <c r="B247" s="195"/>
      <c r="C247" s="195"/>
      <c r="D247" s="195"/>
      <c r="E247" s="195"/>
      <c r="F247" s="93"/>
      <c r="G247" s="195"/>
      <c r="H247" s="195" t="str">
        <f>vlookup(G247,'Bidding list 26'!$B$4:$G$270,6,0)</f>
        <v>#N/A</v>
      </c>
      <c r="I247" s="88" t="str">
        <f>vlookup(G247,'Bidding list 26'!$B$4:$I$1009,8,0)</f>
        <v>#N/A</v>
      </c>
      <c r="J247" s="93"/>
      <c r="K247" s="89" t="str">
        <f t="shared" si="30"/>
        <v>#N/A</v>
      </c>
      <c r="L247" s="93"/>
      <c r="M247" s="91"/>
      <c r="N247" s="122"/>
      <c r="O247" s="240"/>
      <c r="P247" s="240"/>
      <c r="Q247" s="195"/>
      <c r="R247" s="93">
        <f t="shared" si="29"/>
        <v>0</v>
      </c>
      <c r="S247" s="179" t="str">
        <f t="array" ref="S247">INDEX('G Project Timeline-OPM update'!$G$7:$L$35,MATCH(1,('G Project Timeline-OPM update'!$C$7:$C$35=N247)*('G Project Timeline-OPM update'!$B$7:$B$35=M247)*('G Project Timeline-OPM update'!$D$7:$D$35=O247),0),MATCH(P247,'G Project Timeline-OPM update'!$G$4:$L$4,0))-14</f>
        <v>#N/A</v>
      </c>
      <c r="T247" s="95" t="str">
        <f t="shared" si="3"/>
        <v>#N/A</v>
      </c>
      <c r="U247" s="96" t="str">
        <f>IFERROR(VLOOKUP(G247,'Bidding list 26'!$B$2:$P$31,15,0),"")</f>
        <v/>
      </c>
      <c r="V247" s="96" t="str">
        <f t="shared" si="4"/>
        <v>#N/A</v>
      </c>
      <c r="W247" s="96">
        <f t="shared" si="31"/>
        <v>0</v>
      </c>
      <c r="X247" s="96" t="str">
        <f t="shared" si="21"/>
        <v>#N/A</v>
      </c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01"/>
      <c r="AI247" s="195"/>
      <c r="AJ247" s="103"/>
      <c r="AK247" s="104"/>
      <c r="AL247" s="3">
        <f t="shared" si="32"/>
        <v>0</v>
      </c>
      <c r="AM247" s="3">
        <f t="shared" si="33"/>
        <v>0</v>
      </c>
      <c r="AN247" s="3">
        <f t="shared" si="34"/>
        <v>0</v>
      </c>
      <c r="AO247" s="3">
        <f t="shared" si="35"/>
        <v>0</v>
      </c>
    </row>
    <row r="248">
      <c r="A248" s="93"/>
      <c r="B248" s="195"/>
      <c r="C248" s="195"/>
      <c r="D248" s="195"/>
      <c r="E248" s="195"/>
      <c r="F248" s="93"/>
      <c r="G248" s="195"/>
      <c r="H248" s="195" t="str">
        <f>vlookup(G248,'Bidding list 26'!$B$4:$G$270,6,0)</f>
        <v>#N/A</v>
      </c>
      <c r="I248" s="88" t="str">
        <f>vlookup(G248,'Bidding list 26'!$B$4:$I$1009,8,0)</f>
        <v>#N/A</v>
      </c>
      <c r="J248" s="93"/>
      <c r="K248" s="89" t="str">
        <f t="shared" si="30"/>
        <v>#N/A</v>
      </c>
      <c r="L248" s="93"/>
      <c r="M248" s="91"/>
      <c r="N248" s="122"/>
      <c r="O248" s="240"/>
      <c r="P248" s="240"/>
      <c r="Q248" s="195"/>
      <c r="R248" s="93">
        <f t="shared" si="29"/>
        <v>0</v>
      </c>
      <c r="S248" s="179" t="str">
        <f t="array" ref="S248">INDEX('G Project Timeline-OPM update'!$G$7:$L$35,MATCH(1,('G Project Timeline-OPM update'!$C$7:$C$35=N248)*('G Project Timeline-OPM update'!$B$7:$B$35=M248)*('G Project Timeline-OPM update'!$D$7:$D$35=O248),0),MATCH(P248,'G Project Timeline-OPM update'!$G$4:$L$4,0))-14</f>
        <v>#N/A</v>
      </c>
      <c r="T248" s="95" t="str">
        <f t="shared" si="3"/>
        <v>#N/A</v>
      </c>
      <c r="U248" s="96" t="str">
        <f>IFERROR(VLOOKUP(G248,'Bidding list 26'!$B$2:$P$31,15,0),"")</f>
        <v/>
      </c>
      <c r="V248" s="96" t="str">
        <f t="shared" si="4"/>
        <v>#N/A</v>
      </c>
      <c r="W248" s="96">
        <f t="shared" si="31"/>
        <v>0</v>
      </c>
      <c r="X248" s="96" t="str">
        <f t="shared" si="21"/>
        <v>#N/A</v>
      </c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01"/>
      <c r="AI248" s="195"/>
      <c r="AJ248" s="103"/>
      <c r="AK248" s="104"/>
      <c r="AL248" s="3">
        <f t="shared" si="32"/>
        <v>0</v>
      </c>
      <c r="AM248" s="3">
        <f t="shared" si="33"/>
        <v>0</v>
      </c>
      <c r="AN248" s="3">
        <f t="shared" si="34"/>
        <v>0</v>
      </c>
      <c r="AO248" s="3">
        <f t="shared" si="35"/>
        <v>0</v>
      </c>
    </row>
    <row r="249">
      <c r="A249" s="93"/>
      <c r="B249" s="195"/>
      <c r="C249" s="195"/>
      <c r="D249" s="195"/>
      <c r="E249" s="195"/>
      <c r="F249" s="93"/>
      <c r="G249" s="195"/>
      <c r="H249" s="195" t="str">
        <f>vlookup(G249,'Bidding list 26'!$B$4:$G$270,6,0)</f>
        <v>#N/A</v>
      </c>
      <c r="I249" s="88" t="str">
        <f>vlookup(G249,'Bidding list 26'!$B$4:$I$1009,8,0)</f>
        <v>#N/A</v>
      </c>
      <c r="J249" s="93"/>
      <c r="K249" s="89" t="str">
        <f t="shared" si="30"/>
        <v>#N/A</v>
      </c>
      <c r="L249" s="93"/>
      <c r="M249" s="91"/>
      <c r="N249" s="122"/>
      <c r="O249" s="240"/>
      <c r="P249" s="240"/>
      <c r="Q249" s="195"/>
      <c r="R249" s="93">
        <f t="shared" si="29"/>
        <v>0</v>
      </c>
      <c r="S249" s="179" t="str">
        <f t="array" ref="S249">INDEX('G Project Timeline-OPM update'!$G$7:$L$35,MATCH(1,('G Project Timeline-OPM update'!$C$7:$C$35=N249)*('G Project Timeline-OPM update'!$B$7:$B$35=M249)*('G Project Timeline-OPM update'!$D$7:$D$35=O249),0),MATCH(P249,'G Project Timeline-OPM update'!$G$4:$L$4,0))-14</f>
        <v>#N/A</v>
      </c>
      <c r="T249" s="95" t="str">
        <f t="shared" si="3"/>
        <v>#N/A</v>
      </c>
      <c r="U249" s="96" t="str">
        <f>IFERROR(VLOOKUP(G249,'Bidding list 26'!$B$2:$P$31,15,0),"")</f>
        <v/>
      </c>
      <c r="V249" s="96" t="str">
        <f t="shared" si="4"/>
        <v>#N/A</v>
      </c>
      <c r="W249" s="96">
        <f t="shared" si="31"/>
        <v>0</v>
      </c>
      <c r="X249" s="96" t="str">
        <f t="shared" si="21"/>
        <v>#N/A</v>
      </c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01"/>
      <c r="AI249" s="195"/>
      <c r="AJ249" s="103"/>
      <c r="AK249" s="104"/>
      <c r="AL249" s="3">
        <f t="shared" si="32"/>
        <v>0</v>
      </c>
      <c r="AM249" s="3">
        <f t="shared" si="33"/>
        <v>0</v>
      </c>
      <c r="AN249" s="3">
        <f t="shared" si="34"/>
        <v>0</v>
      </c>
      <c r="AO249" s="3">
        <f t="shared" si="35"/>
        <v>0</v>
      </c>
    </row>
    <row r="250">
      <c r="A250" s="93"/>
      <c r="B250" s="195"/>
      <c r="C250" s="195"/>
      <c r="D250" s="195"/>
      <c r="E250" s="195"/>
      <c r="F250" s="93"/>
      <c r="G250" s="195"/>
      <c r="H250" s="195" t="str">
        <f>vlookup(G250,'Bidding list 26'!$B$4:$G$270,6,0)</f>
        <v>#N/A</v>
      </c>
      <c r="I250" s="88" t="str">
        <f>vlookup(G250,'Bidding list 26'!$B$4:$I$1009,8,0)</f>
        <v>#N/A</v>
      </c>
      <c r="J250" s="93"/>
      <c r="K250" s="89" t="str">
        <f t="shared" si="30"/>
        <v>#N/A</v>
      </c>
      <c r="L250" s="93"/>
      <c r="M250" s="91"/>
      <c r="N250" s="122"/>
      <c r="O250" s="240"/>
      <c r="P250" s="240"/>
      <c r="Q250" s="195"/>
      <c r="R250" s="93">
        <f t="shared" si="29"/>
        <v>0</v>
      </c>
      <c r="S250" s="179" t="str">
        <f t="array" ref="S250">INDEX('G Project Timeline-OPM update'!$G$7:$L$35,MATCH(1,('G Project Timeline-OPM update'!$C$7:$C$35=N250)*('G Project Timeline-OPM update'!$B$7:$B$35=M250)*('G Project Timeline-OPM update'!$D$7:$D$35=O250),0),MATCH(P250,'G Project Timeline-OPM update'!$G$4:$L$4,0))-14</f>
        <v>#N/A</v>
      </c>
      <c r="T250" s="95" t="str">
        <f t="shared" si="3"/>
        <v>#N/A</v>
      </c>
      <c r="U250" s="96" t="str">
        <f>IFERROR(VLOOKUP(G250,'Bidding list 26'!$B$2:$P$31,15,0),"")</f>
        <v/>
      </c>
      <c r="V250" s="96" t="str">
        <f t="shared" si="4"/>
        <v>#N/A</v>
      </c>
      <c r="W250" s="96">
        <f t="shared" si="31"/>
        <v>0</v>
      </c>
      <c r="X250" s="96" t="str">
        <f t="shared" si="21"/>
        <v>#N/A</v>
      </c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01"/>
      <c r="AI250" s="195"/>
      <c r="AJ250" s="103"/>
      <c r="AK250" s="104"/>
      <c r="AL250" s="3">
        <f t="shared" si="32"/>
        <v>0</v>
      </c>
      <c r="AM250" s="3">
        <f t="shared" si="33"/>
        <v>0</v>
      </c>
      <c r="AN250" s="3">
        <f t="shared" si="34"/>
        <v>0</v>
      </c>
      <c r="AO250" s="3">
        <f t="shared" si="35"/>
        <v>0</v>
      </c>
    </row>
    <row r="251">
      <c r="A251" s="93"/>
      <c r="B251" s="195"/>
      <c r="C251" s="195"/>
      <c r="D251" s="195"/>
      <c r="E251" s="195"/>
      <c r="F251" s="93"/>
      <c r="G251" s="195"/>
      <c r="H251" s="195" t="str">
        <f>vlookup(G251,'Bidding list 26'!$B$4:$G$270,6,0)</f>
        <v>#N/A</v>
      </c>
      <c r="I251" s="88" t="str">
        <f>vlookup(G251,'Bidding list 26'!$B$4:$I$1009,8,0)</f>
        <v>#N/A</v>
      </c>
      <c r="J251" s="93"/>
      <c r="K251" s="89" t="str">
        <f t="shared" si="30"/>
        <v>#N/A</v>
      </c>
      <c r="L251" s="93"/>
      <c r="M251" s="91"/>
      <c r="N251" s="122"/>
      <c r="O251" s="240"/>
      <c r="P251" s="240"/>
      <c r="Q251" s="195"/>
      <c r="R251" s="93">
        <f t="shared" si="29"/>
        <v>0</v>
      </c>
      <c r="S251" s="179" t="str">
        <f t="array" ref="S251">INDEX('G Project Timeline-OPM update'!$G$7:$L$35,MATCH(1,('G Project Timeline-OPM update'!$C$7:$C$35=N251)*('G Project Timeline-OPM update'!$B$7:$B$35=M251)*('G Project Timeline-OPM update'!$D$7:$D$35=O251),0),MATCH(P251,'G Project Timeline-OPM update'!$G$4:$L$4,0))-14</f>
        <v>#N/A</v>
      </c>
      <c r="T251" s="95" t="str">
        <f t="shared" si="3"/>
        <v>#N/A</v>
      </c>
      <c r="U251" s="96" t="str">
        <f>IFERROR(VLOOKUP(G251,'Bidding list 26'!$B$2:$P$31,15,0),"")</f>
        <v/>
      </c>
      <c r="V251" s="96" t="str">
        <f t="shared" si="4"/>
        <v>#N/A</v>
      </c>
      <c r="W251" s="96">
        <f t="shared" si="31"/>
        <v>0</v>
      </c>
      <c r="X251" s="96" t="str">
        <f t="shared" si="21"/>
        <v>#N/A</v>
      </c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01"/>
      <c r="AI251" s="195"/>
      <c r="AJ251" s="103"/>
      <c r="AK251" s="104"/>
      <c r="AL251" s="3">
        <f t="shared" si="32"/>
        <v>0</v>
      </c>
      <c r="AM251" s="3">
        <f t="shared" si="33"/>
        <v>0</v>
      </c>
      <c r="AN251" s="3">
        <f t="shared" si="34"/>
        <v>0</v>
      </c>
      <c r="AO251" s="3">
        <f t="shared" si="35"/>
        <v>0</v>
      </c>
    </row>
    <row r="252">
      <c r="A252" s="93"/>
      <c r="B252" s="195"/>
      <c r="C252" s="195"/>
      <c r="D252" s="195"/>
      <c r="E252" s="195"/>
      <c r="F252" s="93"/>
      <c r="G252" s="195"/>
      <c r="H252" s="195" t="str">
        <f>vlookup(G252,'Bidding list 26'!$B$4:$G$270,6,0)</f>
        <v>#N/A</v>
      </c>
      <c r="I252" s="88" t="str">
        <f>vlookup(G252,'Bidding list 26'!$B$4:$I$1009,8,0)</f>
        <v>#N/A</v>
      </c>
      <c r="J252" s="93"/>
      <c r="K252" s="89" t="str">
        <f t="shared" si="30"/>
        <v>#N/A</v>
      </c>
      <c r="L252" s="93"/>
      <c r="M252" s="91"/>
      <c r="N252" s="122"/>
      <c r="O252" s="240"/>
      <c r="P252" s="240"/>
      <c r="Q252" s="195"/>
      <c r="R252" s="93">
        <f t="shared" si="29"/>
        <v>0</v>
      </c>
      <c r="S252" s="179" t="str">
        <f t="array" ref="S252">INDEX('G Project Timeline-OPM update'!$G$7:$L$35,MATCH(1,('G Project Timeline-OPM update'!$C$7:$C$35=N252)*('G Project Timeline-OPM update'!$B$7:$B$35=M252)*('G Project Timeline-OPM update'!$D$7:$D$35=O252),0),MATCH(P252,'G Project Timeline-OPM update'!$G$4:$L$4,0))-14</f>
        <v>#N/A</v>
      </c>
      <c r="T252" s="95" t="str">
        <f t="shared" si="3"/>
        <v>#N/A</v>
      </c>
      <c r="U252" s="96" t="str">
        <f>IFERROR(VLOOKUP(G252,'Bidding list 26'!$B$2:$P$31,15,0),"")</f>
        <v/>
      </c>
      <c r="V252" s="96" t="str">
        <f t="shared" si="4"/>
        <v>#N/A</v>
      </c>
      <c r="W252" s="96">
        <f t="shared" si="31"/>
        <v>0</v>
      </c>
      <c r="X252" s="96" t="str">
        <f t="shared" si="21"/>
        <v>#N/A</v>
      </c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01"/>
      <c r="AI252" s="195"/>
      <c r="AJ252" s="103"/>
      <c r="AK252" s="104"/>
      <c r="AL252" s="3">
        <f t="shared" si="32"/>
        <v>0</v>
      </c>
      <c r="AM252" s="3">
        <f t="shared" si="33"/>
        <v>0</v>
      </c>
      <c r="AN252" s="3">
        <f t="shared" si="34"/>
        <v>0</v>
      </c>
      <c r="AO252" s="3">
        <f t="shared" si="35"/>
        <v>0</v>
      </c>
    </row>
    <row r="253">
      <c r="A253" s="93"/>
      <c r="B253" s="195"/>
      <c r="C253" s="195"/>
      <c r="D253" s="195"/>
      <c r="E253" s="195"/>
      <c r="F253" s="93"/>
      <c r="G253" s="195"/>
      <c r="H253" s="195" t="str">
        <f>vlookup(G253,'Bidding list 26'!$B$4:$G$270,6,0)</f>
        <v>#N/A</v>
      </c>
      <c r="I253" s="88" t="str">
        <f>vlookup(G253,'Bidding list 26'!$B$4:$I$1009,8,0)</f>
        <v>#N/A</v>
      </c>
      <c r="J253" s="93"/>
      <c r="K253" s="89" t="str">
        <f t="shared" si="30"/>
        <v>#N/A</v>
      </c>
      <c r="L253" s="93"/>
      <c r="M253" s="91"/>
      <c r="N253" s="122"/>
      <c r="O253" s="240"/>
      <c r="P253" s="240"/>
      <c r="Q253" s="195"/>
      <c r="R253" s="93">
        <f t="shared" si="29"/>
        <v>0</v>
      </c>
      <c r="S253" s="179" t="str">
        <f t="array" ref="S253">INDEX('G Project Timeline-OPM update'!$G$7:$L$35,MATCH(1,('G Project Timeline-OPM update'!$C$7:$C$35=N253)*('G Project Timeline-OPM update'!$B$7:$B$35=M253)*('G Project Timeline-OPM update'!$D$7:$D$35=O253),0),MATCH(P253,'G Project Timeline-OPM update'!$G$4:$L$4,0))-14</f>
        <v>#N/A</v>
      </c>
      <c r="T253" s="95" t="str">
        <f t="shared" si="3"/>
        <v>#N/A</v>
      </c>
      <c r="U253" s="96" t="str">
        <f>IFERROR(VLOOKUP(G253,'Bidding list 26'!$B$2:$P$31,15,0),"")</f>
        <v/>
      </c>
      <c r="V253" s="96" t="str">
        <f t="shared" si="4"/>
        <v>#N/A</v>
      </c>
      <c r="W253" s="96">
        <f t="shared" si="31"/>
        <v>0</v>
      </c>
      <c r="X253" s="96" t="str">
        <f t="shared" si="21"/>
        <v>#N/A</v>
      </c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01"/>
      <c r="AI253" s="195"/>
      <c r="AJ253" s="103"/>
      <c r="AK253" s="104"/>
      <c r="AL253" s="3">
        <f t="shared" si="32"/>
        <v>0</v>
      </c>
      <c r="AM253" s="3">
        <f t="shared" si="33"/>
        <v>0</v>
      </c>
      <c r="AN253" s="3">
        <f t="shared" si="34"/>
        <v>0</v>
      </c>
      <c r="AO253" s="3">
        <f t="shared" si="35"/>
        <v>0</v>
      </c>
    </row>
    <row r="254">
      <c r="A254" s="93"/>
      <c r="B254" s="195"/>
      <c r="C254" s="195"/>
      <c r="D254" s="195"/>
      <c r="E254" s="195"/>
      <c r="F254" s="93"/>
      <c r="G254" s="195"/>
      <c r="H254" s="195" t="str">
        <f>vlookup(G254,'Bidding list 26'!$B$4:$G$270,6,0)</f>
        <v>#N/A</v>
      </c>
      <c r="I254" s="88" t="str">
        <f>vlookup(G254,'Bidding list 26'!$B$4:$I$1009,8,0)</f>
        <v>#N/A</v>
      </c>
      <c r="J254" s="93"/>
      <c r="K254" s="89" t="str">
        <f t="shared" si="30"/>
        <v>#N/A</v>
      </c>
      <c r="L254" s="93"/>
      <c r="M254" s="91"/>
      <c r="N254" s="122"/>
      <c r="O254" s="240"/>
      <c r="P254" s="240"/>
      <c r="Q254" s="195"/>
      <c r="R254" s="93">
        <f t="shared" si="29"/>
        <v>0</v>
      </c>
      <c r="S254" s="179" t="str">
        <f t="array" ref="S254">INDEX('G Project Timeline-OPM update'!$G$7:$L$35,MATCH(1,('G Project Timeline-OPM update'!$C$7:$C$35=N254)*('G Project Timeline-OPM update'!$B$7:$B$35=M254)*('G Project Timeline-OPM update'!$D$7:$D$35=O254),0),MATCH(P254,'G Project Timeline-OPM update'!$G$4:$L$4,0))-14</f>
        <v>#N/A</v>
      </c>
      <c r="T254" s="95" t="str">
        <f t="shared" si="3"/>
        <v>#N/A</v>
      </c>
      <c r="U254" s="96" t="str">
        <f>IFERROR(VLOOKUP(G254,'Bidding list 26'!$B$2:$P$31,15,0),"")</f>
        <v/>
      </c>
      <c r="V254" s="96" t="str">
        <f t="shared" si="4"/>
        <v>#N/A</v>
      </c>
      <c r="W254" s="96">
        <f t="shared" si="31"/>
        <v>0</v>
      </c>
      <c r="X254" s="96" t="str">
        <f t="shared" si="21"/>
        <v>#N/A</v>
      </c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01"/>
      <c r="AI254" s="195"/>
      <c r="AJ254" s="103"/>
      <c r="AK254" s="104"/>
      <c r="AL254" s="3">
        <f t="shared" si="32"/>
        <v>0</v>
      </c>
      <c r="AM254" s="3">
        <f t="shared" si="33"/>
        <v>0</v>
      </c>
      <c r="AN254" s="3">
        <f t="shared" si="34"/>
        <v>0</v>
      </c>
      <c r="AO254" s="3">
        <f t="shared" si="35"/>
        <v>0</v>
      </c>
    </row>
    <row r="255">
      <c r="A255" s="93"/>
      <c r="B255" s="195"/>
      <c r="C255" s="195"/>
      <c r="D255" s="195"/>
      <c r="E255" s="195"/>
      <c r="F255" s="93"/>
      <c r="G255" s="195"/>
      <c r="H255" s="195" t="str">
        <f>vlookup(G255,'Bidding list 26'!$B$4:$G$270,6,0)</f>
        <v>#N/A</v>
      </c>
      <c r="I255" s="88" t="str">
        <f>vlookup(G255,'Bidding list 26'!$B$4:$I$1009,8,0)</f>
        <v>#N/A</v>
      </c>
      <c r="J255" s="93"/>
      <c r="K255" s="89" t="str">
        <f t="shared" si="30"/>
        <v>#N/A</v>
      </c>
      <c r="L255" s="93"/>
      <c r="M255" s="91"/>
      <c r="N255" s="122"/>
      <c r="O255" s="240"/>
      <c r="P255" s="240"/>
      <c r="Q255" s="195"/>
      <c r="R255" s="93">
        <f t="shared" si="29"/>
        <v>0</v>
      </c>
      <c r="S255" s="179" t="str">
        <f t="array" ref="S255">INDEX('G Project Timeline-OPM update'!$G$7:$L$35,MATCH(1,('G Project Timeline-OPM update'!$C$7:$C$35=N255)*('G Project Timeline-OPM update'!$B$7:$B$35=M255)*('G Project Timeline-OPM update'!$D$7:$D$35=O255),0),MATCH(P255,'G Project Timeline-OPM update'!$G$4:$L$4,0))-14</f>
        <v>#N/A</v>
      </c>
      <c r="T255" s="95" t="str">
        <f t="shared" si="3"/>
        <v>#N/A</v>
      </c>
      <c r="U255" s="96" t="str">
        <f>IFERROR(VLOOKUP(G255,'Bidding list 26'!$B$2:$P$31,15,0),"")</f>
        <v/>
      </c>
      <c r="V255" s="96" t="str">
        <f t="shared" si="4"/>
        <v>#N/A</v>
      </c>
      <c r="W255" s="96">
        <f t="shared" si="31"/>
        <v>0</v>
      </c>
      <c r="X255" s="96" t="str">
        <f t="shared" si="21"/>
        <v>#N/A</v>
      </c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01"/>
      <c r="AI255" s="195"/>
      <c r="AJ255" s="103"/>
      <c r="AK255" s="104"/>
      <c r="AL255" s="3">
        <f t="shared" si="32"/>
        <v>0</v>
      </c>
      <c r="AM255" s="3">
        <f t="shared" si="33"/>
        <v>0</v>
      </c>
      <c r="AN255" s="3">
        <f t="shared" si="34"/>
        <v>0</v>
      </c>
      <c r="AO255" s="3">
        <f t="shared" si="35"/>
        <v>0</v>
      </c>
    </row>
    <row r="256">
      <c r="A256" s="93"/>
      <c r="B256" s="195"/>
      <c r="C256" s="195"/>
      <c r="D256" s="195"/>
      <c r="E256" s="195"/>
      <c r="F256" s="93"/>
      <c r="G256" s="195"/>
      <c r="H256" s="195" t="str">
        <f>vlookup(G256,'Bidding list 26'!$B$4:$G$270,6,0)</f>
        <v>#N/A</v>
      </c>
      <c r="I256" s="88" t="str">
        <f>vlookup(G256,'Bidding list 26'!$B$4:$I$1009,8,0)</f>
        <v>#N/A</v>
      </c>
      <c r="J256" s="93"/>
      <c r="K256" s="89" t="str">
        <f t="shared" si="30"/>
        <v>#N/A</v>
      </c>
      <c r="L256" s="93"/>
      <c r="M256" s="91"/>
      <c r="N256" s="122"/>
      <c r="O256" s="240"/>
      <c r="P256" s="240"/>
      <c r="Q256" s="195"/>
      <c r="R256" s="93">
        <f t="shared" si="29"/>
        <v>0</v>
      </c>
      <c r="S256" s="179" t="str">
        <f t="array" ref="S256">INDEX('G Project Timeline-OPM update'!$G$7:$L$35,MATCH(1,('G Project Timeline-OPM update'!$C$7:$C$35=N256)*('G Project Timeline-OPM update'!$B$7:$B$35=M256)*('G Project Timeline-OPM update'!$D$7:$D$35=O256),0),MATCH(P256,'G Project Timeline-OPM update'!$G$4:$L$4,0))-14</f>
        <v>#N/A</v>
      </c>
      <c r="T256" s="95" t="str">
        <f t="shared" si="3"/>
        <v>#N/A</v>
      </c>
      <c r="U256" s="96" t="str">
        <f>IFERROR(VLOOKUP(G256,'Bidding list 26'!$B$2:$P$31,15,0),"")</f>
        <v/>
      </c>
      <c r="V256" s="96" t="str">
        <f t="shared" si="4"/>
        <v>#N/A</v>
      </c>
      <c r="W256" s="96">
        <f t="shared" si="31"/>
        <v>0</v>
      </c>
      <c r="X256" s="96" t="str">
        <f t="shared" si="21"/>
        <v>#N/A</v>
      </c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01"/>
      <c r="AI256" s="195"/>
      <c r="AJ256" s="103"/>
      <c r="AK256" s="104"/>
      <c r="AL256" s="3">
        <f t="shared" si="32"/>
        <v>0</v>
      </c>
      <c r="AM256" s="3">
        <f t="shared" si="33"/>
        <v>0</v>
      </c>
      <c r="AN256" s="3">
        <f t="shared" si="34"/>
        <v>0</v>
      </c>
      <c r="AO256" s="3">
        <f t="shared" si="35"/>
        <v>0</v>
      </c>
    </row>
    <row r="257">
      <c r="A257" s="93"/>
      <c r="B257" s="195"/>
      <c r="C257" s="195"/>
      <c r="D257" s="195"/>
      <c r="E257" s="195"/>
      <c r="F257" s="93"/>
      <c r="G257" s="195"/>
      <c r="H257" s="195" t="str">
        <f>vlookup(G257,'Bidding list 26'!$B$4:$G$270,6,0)</f>
        <v>#N/A</v>
      </c>
      <c r="I257" s="88" t="str">
        <f>vlookup(G257,'Bidding list 26'!$B$4:$I$1009,8,0)</f>
        <v>#N/A</v>
      </c>
      <c r="J257" s="93"/>
      <c r="K257" s="89" t="str">
        <f t="shared" si="30"/>
        <v>#N/A</v>
      </c>
      <c r="L257" s="93"/>
      <c r="M257" s="91"/>
      <c r="N257" s="122"/>
      <c r="O257" s="240"/>
      <c r="P257" s="240"/>
      <c r="Q257" s="195"/>
      <c r="R257" s="93">
        <f t="shared" si="29"/>
        <v>0</v>
      </c>
      <c r="S257" s="179" t="str">
        <f t="array" ref="S257">INDEX('G Project Timeline-OPM update'!$G$7:$L$35,MATCH(1,('G Project Timeline-OPM update'!$C$7:$C$35=N257)*('G Project Timeline-OPM update'!$B$7:$B$35=M257)*('G Project Timeline-OPM update'!$D$7:$D$35=O257),0),MATCH(P257,'G Project Timeline-OPM update'!$G$4:$L$4,0))-14</f>
        <v>#N/A</v>
      </c>
      <c r="T257" s="95" t="str">
        <f t="shared" si="3"/>
        <v>#N/A</v>
      </c>
      <c r="U257" s="96" t="str">
        <f>IFERROR(VLOOKUP(G257,'Bidding list 26'!$B$2:$P$31,15,0),"")</f>
        <v/>
      </c>
      <c r="V257" s="96" t="str">
        <f t="shared" si="4"/>
        <v>#N/A</v>
      </c>
      <c r="W257" s="96">
        <f t="shared" si="31"/>
        <v>0</v>
      </c>
      <c r="X257" s="96" t="str">
        <f t="shared" si="21"/>
        <v>#N/A</v>
      </c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01"/>
      <c r="AI257" s="195"/>
      <c r="AJ257" s="103"/>
      <c r="AK257" s="104"/>
      <c r="AL257" s="3">
        <f t="shared" si="32"/>
        <v>0</v>
      </c>
      <c r="AM257" s="3">
        <f t="shared" si="33"/>
        <v>0</v>
      </c>
      <c r="AN257" s="3">
        <f t="shared" si="34"/>
        <v>0</v>
      </c>
      <c r="AO257" s="3">
        <f t="shared" si="35"/>
        <v>0</v>
      </c>
    </row>
    <row r="258">
      <c r="A258" s="93"/>
      <c r="B258" s="195"/>
      <c r="C258" s="195"/>
      <c r="D258" s="195"/>
      <c r="E258" s="195"/>
      <c r="F258" s="93"/>
      <c r="G258" s="195"/>
      <c r="H258" s="195" t="str">
        <f>vlookup(G258,'Bidding list 26'!$B$4:$G$270,6,0)</f>
        <v>#N/A</v>
      </c>
      <c r="I258" s="88" t="str">
        <f>vlookup(G258,'Bidding list 26'!$B$4:$I$1009,8,0)</f>
        <v>#N/A</v>
      </c>
      <c r="J258" s="93"/>
      <c r="K258" s="89" t="str">
        <f t="shared" si="30"/>
        <v>#N/A</v>
      </c>
      <c r="L258" s="93"/>
      <c r="M258" s="91"/>
      <c r="N258" s="122"/>
      <c r="O258" s="240"/>
      <c r="P258" s="240"/>
      <c r="Q258" s="195"/>
      <c r="R258" s="93">
        <f t="shared" si="29"/>
        <v>0</v>
      </c>
      <c r="S258" s="179" t="str">
        <f t="array" ref="S258">INDEX('G Project Timeline-OPM update'!$G$7:$L$35,MATCH(1,('G Project Timeline-OPM update'!$C$7:$C$35=N258)*('G Project Timeline-OPM update'!$B$7:$B$35=M258)*('G Project Timeline-OPM update'!$D$7:$D$35=O258),0),MATCH(P258,'G Project Timeline-OPM update'!$G$4:$L$4,0))-14</f>
        <v>#N/A</v>
      </c>
      <c r="T258" s="95" t="str">
        <f t="shared" si="3"/>
        <v>#N/A</v>
      </c>
      <c r="U258" s="96" t="str">
        <f>IFERROR(VLOOKUP(G258,'Bidding list 26'!$B$2:$P$31,15,0),"")</f>
        <v/>
      </c>
      <c r="V258" s="96" t="str">
        <f t="shared" si="4"/>
        <v>#N/A</v>
      </c>
      <c r="W258" s="96">
        <f t="shared" si="31"/>
        <v>0</v>
      </c>
      <c r="X258" s="96" t="str">
        <f t="shared" si="21"/>
        <v>#N/A</v>
      </c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01"/>
      <c r="AI258" s="195"/>
      <c r="AJ258" s="103"/>
      <c r="AK258" s="104"/>
      <c r="AL258" s="3">
        <f t="shared" si="32"/>
        <v>0</v>
      </c>
      <c r="AM258" s="3">
        <f t="shared" si="33"/>
        <v>0</v>
      </c>
      <c r="AN258" s="3">
        <f t="shared" si="34"/>
        <v>0</v>
      </c>
      <c r="AO258" s="3">
        <f t="shared" si="35"/>
        <v>0</v>
      </c>
    </row>
    <row r="259">
      <c r="A259" s="93"/>
      <c r="B259" s="195"/>
      <c r="C259" s="195"/>
      <c r="D259" s="195"/>
      <c r="E259" s="195"/>
      <c r="F259" s="93"/>
      <c r="G259" s="195"/>
      <c r="H259" s="195" t="str">
        <f>vlookup(G259,'Bidding list 26'!$B$4:$G$270,6,0)</f>
        <v>#N/A</v>
      </c>
      <c r="I259" s="88" t="str">
        <f>vlookup(G259,'Bidding list 26'!$B$4:$I$1009,8,0)</f>
        <v>#N/A</v>
      </c>
      <c r="J259" s="93"/>
      <c r="K259" s="89" t="str">
        <f t="shared" si="30"/>
        <v>#N/A</v>
      </c>
      <c r="L259" s="93"/>
      <c r="M259" s="91"/>
      <c r="N259" s="122"/>
      <c r="O259" s="240"/>
      <c r="P259" s="240"/>
      <c r="Q259" s="195"/>
      <c r="R259" s="93">
        <f t="shared" si="29"/>
        <v>0</v>
      </c>
      <c r="S259" s="179" t="str">
        <f t="array" ref="S259">INDEX('G Project Timeline-OPM update'!$G$7:$L$35,MATCH(1,('G Project Timeline-OPM update'!$C$7:$C$35=N259)*('G Project Timeline-OPM update'!$B$7:$B$35=M259)*('G Project Timeline-OPM update'!$D$7:$D$35=O259),0),MATCH(P259,'G Project Timeline-OPM update'!$G$4:$L$4,0))-14</f>
        <v>#N/A</v>
      </c>
      <c r="T259" s="95" t="str">
        <f t="shared" si="3"/>
        <v>#N/A</v>
      </c>
      <c r="U259" s="96" t="str">
        <f>IFERROR(VLOOKUP(G259,'Bidding list 26'!$B$2:$P$31,15,0),"")</f>
        <v/>
      </c>
      <c r="V259" s="96" t="str">
        <f t="shared" si="4"/>
        <v>#N/A</v>
      </c>
      <c r="W259" s="96">
        <f t="shared" si="31"/>
        <v>0</v>
      </c>
      <c r="X259" s="96" t="str">
        <f t="shared" si="21"/>
        <v>#N/A</v>
      </c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01"/>
      <c r="AI259" s="195"/>
      <c r="AJ259" s="103"/>
      <c r="AK259" s="104"/>
      <c r="AL259" s="3">
        <f t="shared" si="32"/>
        <v>0</v>
      </c>
      <c r="AM259" s="3">
        <f t="shared" si="33"/>
        <v>0</v>
      </c>
      <c r="AN259" s="3">
        <f t="shared" si="34"/>
        <v>0</v>
      </c>
      <c r="AO259" s="3">
        <f t="shared" si="35"/>
        <v>0</v>
      </c>
    </row>
    <row r="260">
      <c r="A260" s="93"/>
      <c r="B260" s="195"/>
      <c r="C260" s="195"/>
      <c r="D260" s="195"/>
      <c r="E260" s="195"/>
      <c r="F260" s="93"/>
      <c r="G260" s="195"/>
      <c r="H260" s="195" t="str">
        <f>vlookup(G260,'Bidding list 26'!$B$4:$G$270,6,0)</f>
        <v>#N/A</v>
      </c>
      <c r="I260" s="88" t="str">
        <f>vlookup(G260,'Bidding list 26'!$B$4:$I$1009,8,0)</f>
        <v>#N/A</v>
      </c>
      <c r="J260" s="93"/>
      <c r="K260" s="89" t="str">
        <f t="shared" si="30"/>
        <v>#N/A</v>
      </c>
      <c r="L260" s="93"/>
      <c r="M260" s="91"/>
      <c r="N260" s="122"/>
      <c r="O260" s="240"/>
      <c r="P260" s="240"/>
      <c r="Q260" s="195"/>
      <c r="R260" s="93">
        <f t="shared" si="29"/>
        <v>0</v>
      </c>
      <c r="S260" s="179" t="str">
        <f t="array" ref="S260">INDEX('G Project Timeline-OPM update'!$G$7:$L$35,MATCH(1,('G Project Timeline-OPM update'!$C$7:$C$35=N260)*('G Project Timeline-OPM update'!$B$7:$B$35=M260)*('G Project Timeline-OPM update'!$D$7:$D$35=O260),0),MATCH(P260,'G Project Timeline-OPM update'!$G$4:$L$4,0))-14</f>
        <v>#N/A</v>
      </c>
      <c r="T260" s="95" t="str">
        <f t="shared" si="3"/>
        <v>#N/A</v>
      </c>
      <c r="U260" s="96" t="str">
        <f>IFERROR(VLOOKUP(G260,'Bidding list 26'!$B$2:$P$31,15,0),"")</f>
        <v/>
      </c>
      <c r="V260" s="96" t="str">
        <f t="shared" si="4"/>
        <v>#N/A</v>
      </c>
      <c r="W260" s="96">
        <f t="shared" si="31"/>
        <v>0</v>
      </c>
      <c r="X260" s="96" t="str">
        <f t="shared" si="21"/>
        <v>#N/A</v>
      </c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01"/>
      <c r="AI260" s="195"/>
      <c r="AJ260" s="103"/>
      <c r="AK260" s="104"/>
      <c r="AL260" s="3">
        <f t="shared" si="32"/>
        <v>0</v>
      </c>
      <c r="AM260" s="3">
        <f t="shared" si="33"/>
        <v>0</v>
      </c>
      <c r="AN260" s="3">
        <f t="shared" si="34"/>
        <v>0</v>
      </c>
      <c r="AO260" s="3">
        <f t="shared" si="35"/>
        <v>0</v>
      </c>
    </row>
    <row r="261">
      <c r="A261" s="93"/>
      <c r="B261" s="195"/>
      <c r="C261" s="195"/>
      <c r="D261" s="195"/>
      <c r="E261" s="195"/>
      <c r="F261" s="93"/>
      <c r="G261" s="195"/>
      <c r="H261" s="195" t="str">
        <f>vlookup(G261,'Bidding list 26'!$B$4:$G$270,6,0)</f>
        <v>#N/A</v>
      </c>
      <c r="I261" s="88" t="str">
        <f>vlookup(G261,'Bidding list 26'!$B$4:$I$1009,8,0)</f>
        <v>#N/A</v>
      </c>
      <c r="J261" s="93"/>
      <c r="K261" s="89" t="str">
        <f t="shared" si="30"/>
        <v>#N/A</v>
      </c>
      <c r="L261" s="93"/>
      <c r="M261" s="91"/>
      <c r="N261" s="122"/>
      <c r="O261" s="240"/>
      <c r="P261" s="240"/>
      <c r="Q261" s="195"/>
      <c r="R261" s="93">
        <f t="shared" si="29"/>
        <v>0</v>
      </c>
      <c r="S261" s="179" t="str">
        <f t="array" ref="S261">INDEX('G Project Timeline-OPM update'!$G$7:$L$35,MATCH(1,('G Project Timeline-OPM update'!$C$7:$C$35=N261)*('G Project Timeline-OPM update'!$B$7:$B$35=M261)*('G Project Timeline-OPM update'!$D$7:$D$35=O261),0),MATCH(P261,'G Project Timeline-OPM update'!$G$4:$L$4,0))-14</f>
        <v>#N/A</v>
      </c>
      <c r="T261" s="95" t="str">
        <f t="shared" si="3"/>
        <v>#N/A</v>
      </c>
      <c r="U261" s="96" t="str">
        <f>IFERROR(VLOOKUP(G261,'Bidding list 26'!$B$2:$P$31,15,0),"")</f>
        <v/>
      </c>
      <c r="V261" s="96" t="str">
        <f t="shared" si="4"/>
        <v>#N/A</v>
      </c>
      <c r="W261" s="96">
        <f t="shared" si="31"/>
        <v>0</v>
      </c>
      <c r="X261" s="96" t="str">
        <f t="shared" si="21"/>
        <v>#N/A</v>
      </c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01"/>
      <c r="AI261" s="195"/>
      <c r="AJ261" s="103"/>
      <c r="AK261" s="104"/>
      <c r="AL261" s="3">
        <f t="shared" si="32"/>
        <v>0</v>
      </c>
      <c r="AM261" s="3">
        <f t="shared" si="33"/>
        <v>0</v>
      </c>
      <c r="AN261" s="3">
        <f t="shared" si="34"/>
        <v>0</v>
      </c>
      <c r="AO261" s="3">
        <f t="shared" si="35"/>
        <v>0</v>
      </c>
    </row>
    <row r="262">
      <c r="A262" s="93"/>
      <c r="B262" s="195"/>
      <c r="C262" s="195"/>
      <c r="D262" s="195"/>
      <c r="E262" s="195"/>
      <c r="F262" s="93"/>
      <c r="G262" s="195"/>
      <c r="H262" s="195" t="str">
        <f>vlookup(G262,'Bidding list 26'!$B$4:$G$270,6,0)</f>
        <v>#N/A</v>
      </c>
      <c r="I262" s="88" t="str">
        <f>vlookup(G262,'Bidding list 26'!$B$4:$I$1009,8,0)</f>
        <v>#N/A</v>
      </c>
      <c r="J262" s="93"/>
      <c r="K262" s="89" t="str">
        <f t="shared" si="30"/>
        <v>#N/A</v>
      </c>
      <c r="L262" s="93"/>
      <c r="M262" s="91"/>
      <c r="N262" s="122"/>
      <c r="O262" s="240"/>
      <c r="P262" s="240"/>
      <c r="Q262" s="195"/>
      <c r="R262" s="93">
        <f t="shared" si="29"/>
        <v>0</v>
      </c>
      <c r="S262" s="179" t="str">
        <f t="array" ref="S262">INDEX('G Project Timeline-OPM update'!$G$7:$L$35,MATCH(1,('G Project Timeline-OPM update'!$C$7:$C$35=N262)*('G Project Timeline-OPM update'!$B$7:$B$35=M262)*('G Project Timeline-OPM update'!$D$7:$D$35=O262),0),MATCH(P262,'G Project Timeline-OPM update'!$G$4:$L$4,0))-14</f>
        <v>#N/A</v>
      </c>
      <c r="T262" s="95" t="str">
        <f t="shared" si="3"/>
        <v>#N/A</v>
      </c>
      <c r="U262" s="96" t="str">
        <f>IFERROR(VLOOKUP(G262,'Bidding list 26'!$B$2:$P$31,15,0),"")</f>
        <v/>
      </c>
      <c r="V262" s="96" t="str">
        <f t="shared" si="4"/>
        <v>#N/A</v>
      </c>
      <c r="W262" s="96">
        <f t="shared" si="31"/>
        <v>0</v>
      </c>
      <c r="X262" s="96" t="str">
        <f t="shared" si="21"/>
        <v>#N/A</v>
      </c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01"/>
      <c r="AI262" s="195"/>
      <c r="AJ262" s="103"/>
      <c r="AK262" s="104"/>
      <c r="AL262" s="3">
        <f t="shared" si="32"/>
        <v>0</v>
      </c>
      <c r="AM262" s="3">
        <f t="shared" si="33"/>
        <v>0</v>
      </c>
      <c r="AN262" s="3">
        <f t="shared" si="34"/>
        <v>0</v>
      </c>
      <c r="AO262" s="3">
        <f t="shared" si="35"/>
        <v>0</v>
      </c>
    </row>
    <row r="263">
      <c r="A263" s="93"/>
      <c r="B263" s="195"/>
      <c r="C263" s="195"/>
      <c r="D263" s="195"/>
      <c r="E263" s="195"/>
      <c r="F263" s="93"/>
      <c r="G263" s="195"/>
      <c r="H263" s="195" t="str">
        <f>vlookup(G263,'Bidding list 26'!$B$4:$G$270,6,0)</f>
        <v>#N/A</v>
      </c>
      <c r="I263" s="88" t="str">
        <f>vlookup(G263,'Bidding list 26'!$B$4:$I$1009,8,0)</f>
        <v>#N/A</v>
      </c>
      <c r="J263" s="93"/>
      <c r="K263" s="89" t="str">
        <f t="shared" si="30"/>
        <v>#N/A</v>
      </c>
      <c r="L263" s="93"/>
      <c r="M263" s="91"/>
      <c r="N263" s="122"/>
      <c r="O263" s="240"/>
      <c r="P263" s="240"/>
      <c r="Q263" s="195"/>
      <c r="R263" s="93">
        <f t="shared" si="29"/>
        <v>0</v>
      </c>
      <c r="S263" s="179" t="str">
        <f t="array" ref="S263">INDEX('G Project Timeline-OPM update'!$G$7:$L$35,MATCH(1,('G Project Timeline-OPM update'!$C$7:$C$35=N263)*('G Project Timeline-OPM update'!$B$7:$B$35=M263)*('G Project Timeline-OPM update'!$D$7:$D$35=O263),0),MATCH(P263,'G Project Timeline-OPM update'!$G$4:$L$4,0))-14</f>
        <v>#N/A</v>
      </c>
      <c r="T263" s="95" t="str">
        <f t="shared" si="3"/>
        <v>#N/A</v>
      </c>
      <c r="U263" s="96" t="str">
        <f>IFERROR(VLOOKUP(G263,'Bidding list 26'!$B$2:$P$31,15,0),"")</f>
        <v/>
      </c>
      <c r="V263" s="96" t="str">
        <f t="shared" si="4"/>
        <v>#N/A</v>
      </c>
      <c r="W263" s="96">
        <f t="shared" si="31"/>
        <v>0</v>
      </c>
      <c r="X263" s="96" t="str">
        <f t="shared" si="21"/>
        <v>#N/A</v>
      </c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01"/>
      <c r="AI263" s="195"/>
      <c r="AJ263" s="103"/>
      <c r="AK263" s="104"/>
      <c r="AL263" s="3">
        <f t="shared" si="32"/>
        <v>0</v>
      </c>
      <c r="AM263" s="3">
        <f t="shared" si="33"/>
        <v>0</v>
      </c>
      <c r="AN263" s="3">
        <f t="shared" si="34"/>
        <v>0</v>
      </c>
      <c r="AO263" s="3">
        <f t="shared" si="35"/>
        <v>0</v>
      </c>
    </row>
    <row r="264">
      <c r="A264" s="93"/>
      <c r="B264" s="195"/>
      <c r="C264" s="195"/>
      <c r="D264" s="195"/>
      <c r="E264" s="195"/>
      <c r="F264" s="93"/>
      <c r="G264" s="195"/>
      <c r="H264" s="195" t="str">
        <f>vlookup(G264,'Bidding list 26'!$B$4:$G$270,6,0)</f>
        <v>#N/A</v>
      </c>
      <c r="I264" s="88" t="str">
        <f>vlookup(G264,'Bidding list 26'!$B$4:$I$1009,8,0)</f>
        <v>#N/A</v>
      </c>
      <c r="J264" s="93"/>
      <c r="K264" s="89" t="str">
        <f t="shared" si="30"/>
        <v>#N/A</v>
      </c>
      <c r="L264" s="93"/>
      <c r="M264" s="91"/>
      <c r="N264" s="122"/>
      <c r="O264" s="240"/>
      <c r="P264" s="240"/>
      <c r="Q264" s="195"/>
      <c r="R264" s="93">
        <f t="shared" si="29"/>
        <v>0</v>
      </c>
      <c r="S264" s="179" t="str">
        <f t="array" ref="S264">INDEX('G Project Timeline-OPM update'!$G$7:$L$35,MATCH(1,('G Project Timeline-OPM update'!$C$7:$C$35=N264)*('G Project Timeline-OPM update'!$B$7:$B$35=M264)*('G Project Timeline-OPM update'!$D$7:$D$35=O264),0),MATCH(P264,'G Project Timeline-OPM update'!$G$4:$L$4,0))-14</f>
        <v>#N/A</v>
      </c>
      <c r="T264" s="95" t="str">
        <f t="shared" si="3"/>
        <v>#N/A</v>
      </c>
      <c r="U264" s="96" t="str">
        <f>IFERROR(VLOOKUP(G264,'Bidding list 26'!$B$2:$P$31,15,0),"")</f>
        <v/>
      </c>
      <c r="V264" s="96" t="str">
        <f t="shared" si="4"/>
        <v>#N/A</v>
      </c>
      <c r="W264" s="96">
        <f t="shared" si="31"/>
        <v>0</v>
      </c>
      <c r="X264" s="96" t="str">
        <f t="shared" si="21"/>
        <v>#N/A</v>
      </c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01"/>
      <c r="AI264" s="195"/>
      <c r="AJ264" s="103"/>
      <c r="AK264" s="104"/>
      <c r="AL264" s="3">
        <f t="shared" si="32"/>
        <v>0</v>
      </c>
      <c r="AM264" s="3">
        <f t="shared" si="33"/>
        <v>0</v>
      </c>
      <c r="AN264" s="3">
        <f t="shared" si="34"/>
        <v>0</v>
      </c>
      <c r="AO264" s="3">
        <f t="shared" si="35"/>
        <v>0</v>
      </c>
    </row>
    <row r="265">
      <c r="A265" s="93"/>
      <c r="B265" s="195"/>
      <c r="C265" s="195"/>
      <c r="D265" s="195"/>
      <c r="E265" s="195"/>
      <c r="F265" s="93"/>
      <c r="G265" s="195"/>
      <c r="H265" s="195" t="str">
        <f>vlookup(G265,'Bidding list 26'!$B$4:$G$270,6,0)</f>
        <v>#N/A</v>
      </c>
      <c r="I265" s="88" t="str">
        <f>vlookup(G265,'Bidding list 26'!$B$4:$I$1009,8,0)</f>
        <v>#N/A</v>
      </c>
      <c r="J265" s="93"/>
      <c r="K265" s="89" t="str">
        <f t="shared" si="30"/>
        <v>#N/A</v>
      </c>
      <c r="L265" s="93"/>
      <c r="M265" s="91"/>
      <c r="N265" s="122"/>
      <c r="O265" s="240"/>
      <c r="P265" s="240"/>
      <c r="Q265" s="195"/>
      <c r="R265" s="93">
        <f t="shared" si="29"/>
        <v>0</v>
      </c>
      <c r="S265" s="179" t="str">
        <f t="array" ref="S265">INDEX('G Project Timeline-OPM update'!$G$7:$L$35,MATCH(1,('G Project Timeline-OPM update'!$C$7:$C$35=N265)*('G Project Timeline-OPM update'!$B$7:$B$35=M265)*('G Project Timeline-OPM update'!$D$7:$D$35=O265),0),MATCH(P265,'G Project Timeline-OPM update'!$G$4:$L$4,0))-14</f>
        <v>#N/A</v>
      </c>
      <c r="T265" s="95" t="str">
        <f t="shared" si="3"/>
        <v>#N/A</v>
      </c>
      <c r="U265" s="96" t="str">
        <f>IFERROR(VLOOKUP(G265,'Bidding list 26'!$B$2:$P$31,15,0),"")</f>
        <v/>
      </c>
      <c r="V265" s="96" t="str">
        <f t="shared" si="4"/>
        <v>#N/A</v>
      </c>
      <c r="W265" s="96">
        <f t="shared" si="31"/>
        <v>0</v>
      </c>
      <c r="X265" s="96" t="str">
        <f t="shared" si="21"/>
        <v>#N/A</v>
      </c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01"/>
      <c r="AI265" s="195"/>
      <c r="AJ265" s="103"/>
      <c r="AK265" s="104"/>
      <c r="AL265" s="3">
        <f t="shared" si="32"/>
        <v>0</v>
      </c>
      <c r="AM265" s="3">
        <f t="shared" si="33"/>
        <v>0</v>
      </c>
      <c r="AN265" s="3">
        <f t="shared" si="34"/>
        <v>0</v>
      </c>
      <c r="AO265" s="3">
        <f t="shared" si="35"/>
        <v>0</v>
      </c>
    </row>
    <row r="266">
      <c r="A266" s="93"/>
      <c r="B266" s="195"/>
      <c r="C266" s="195"/>
      <c r="D266" s="195"/>
      <c r="E266" s="195"/>
      <c r="F266" s="93"/>
      <c r="G266" s="195"/>
      <c r="H266" s="195" t="str">
        <f>vlookup(G266,'Bidding list 26'!$B$4:$G$270,6,0)</f>
        <v>#N/A</v>
      </c>
      <c r="I266" s="88" t="str">
        <f>vlookup(G266,'Bidding list 26'!$B$4:$I$1009,8,0)</f>
        <v>#N/A</v>
      </c>
      <c r="J266" s="93"/>
      <c r="K266" s="89" t="str">
        <f t="shared" si="30"/>
        <v>#N/A</v>
      </c>
      <c r="L266" s="93"/>
      <c r="M266" s="91"/>
      <c r="N266" s="122"/>
      <c r="O266" s="240"/>
      <c r="P266" s="240"/>
      <c r="Q266" s="195"/>
      <c r="R266" s="93">
        <f t="shared" si="29"/>
        <v>0</v>
      </c>
      <c r="S266" s="179" t="str">
        <f t="array" ref="S266">INDEX('G Project Timeline-OPM update'!$G$7:$L$35,MATCH(1,('G Project Timeline-OPM update'!$C$7:$C$35=N266)*('G Project Timeline-OPM update'!$B$7:$B$35=M266)*('G Project Timeline-OPM update'!$D$7:$D$35=O266),0),MATCH(P266,'G Project Timeline-OPM update'!$G$4:$L$4,0))-14</f>
        <v>#N/A</v>
      </c>
      <c r="T266" s="95" t="str">
        <f t="shared" si="3"/>
        <v>#N/A</v>
      </c>
      <c r="U266" s="96" t="str">
        <f>IFERROR(VLOOKUP(G266,'Bidding list 26'!$B$2:$P$31,15,0),"")</f>
        <v/>
      </c>
      <c r="V266" s="96" t="str">
        <f t="shared" si="4"/>
        <v>#N/A</v>
      </c>
      <c r="W266" s="96">
        <f t="shared" si="31"/>
        <v>0</v>
      </c>
      <c r="X266" s="96" t="str">
        <f t="shared" si="21"/>
        <v>#N/A</v>
      </c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01"/>
      <c r="AI266" s="195"/>
      <c r="AJ266" s="103"/>
      <c r="AK266" s="104"/>
      <c r="AL266" s="3">
        <f t="shared" si="32"/>
        <v>0</v>
      </c>
      <c r="AM266" s="3">
        <f t="shared" si="33"/>
        <v>0</v>
      </c>
      <c r="AN266" s="3">
        <f t="shared" si="34"/>
        <v>0</v>
      </c>
      <c r="AO266" s="3">
        <f t="shared" si="35"/>
        <v>0</v>
      </c>
    </row>
    <row r="267">
      <c r="A267" s="93"/>
      <c r="B267" s="195"/>
      <c r="C267" s="195"/>
      <c r="D267" s="195"/>
      <c r="E267" s="195"/>
      <c r="F267" s="93"/>
      <c r="G267" s="195"/>
      <c r="H267" s="195" t="str">
        <f>vlookup(G267,'Bidding list 26'!$B$4:$G$270,6,0)</f>
        <v>#N/A</v>
      </c>
      <c r="I267" s="88" t="str">
        <f>vlookup(G267,'Bidding list 26'!$B$4:$I$1009,8,0)</f>
        <v>#N/A</v>
      </c>
      <c r="J267" s="93"/>
      <c r="K267" s="89" t="str">
        <f t="shared" si="30"/>
        <v>#N/A</v>
      </c>
      <c r="L267" s="93"/>
      <c r="M267" s="91"/>
      <c r="N267" s="122"/>
      <c r="O267" s="240"/>
      <c r="P267" s="240"/>
      <c r="Q267" s="195"/>
      <c r="R267" s="93">
        <f t="shared" si="29"/>
        <v>0</v>
      </c>
      <c r="S267" s="179" t="str">
        <f t="array" ref="S267">INDEX('G Project Timeline-OPM update'!$G$7:$L$35,MATCH(1,('G Project Timeline-OPM update'!$C$7:$C$35=N267)*('G Project Timeline-OPM update'!$B$7:$B$35=M267)*('G Project Timeline-OPM update'!$D$7:$D$35=O267),0),MATCH(P267,'G Project Timeline-OPM update'!$G$4:$L$4,0))-14</f>
        <v>#N/A</v>
      </c>
      <c r="T267" s="95" t="str">
        <f t="shared" si="3"/>
        <v>#N/A</v>
      </c>
      <c r="U267" s="96" t="str">
        <f>IFERROR(VLOOKUP(G267,'Bidding list 26'!$B$2:$P$31,15,0),"")</f>
        <v/>
      </c>
      <c r="V267" s="96" t="str">
        <f t="shared" si="4"/>
        <v>#N/A</v>
      </c>
      <c r="W267" s="96">
        <f t="shared" si="31"/>
        <v>0</v>
      </c>
      <c r="X267" s="96" t="str">
        <f t="shared" si="21"/>
        <v>#N/A</v>
      </c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01"/>
      <c r="AI267" s="195"/>
      <c r="AJ267" s="103"/>
      <c r="AK267" s="104"/>
      <c r="AL267" s="3">
        <f t="shared" si="32"/>
        <v>0</v>
      </c>
      <c r="AM267" s="3">
        <f t="shared" si="33"/>
        <v>0</v>
      </c>
      <c r="AN267" s="3">
        <f t="shared" si="34"/>
        <v>0</v>
      </c>
      <c r="AO267" s="3">
        <f t="shared" si="35"/>
        <v>0</v>
      </c>
    </row>
    <row r="268">
      <c r="A268" s="93"/>
      <c r="B268" s="195"/>
      <c r="C268" s="195"/>
      <c r="D268" s="195"/>
      <c r="E268" s="195"/>
      <c r="F268" s="93"/>
      <c r="G268" s="195"/>
      <c r="H268" s="195" t="str">
        <f>vlookup(G268,'Bidding list 26'!$B$4:$G$270,6,0)</f>
        <v>#N/A</v>
      </c>
      <c r="I268" s="88" t="str">
        <f>vlookup(G268,'Bidding list 26'!$B$4:$I$1009,8,0)</f>
        <v>#N/A</v>
      </c>
      <c r="J268" s="93"/>
      <c r="K268" s="89" t="str">
        <f t="shared" si="30"/>
        <v>#N/A</v>
      </c>
      <c r="L268" s="93"/>
      <c r="M268" s="91"/>
      <c r="N268" s="122"/>
      <c r="O268" s="240"/>
      <c r="P268" s="240"/>
      <c r="Q268" s="195"/>
      <c r="R268" s="93">
        <f t="shared" si="29"/>
        <v>0</v>
      </c>
      <c r="S268" s="179" t="str">
        <f t="array" ref="S268">INDEX('G Project Timeline-OPM update'!$G$7:$L$35,MATCH(1,('G Project Timeline-OPM update'!$C$7:$C$35=N268)*('G Project Timeline-OPM update'!$B$7:$B$35=M268)*('G Project Timeline-OPM update'!$D$7:$D$35=O268),0),MATCH(P268,'G Project Timeline-OPM update'!$G$4:$L$4,0))-14</f>
        <v>#N/A</v>
      </c>
      <c r="T268" s="95" t="str">
        <f t="shared" si="3"/>
        <v>#N/A</v>
      </c>
      <c r="U268" s="96" t="str">
        <f>IFERROR(VLOOKUP(G268,'Bidding list 26'!$B$2:$P$31,15,0),"")</f>
        <v/>
      </c>
      <c r="V268" s="96" t="str">
        <f t="shared" si="4"/>
        <v>#N/A</v>
      </c>
      <c r="W268" s="96">
        <f t="shared" si="31"/>
        <v>0</v>
      </c>
      <c r="X268" s="96" t="str">
        <f t="shared" si="21"/>
        <v>#N/A</v>
      </c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01"/>
      <c r="AI268" s="195"/>
      <c r="AJ268" s="103"/>
      <c r="AK268" s="104"/>
      <c r="AL268" s="3">
        <f t="shared" si="32"/>
        <v>0</v>
      </c>
      <c r="AM268" s="3">
        <f t="shared" si="33"/>
        <v>0</v>
      </c>
      <c r="AN268" s="3">
        <f t="shared" si="34"/>
        <v>0</v>
      </c>
      <c r="AO268" s="3">
        <f t="shared" si="35"/>
        <v>0</v>
      </c>
    </row>
    <row r="269">
      <c r="A269" s="93"/>
      <c r="B269" s="195"/>
      <c r="C269" s="195"/>
      <c r="D269" s="195"/>
      <c r="E269" s="195"/>
      <c r="F269" s="93"/>
      <c r="G269" s="195"/>
      <c r="H269" s="195" t="str">
        <f>vlookup(G269,'Bidding list 26'!$B$4:$G$270,6,0)</f>
        <v>#N/A</v>
      </c>
      <c r="I269" s="88" t="str">
        <f>vlookup(G269,'Bidding list 26'!$B$4:$I$1009,8,0)</f>
        <v>#N/A</v>
      </c>
      <c r="J269" s="93"/>
      <c r="K269" s="89" t="str">
        <f t="shared" si="30"/>
        <v>#N/A</v>
      </c>
      <c r="L269" s="93"/>
      <c r="M269" s="91"/>
      <c r="N269" s="122"/>
      <c r="O269" s="240"/>
      <c r="P269" s="240"/>
      <c r="Q269" s="195"/>
      <c r="R269" s="93">
        <f t="shared" si="29"/>
        <v>0</v>
      </c>
      <c r="S269" s="179" t="str">
        <f t="array" ref="S269">INDEX('G Project Timeline-OPM update'!$G$7:$L$35,MATCH(1,('G Project Timeline-OPM update'!$C$7:$C$35=N269)*('G Project Timeline-OPM update'!$B$7:$B$35=M269)*('G Project Timeline-OPM update'!$D$7:$D$35=O269),0),MATCH(P269,'G Project Timeline-OPM update'!$G$4:$L$4,0))-14</f>
        <v>#N/A</v>
      </c>
      <c r="T269" s="95" t="str">
        <f t="shared" si="3"/>
        <v>#N/A</v>
      </c>
      <c r="U269" s="96" t="str">
        <f>IFERROR(VLOOKUP(G269,'Bidding list 26'!$B$2:$P$31,15,0),"")</f>
        <v/>
      </c>
      <c r="V269" s="96" t="str">
        <f t="shared" si="4"/>
        <v>#N/A</v>
      </c>
      <c r="W269" s="96">
        <f t="shared" si="31"/>
        <v>0</v>
      </c>
      <c r="X269" s="96" t="str">
        <f t="shared" si="21"/>
        <v>#N/A</v>
      </c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01"/>
      <c r="AI269" s="195"/>
      <c r="AJ269" s="103"/>
      <c r="AK269" s="104"/>
      <c r="AL269" s="3">
        <f t="shared" si="32"/>
        <v>0</v>
      </c>
      <c r="AM269" s="3">
        <f t="shared" si="33"/>
        <v>0</v>
      </c>
      <c r="AN269" s="3">
        <f t="shared" si="34"/>
        <v>0</v>
      </c>
      <c r="AO269" s="3">
        <f t="shared" si="35"/>
        <v>0</v>
      </c>
    </row>
    <row r="270">
      <c r="A270" s="93"/>
      <c r="B270" s="195"/>
      <c r="C270" s="195"/>
      <c r="D270" s="195"/>
      <c r="E270" s="195"/>
      <c r="F270" s="93"/>
      <c r="G270" s="195"/>
      <c r="H270" s="195" t="str">
        <f>vlookup(G270,'Bidding list 26'!$B$4:$G$270,6,0)</f>
        <v>#N/A</v>
      </c>
      <c r="I270" s="88" t="str">
        <f>vlookup(G270,'Bidding list 26'!$B$4:$I$1009,8,0)</f>
        <v>#N/A</v>
      </c>
      <c r="J270" s="93"/>
      <c r="K270" s="89" t="str">
        <f t="shared" si="30"/>
        <v>#N/A</v>
      </c>
      <c r="L270" s="93"/>
      <c r="M270" s="91"/>
      <c r="N270" s="122"/>
      <c r="O270" s="240"/>
      <c r="P270" s="240"/>
      <c r="Q270" s="195"/>
      <c r="R270" s="93">
        <f t="shared" si="29"/>
        <v>0</v>
      </c>
      <c r="S270" s="179" t="str">
        <f t="array" ref="S270">INDEX('G Project Timeline-OPM update'!$G$7:$L$35,MATCH(1,('G Project Timeline-OPM update'!$C$7:$C$35=N270)*('G Project Timeline-OPM update'!$B$7:$B$35=M270)*('G Project Timeline-OPM update'!$D$7:$D$35=O270),0),MATCH(P270,'G Project Timeline-OPM update'!$G$4:$L$4,0))-14</f>
        <v>#N/A</v>
      </c>
      <c r="T270" s="95" t="str">
        <f t="shared" si="3"/>
        <v>#N/A</v>
      </c>
      <c r="U270" s="96" t="str">
        <f>IFERROR(VLOOKUP(G270,'Bidding list 26'!$B$2:$P$31,15,0),"")</f>
        <v/>
      </c>
      <c r="V270" s="96" t="str">
        <f t="shared" si="4"/>
        <v>#N/A</v>
      </c>
      <c r="W270" s="96">
        <f t="shared" si="31"/>
        <v>0</v>
      </c>
      <c r="X270" s="96" t="str">
        <f t="shared" si="21"/>
        <v>#N/A</v>
      </c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01"/>
      <c r="AI270" s="195"/>
      <c r="AJ270" s="103"/>
      <c r="AK270" s="104"/>
      <c r="AL270" s="3">
        <f t="shared" si="32"/>
        <v>0</v>
      </c>
      <c r="AM270" s="3">
        <f t="shared" si="33"/>
        <v>0</v>
      </c>
      <c r="AN270" s="3">
        <f t="shared" si="34"/>
        <v>0</v>
      </c>
      <c r="AO270" s="3">
        <f t="shared" si="35"/>
        <v>0</v>
      </c>
    </row>
    <row r="271">
      <c r="A271" s="93"/>
      <c r="B271" s="195"/>
      <c r="C271" s="195"/>
      <c r="D271" s="195"/>
      <c r="E271" s="195"/>
      <c r="F271" s="93"/>
      <c r="G271" s="195"/>
      <c r="H271" s="195" t="str">
        <f>vlookup(G271,'Bidding list 26'!$B$4:$G$270,6,0)</f>
        <v>#N/A</v>
      </c>
      <c r="I271" s="88" t="str">
        <f>vlookup(G271,'Bidding list 26'!$B$4:$I$1009,8,0)</f>
        <v>#N/A</v>
      </c>
      <c r="J271" s="93"/>
      <c r="K271" s="89" t="str">
        <f t="shared" si="30"/>
        <v>#N/A</v>
      </c>
      <c r="L271" s="93"/>
      <c r="M271" s="91"/>
      <c r="N271" s="122"/>
      <c r="O271" s="240"/>
      <c r="P271" s="240"/>
      <c r="Q271" s="195"/>
      <c r="R271" s="93">
        <f t="shared" si="29"/>
        <v>0</v>
      </c>
      <c r="S271" s="179" t="str">
        <f t="array" ref="S271">INDEX('G Project Timeline-OPM update'!$G$7:$L$35,MATCH(1,('G Project Timeline-OPM update'!$C$7:$C$35=N271)*('G Project Timeline-OPM update'!$B$7:$B$35=M271)*('G Project Timeline-OPM update'!$D$7:$D$35=O271),0),MATCH(P271,'G Project Timeline-OPM update'!$G$4:$L$4,0))-14</f>
        <v>#N/A</v>
      </c>
      <c r="T271" s="95" t="str">
        <f t="shared" si="3"/>
        <v>#N/A</v>
      </c>
      <c r="U271" s="96" t="str">
        <f>IFERROR(VLOOKUP(G271,'Bidding list 26'!$B$2:$P$31,15,0),"")</f>
        <v/>
      </c>
      <c r="V271" s="96" t="str">
        <f t="shared" si="4"/>
        <v>#N/A</v>
      </c>
      <c r="W271" s="96">
        <f t="shared" si="31"/>
        <v>0</v>
      </c>
      <c r="X271" s="96" t="str">
        <f t="shared" si="21"/>
        <v>#N/A</v>
      </c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01"/>
      <c r="AI271" s="195"/>
      <c r="AJ271" s="103"/>
      <c r="AK271" s="104"/>
      <c r="AL271" s="3">
        <f t="shared" si="32"/>
        <v>0</v>
      </c>
      <c r="AM271" s="3">
        <f t="shared" si="33"/>
        <v>0</v>
      </c>
      <c r="AN271" s="3">
        <f t="shared" si="34"/>
        <v>0</v>
      </c>
      <c r="AO271" s="3">
        <f t="shared" si="35"/>
        <v>0</v>
      </c>
    </row>
    <row r="272">
      <c r="A272" s="93"/>
      <c r="B272" s="195"/>
      <c r="C272" s="195"/>
      <c r="D272" s="195"/>
      <c r="E272" s="195"/>
      <c r="F272" s="93"/>
      <c r="G272" s="195"/>
      <c r="H272" s="195" t="str">
        <f>vlookup(G272,'Bidding list 26'!$B$4:$G$270,6,0)</f>
        <v>#N/A</v>
      </c>
      <c r="I272" s="88" t="str">
        <f>vlookup(G272,'Bidding list 26'!$B$4:$I$1009,8,0)</f>
        <v>#N/A</v>
      </c>
      <c r="J272" s="93"/>
      <c r="K272" s="89" t="str">
        <f t="shared" si="30"/>
        <v>#N/A</v>
      </c>
      <c r="L272" s="93"/>
      <c r="M272" s="91"/>
      <c r="N272" s="122"/>
      <c r="O272" s="240"/>
      <c r="P272" s="240"/>
      <c r="Q272" s="195"/>
      <c r="R272" s="93">
        <f t="shared" si="29"/>
        <v>0</v>
      </c>
      <c r="S272" s="179" t="str">
        <f t="array" ref="S272">INDEX('G Project Timeline-OPM update'!$G$7:$L$35,MATCH(1,('G Project Timeline-OPM update'!$C$7:$C$35=N272)*('G Project Timeline-OPM update'!$B$7:$B$35=M272)*('G Project Timeline-OPM update'!$D$7:$D$35=O272),0),MATCH(P272,'G Project Timeline-OPM update'!$G$4:$L$4,0))-14</f>
        <v>#N/A</v>
      </c>
      <c r="T272" s="95" t="str">
        <f t="shared" si="3"/>
        <v>#N/A</v>
      </c>
      <c r="U272" s="96" t="str">
        <f>IFERROR(VLOOKUP(G272,'Bidding list 26'!$B$2:$P$31,15,0),"")</f>
        <v/>
      </c>
      <c r="V272" s="96" t="str">
        <f t="shared" si="4"/>
        <v>#N/A</v>
      </c>
      <c r="W272" s="96">
        <f t="shared" si="31"/>
        <v>0</v>
      </c>
      <c r="X272" s="96" t="str">
        <f t="shared" si="21"/>
        <v>#N/A</v>
      </c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01"/>
      <c r="AI272" s="195"/>
      <c r="AJ272" s="103"/>
      <c r="AK272" s="104"/>
      <c r="AL272" s="3">
        <f t="shared" si="32"/>
        <v>0</v>
      </c>
      <c r="AM272" s="3">
        <f t="shared" si="33"/>
        <v>0</v>
      </c>
      <c r="AN272" s="3">
        <f t="shared" si="34"/>
        <v>0</v>
      </c>
      <c r="AO272" s="3">
        <f t="shared" si="35"/>
        <v>0</v>
      </c>
    </row>
    <row r="273">
      <c r="A273" s="93"/>
      <c r="B273" s="195"/>
      <c r="C273" s="195"/>
      <c r="D273" s="195"/>
      <c r="E273" s="195"/>
      <c r="F273" s="93"/>
      <c r="G273" s="195"/>
      <c r="H273" s="195" t="str">
        <f>vlookup(G273,'Bidding list 26'!$B$4:$G$270,6,0)</f>
        <v>#N/A</v>
      </c>
      <c r="I273" s="88" t="str">
        <f>vlookup(G273,'Bidding list 26'!$B$4:$I$1009,8,0)</f>
        <v>#N/A</v>
      </c>
      <c r="J273" s="93"/>
      <c r="K273" s="89" t="str">
        <f t="shared" si="30"/>
        <v>#N/A</v>
      </c>
      <c r="L273" s="93"/>
      <c r="M273" s="91"/>
      <c r="N273" s="122"/>
      <c r="O273" s="240"/>
      <c r="P273" s="240"/>
      <c r="Q273" s="195"/>
      <c r="R273" s="93">
        <f t="shared" si="29"/>
        <v>0</v>
      </c>
      <c r="S273" s="179" t="str">
        <f t="array" ref="S273">INDEX('G Project Timeline-OPM update'!$G$7:$L$35,MATCH(1,('G Project Timeline-OPM update'!$C$7:$C$35=N273)*('G Project Timeline-OPM update'!$B$7:$B$35=M273)*('G Project Timeline-OPM update'!$D$7:$D$35=O273),0),MATCH(P273,'G Project Timeline-OPM update'!$G$4:$L$4,0))-14</f>
        <v>#N/A</v>
      </c>
      <c r="T273" s="95" t="str">
        <f t="shared" si="3"/>
        <v>#N/A</v>
      </c>
      <c r="U273" s="96" t="str">
        <f>IFERROR(VLOOKUP(G273,'Bidding list 26'!$B$2:$P$31,15,0),"")</f>
        <v/>
      </c>
      <c r="V273" s="96" t="str">
        <f t="shared" si="4"/>
        <v>#N/A</v>
      </c>
      <c r="W273" s="96">
        <f t="shared" si="31"/>
        <v>0</v>
      </c>
      <c r="X273" s="96" t="str">
        <f t="shared" si="21"/>
        <v>#N/A</v>
      </c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01"/>
      <c r="AI273" s="195"/>
      <c r="AJ273" s="103"/>
      <c r="AK273" s="104"/>
      <c r="AL273" s="3">
        <f t="shared" si="32"/>
        <v>0</v>
      </c>
      <c r="AM273" s="3">
        <f t="shared" si="33"/>
        <v>0</v>
      </c>
      <c r="AN273" s="3">
        <f t="shared" si="34"/>
        <v>0</v>
      </c>
      <c r="AO273" s="3">
        <f t="shared" si="35"/>
        <v>0</v>
      </c>
    </row>
    <row r="274">
      <c r="A274" s="93"/>
      <c r="B274" s="195"/>
      <c r="C274" s="195"/>
      <c r="D274" s="195"/>
      <c r="E274" s="195"/>
      <c r="F274" s="93"/>
      <c r="G274" s="195"/>
      <c r="H274" s="195" t="str">
        <f>vlookup(G274,'Bidding list 26'!$B$4:$G$270,6,0)</f>
        <v>#N/A</v>
      </c>
      <c r="I274" s="88" t="str">
        <f>vlookup(G274,'Bidding list 26'!$B$4:$I$1009,8,0)</f>
        <v>#N/A</v>
      </c>
      <c r="J274" s="93"/>
      <c r="K274" s="89" t="str">
        <f t="shared" si="30"/>
        <v>#N/A</v>
      </c>
      <c r="L274" s="93"/>
      <c r="M274" s="91"/>
      <c r="N274" s="122"/>
      <c r="O274" s="240"/>
      <c r="P274" s="240"/>
      <c r="Q274" s="195"/>
      <c r="R274" s="93">
        <f t="shared" si="29"/>
        <v>0</v>
      </c>
      <c r="S274" s="179" t="str">
        <f t="array" ref="S274">INDEX('G Project Timeline-OPM update'!$G$7:$L$35,MATCH(1,('G Project Timeline-OPM update'!$C$7:$C$35=N274)*('G Project Timeline-OPM update'!$B$7:$B$35=M274)*('G Project Timeline-OPM update'!$D$7:$D$35=O274),0),MATCH(P274,'G Project Timeline-OPM update'!$G$4:$L$4,0))-14</f>
        <v>#N/A</v>
      </c>
      <c r="T274" s="95" t="str">
        <f t="shared" si="3"/>
        <v>#N/A</v>
      </c>
      <c r="U274" s="96" t="str">
        <f>IFERROR(VLOOKUP(G274,'Bidding list 26'!$B$2:$P$31,15,0),"")</f>
        <v/>
      </c>
      <c r="V274" s="96" t="str">
        <f t="shared" si="4"/>
        <v>#N/A</v>
      </c>
      <c r="W274" s="96">
        <f t="shared" si="31"/>
        <v>0</v>
      </c>
      <c r="X274" s="96" t="str">
        <f t="shared" si="21"/>
        <v>#N/A</v>
      </c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01"/>
      <c r="AI274" s="195"/>
      <c r="AJ274" s="103"/>
      <c r="AK274" s="104"/>
      <c r="AL274" s="3">
        <f t="shared" si="32"/>
        <v>0</v>
      </c>
      <c r="AM274" s="3">
        <f t="shared" si="33"/>
        <v>0</v>
      </c>
      <c r="AN274" s="3">
        <f t="shared" si="34"/>
        <v>0</v>
      </c>
      <c r="AO274" s="3">
        <f t="shared" si="35"/>
        <v>0</v>
      </c>
    </row>
    <row r="275">
      <c r="A275" s="93"/>
      <c r="B275" s="195"/>
      <c r="C275" s="195"/>
      <c r="D275" s="195"/>
      <c r="E275" s="195"/>
      <c r="F275" s="93"/>
      <c r="G275" s="195"/>
      <c r="H275" s="195" t="str">
        <f>vlookup(G275,'Bidding list 26'!$B$4:$G$270,6,0)</f>
        <v>#N/A</v>
      </c>
      <c r="I275" s="88" t="str">
        <f>vlookup(G275,'Bidding list 26'!$B$4:$I$1009,8,0)</f>
        <v>#N/A</v>
      </c>
      <c r="J275" s="93"/>
      <c r="K275" s="89" t="str">
        <f t="shared" si="30"/>
        <v>#N/A</v>
      </c>
      <c r="L275" s="93"/>
      <c r="M275" s="91"/>
      <c r="N275" s="122"/>
      <c r="O275" s="240"/>
      <c r="P275" s="240"/>
      <c r="Q275" s="195"/>
      <c r="R275" s="93">
        <f t="shared" si="29"/>
        <v>0</v>
      </c>
      <c r="S275" s="179" t="str">
        <f t="array" ref="S275">INDEX('G Project Timeline-OPM update'!$G$7:$L$35,MATCH(1,('G Project Timeline-OPM update'!$C$7:$C$35=N275)*('G Project Timeline-OPM update'!$B$7:$B$35=M275)*('G Project Timeline-OPM update'!$D$7:$D$35=O275),0),MATCH(P275,'G Project Timeline-OPM update'!$G$4:$L$4,0))-14</f>
        <v>#N/A</v>
      </c>
      <c r="T275" s="95" t="str">
        <f t="shared" si="3"/>
        <v>#N/A</v>
      </c>
      <c r="U275" s="96" t="str">
        <f>IFERROR(VLOOKUP(G275,'Bidding list 26'!$B$2:$P$31,15,0),"")</f>
        <v/>
      </c>
      <c r="V275" s="96" t="str">
        <f t="shared" si="4"/>
        <v>#N/A</v>
      </c>
      <c r="W275" s="96">
        <f t="shared" si="31"/>
        <v>0</v>
      </c>
      <c r="X275" s="96" t="str">
        <f t="shared" si="21"/>
        <v>#N/A</v>
      </c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01"/>
      <c r="AI275" s="195"/>
      <c r="AJ275" s="103"/>
      <c r="AK275" s="104"/>
      <c r="AL275" s="3">
        <f t="shared" si="32"/>
        <v>0</v>
      </c>
      <c r="AM275" s="3">
        <f t="shared" si="33"/>
        <v>0</v>
      </c>
      <c r="AN275" s="3">
        <f t="shared" si="34"/>
        <v>0</v>
      </c>
      <c r="AO275" s="3">
        <f t="shared" si="35"/>
        <v>0</v>
      </c>
    </row>
    <row r="276">
      <c r="A276" s="93"/>
      <c r="B276" s="195"/>
      <c r="C276" s="195"/>
      <c r="D276" s="195"/>
      <c r="E276" s="195"/>
      <c r="F276" s="93"/>
      <c r="G276" s="195"/>
      <c r="H276" s="195" t="str">
        <f>vlookup(G276,'Bidding list 26'!$B$4:$G$270,6,0)</f>
        <v>#N/A</v>
      </c>
      <c r="I276" s="88" t="str">
        <f>vlookup(G276,'Bidding list 26'!$B$4:$I$1009,8,0)</f>
        <v>#N/A</v>
      </c>
      <c r="J276" s="93"/>
      <c r="K276" s="89" t="str">
        <f t="shared" si="30"/>
        <v>#N/A</v>
      </c>
      <c r="L276" s="93"/>
      <c r="M276" s="91"/>
      <c r="N276" s="122"/>
      <c r="O276" s="240"/>
      <c r="P276" s="240"/>
      <c r="Q276" s="195"/>
      <c r="R276" s="93">
        <f t="shared" si="29"/>
        <v>0</v>
      </c>
      <c r="S276" s="179" t="str">
        <f t="array" ref="S276">INDEX('G Project Timeline-OPM update'!$G$7:$L$35,MATCH(1,('G Project Timeline-OPM update'!$C$7:$C$35=N276)*('G Project Timeline-OPM update'!$B$7:$B$35=M276)*('G Project Timeline-OPM update'!$D$7:$D$35=O276),0),MATCH(P276,'G Project Timeline-OPM update'!$G$4:$L$4,0))-14</f>
        <v>#N/A</v>
      </c>
      <c r="T276" s="95" t="str">
        <f t="shared" si="3"/>
        <v>#N/A</v>
      </c>
      <c r="U276" s="96" t="str">
        <f>IFERROR(VLOOKUP(G276,'Bidding list 26'!$B$2:$P$31,15,0),"")</f>
        <v/>
      </c>
      <c r="V276" s="96" t="str">
        <f t="shared" si="4"/>
        <v>#N/A</v>
      </c>
      <c r="W276" s="96">
        <f t="shared" si="31"/>
        <v>0</v>
      </c>
      <c r="X276" s="96" t="str">
        <f t="shared" si="21"/>
        <v>#N/A</v>
      </c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01"/>
      <c r="AI276" s="195"/>
      <c r="AJ276" s="103"/>
      <c r="AK276" s="104"/>
      <c r="AL276" s="3">
        <f t="shared" si="32"/>
        <v>0</v>
      </c>
      <c r="AM276" s="3">
        <f t="shared" si="33"/>
        <v>0</v>
      </c>
      <c r="AN276" s="3">
        <f t="shared" si="34"/>
        <v>0</v>
      </c>
      <c r="AO276" s="3">
        <f t="shared" si="35"/>
        <v>0</v>
      </c>
    </row>
    <row r="277">
      <c r="A277" s="93"/>
      <c r="B277" s="195"/>
      <c r="C277" s="195"/>
      <c r="D277" s="195"/>
      <c r="E277" s="195"/>
      <c r="F277" s="93"/>
      <c r="G277" s="195"/>
      <c r="H277" s="195" t="str">
        <f>vlookup(G277,'Bidding list 26'!$B$4:$G$270,6,0)</f>
        <v>#N/A</v>
      </c>
      <c r="I277" s="88" t="str">
        <f>vlookup(G277,'Bidding list 26'!$B$4:$I$1009,8,0)</f>
        <v>#N/A</v>
      </c>
      <c r="J277" s="93"/>
      <c r="K277" s="89" t="str">
        <f t="shared" si="30"/>
        <v>#N/A</v>
      </c>
      <c r="L277" s="93"/>
      <c r="M277" s="91"/>
      <c r="N277" s="122"/>
      <c r="O277" s="240"/>
      <c r="P277" s="240"/>
      <c r="Q277" s="195"/>
      <c r="R277" s="93">
        <f t="shared" si="29"/>
        <v>0</v>
      </c>
      <c r="S277" s="179" t="str">
        <f t="array" ref="S277">INDEX('G Project Timeline-OPM update'!$G$7:$L$35,MATCH(1,('G Project Timeline-OPM update'!$C$7:$C$35=N277)*('G Project Timeline-OPM update'!$B$7:$B$35=M277)*('G Project Timeline-OPM update'!$D$7:$D$35=O277),0),MATCH(P277,'G Project Timeline-OPM update'!$G$4:$L$4,0))-14</f>
        <v>#N/A</v>
      </c>
      <c r="T277" s="95" t="str">
        <f t="shared" si="3"/>
        <v>#N/A</v>
      </c>
      <c r="U277" s="96" t="str">
        <f>IFERROR(VLOOKUP(G277,'Bidding list 26'!$B$2:$P$31,15,0),"")</f>
        <v/>
      </c>
      <c r="V277" s="96" t="str">
        <f t="shared" si="4"/>
        <v>#N/A</v>
      </c>
      <c r="W277" s="96">
        <f t="shared" si="31"/>
        <v>0</v>
      </c>
      <c r="X277" s="96" t="str">
        <f t="shared" si="21"/>
        <v>#N/A</v>
      </c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01"/>
      <c r="AI277" s="195"/>
      <c r="AJ277" s="103"/>
      <c r="AK277" s="104"/>
      <c r="AL277" s="3">
        <f t="shared" si="32"/>
        <v>0</v>
      </c>
      <c r="AM277" s="3">
        <f t="shared" si="33"/>
        <v>0</v>
      </c>
      <c r="AN277" s="3">
        <f t="shared" si="34"/>
        <v>0</v>
      </c>
      <c r="AO277" s="3">
        <f t="shared" si="35"/>
        <v>0</v>
      </c>
    </row>
    <row r="278">
      <c r="A278" s="93"/>
      <c r="B278" s="195"/>
      <c r="C278" s="195"/>
      <c r="D278" s="195"/>
      <c r="E278" s="195"/>
      <c r="F278" s="93"/>
      <c r="G278" s="195"/>
      <c r="H278" s="195" t="str">
        <f>vlookup(G278,'Bidding list 26'!$B$4:$G$270,6,0)</f>
        <v>#N/A</v>
      </c>
      <c r="I278" s="88" t="str">
        <f>vlookup(G278,'Bidding list 26'!$B$4:$I$1009,8,0)</f>
        <v>#N/A</v>
      </c>
      <c r="J278" s="93"/>
      <c r="K278" s="89" t="str">
        <f t="shared" si="30"/>
        <v>#N/A</v>
      </c>
      <c r="L278" s="93"/>
      <c r="M278" s="91"/>
      <c r="N278" s="122"/>
      <c r="O278" s="240"/>
      <c r="P278" s="240"/>
      <c r="Q278" s="195"/>
      <c r="R278" s="93">
        <f t="shared" si="29"/>
        <v>0</v>
      </c>
      <c r="S278" s="179" t="str">
        <f t="array" ref="S278">INDEX('G Project Timeline-OPM update'!$G$7:$L$35,MATCH(1,('G Project Timeline-OPM update'!$C$7:$C$35=N278)*('G Project Timeline-OPM update'!$B$7:$B$35=M278)*('G Project Timeline-OPM update'!$D$7:$D$35=O278),0),MATCH(P278,'G Project Timeline-OPM update'!$G$4:$L$4,0))-14</f>
        <v>#N/A</v>
      </c>
      <c r="T278" s="95" t="str">
        <f t="shared" si="3"/>
        <v>#N/A</v>
      </c>
      <c r="U278" s="96" t="str">
        <f>IFERROR(VLOOKUP(G278,'Bidding list 26'!$B$2:$P$31,15,0),"")</f>
        <v/>
      </c>
      <c r="V278" s="96" t="str">
        <f t="shared" si="4"/>
        <v>#N/A</v>
      </c>
      <c r="W278" s="96">
        <f t="shared" si="31"/>
        <v>0</v>
      </c>
      <c r="X278" s="96" t="str">
        <f t="shared" si="21"/>
        <v>#N/A</v>
      </c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01"/>
      <c r="AI278" s="195"/>
      <c r="AJ278" s="103"/>
      <c r="AK278" s="104"/>
      <c r="AL278" s="3">
        <f t="shared" si="32"/>
        <v>0</v>
      </c>
      <c r="AM278" s="3">
        <f t="shared" si="33"/>
        <v>0</v>
      </c>
      <c r="AN278" s="3">
        <f t="shared" si="34"/>
        <v>0</v>
      </c>
      <c r="AO278" s="3">
        <f t="shared" si="35"/>
        <v>0</v>
      </c>
    </row>
    <row r="279">
      <c r="A279" s="93"/>
      <c r="B279" s="195"/>
      <c r="C279" s="195"/>
      <c r="D279" s="195"/>
      <c r="E279" s="195"/>
      <c r="F279" s="93"/>
      <c r="G279" s="195"/>
      <c r="H279" s="195" t="str">
        <f>vlookup(G279,'Bidding list 26'!$B$4:$G$270,6,0)</f>
        <v>#N/A</v>
      </c>
      <c r="I279" s="88" t="str">
        <f>vlookup(G279,'Bidding list 26'!$B$4:$I$1009,8,0)</f>
        <v>#N/A</v>
      </c>
      <c r="J279" s="93"/>
      <c r="K279" s="89" t="str">
        <f t="shared" si="30"/>
        <v>#N/A</v>
      </c>
      <c r="L279" s="93"/>
      <c r="M279" s="91"/>
      <c r="N279" s="122"/>
      <c r="O279" s="240"/>
      <c r="P279" s="240"/>
      <c r="Q279" s="195"/>
      <c r="R279" s="93">
        <f t="shared" si="29"/>
        <v>0</v>
      </c>
      <c r="S279" s="179" t="str">
        <f t="array" ref="S279">INDEX('G Project Timeline-OPM update'!$G$7:$L$35,MATCH(1,('G Project Timeline-OPM update'!$C$7:$C$35=N279)*('G Project Timeline-OPM update'!$B$7:$B$35=M279)*('G Project Timeline-OPM update'!$D$7:$D$35=O279),0),MATCH(P279,'G Project Timeline-OPM update'!$G$4:$L$4,0))-14</f>
        <v>#N/A</v>
      </c>
      <c r="T279" s="95" t="str">
        <f t="shared" si="3"/>
        <v>#N/A</v>
      </c>
      <c r="U279" s="96" t="str">
        <f>IFERROR(VLOOKUP(G279,'Bidding list 26'!$B$2:$P$31,15,0),"")</f>
        <v/>
      </c>
      <c r="V279" s="96" t="str">
        <f t="shared" si="4"/>
        <v>#N/A</v>
      </c>
      <c r="W279" s="96">
        <f t="shared" si="31"/>
        <v>0</v>
      </c>
      <c r="X279" s="96" t="str">
        <f t="shared" si="21"/>
        <v>#N/A</v>
      </c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01"/>
      <c r="AI279" s="195"/>
      <c r="AJ279" s="103"/>
      <c r="AK279" s="104"/>
      <c r="AL279" s="3">
        <f t="shared" si="32"/>
        <v>0</v>
      </c>
      <c r="AM279" s="3">
        <f t="shared" si="33"/>
        <v>0</v>
      </c>
      <c r="AN279" s="3">
        <f t="shared" si="34"/>
        <v>0</v>
      </c>
      <c r="AO279" s="3">
        <f t="shared" si="35"/>
        <v>0</v>
      </c>
    </row>
    <row r="280">
      <c r="A280" s="93"/>
      <c r="B280" s="195"/>
      <c r="C280" s="195"/>
      <c r="D280" s="195"/>
      <c r="E280" s="195"/>
      <c r="F280" s="93"/>
      <c r="G280" s="195"/>
      <c r="H280" s="195" t="str">
        <f>vlookup(G280,'Bidding list 26'!$B$4:$G$270,6,0)</f>
        <v>#N/A</v>
      </c>
      <c r="I280" s="88" t="str">
        <f>vlookup(G280,'Bidding list 26'!$B$4:$I$1009,8,0)</f>
        <v>#N/A</v>
      </c>
      <c r="J280" s="93"/>
      <c r="K280" s="89" t="str">
        <f t="shared" si="30"/>
        <v>#N/A</v>
      </c>
      <c r="L280" s="93"/>
      <c r="M280" s="91"/>
      <c r="N280" s="122"/>
      <c r="O280" s="240"/>
      <c r="P280" s="240"/>
      <c r="Q280" s="195"/>
      <c r="R280" s="93">
        <f t="shared" si="29"/>
        <v>0</v>
      </c>
      <c r="S280" s="179" t="str">
        <f t="array" ref="S280">INDEX('G Project Timeline-OPM update'!$G$7:$L$35,MATCH(1,('G Project Timeline-OPM update'!$C$7:$C$35=N280)*('G Project Timeline-OPM update'!$B$7:$B$35=M280)*('G Project Timeline-OPM update'!$D$7:$D$35=O280),0),MATCH(P280,'G Project Timeline-OPM update'!$G$4:$L$4,0))-14</f>
        <v>#N/A</v>
      </c>
      <c r="T280" s="95" t="str">
        <f t="shared" si="3"/>
        <v>#N/A</v>
      </c>
      <c r="U280" s="96" t="str">
        <f>IFERROR(VLOOKUP(G280,'Bidding list 26'!$B$2:$P$31,15,0),"")</f>
        <v/>
      </c>
      <c r="V280" s="96" t="str">
        <f t="shared" si="4"/>
        <v>#N/A</v>
      </c>
      <c r="W280" s="96">
        <f t="shared" si="31"/>
        <v>0</v>
      </c>
      <c r="X280" s="96" t="str">
        <f t="shared" si="21"/>
        <v>#N/A</v>
      </c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01"/>
      <c r="AI280" s="195"/>
      <c r="AJ280" s="103"/>
      <c r="AK280" s="104"/>
      <c r="AL280" s="3">
        <f t="shared" si="32"/>
        <v>0</v>
      </c>
      <c r="AM280" s="3">
        <f t="shared" si="33"/>
        <v>0</v>
      </c>
      <c r="AN280" s="3">
        <f t="shared" si="34"/>
        <v>0</v>
      </c>
      <c r="AO280" s="3">
        <f t="shared" si="35"/>
        <v>0</v>
      </c>
    </row>
    <row r="281">
      <c r="A281" s="93"/>
      <c r="B281" s="195"/>
      <c r="C281" s="195"/>
      <c r="D281" s="195"/>
      <c r="E281" s="195"/>
      <c r="F281" s="93"/>
      <c r="G281" s="195"/>
      <c r="H281" s="195" t="str">
        <f>vlookup(G281,'Bidding list 26'!$B$4:$G$270,6,0)</f>
        <v>#N/A</v>
      </c>
      <c r="I281" s="88" t="str">
        <f>vlookup(G281,'Bidding list 26'!$B$4:$I$1009,8,0)</f>
        <v>#N/A</v>
      </c>
      <c r="J281" s="93"/>
      <c r="K281" s="89" t="str">
        <f t="shared" si="30"/>
        <v>#N/A</v>
      </c>
      <c r="L281" s="93"/>
      <c r="M281" s="91"/>
      <c r="N281" s="122"/>
      <c r="O281" s="240"/>
      <c r="P281" s="240"/>
      <c r="Q281" s="195"/>
      <c r="R281" s="93">
        <f t="shared" si="29"/>
        <v>0</v>
      </c>
      <c r="S281" s="179" t="str">
        <f t="array" ref="S281">INDEX('G Project Timeline-OPM update'!$G$7:$L$35,MATCH(1,('G Project Timeline-OPM update'!$C$7:$C$35=N281)*('G Project Timeline-OPM update'!$B$7:$B$35=M281)*('G Project Timeline-OPM update'!$D$7:$D$35=O281),0),MATCH(P281,'G Project Timeline-OPM update'!$G$4:$L$4,0))-14</f>
        <v>#N/A</v>
      </c>
      <c r="T281" s="95" t="str">
        <f t="shared" si="3"/>
        <v>#N/A</v>
      </c>
      <c r="U281" s="96" t="str">
        <f>IFERROR(VLOOKUP(G281,'Bidding list 26'!$B$2:$P$31,15,0),"")</f>
        <v/>
      </c>
      <c r="V281" s="96" t="str">
        <f t="shared" si="4"/>
        <v>#N/A</v>
      </c>
      <c r="W281" s="96">
        <f t="shared" si="31"/>
        <v>0</v>
      </c>
      <c r="X281" s="96" t="str">
        <f t="shared" si="21"/>
        <v>#N/A</v>
      </c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01"/>
      <c r="AI281" s="195"/>
      <c r="AJ281" s="103"/>
      <c r="AK281" s="104"/>
      <c r="AL281" s="3">
        <f t="shared" si="32"/>
        <v>0</v>
      </c>
      <c r="AM281" s="3">
        <f t="shared" si="33"/>
        <v>0</v>
      </c>
      <c r="AN281" s="3">
        <f t="shared" si="34"/>
        <v>0</v>
      </c>
      <c r="AO281" s="3">
        <f t="shared" si="35"/>
        <v>0</v>
      </c>
    </row>
    <row r="282">
      <c r="A282" s="93"/>
      <c r="B282" s="195"/>
      <c r="C282" s="195"/>
      <c r="D282" s="195"/>
      <c r="E282" s="195"/>
      <c r="F282" s="93"/>
      <c r="G282" s="195"/>
      <c r="H282" s="195" t="str">
        <f>vlookup(G282,'Bidding list 26'!$B$4:$G$270,6,0)</f>
        <v>#N/A</v>
      </c>
      <c r="I282" s="88" t="str">
        <f>vlookup(G282,'Bidding list 26'!$B$4:$I$1009,8,0)</f>
        <v>#N/A</v>
      </c>
      <c r="J282" s="93"/>
      <c r="K282" s="89" t="str">
        <f t="shared" si="30"/>
        <v>#N/A</v>
      </c>
      <c r="L282" s="93"/>
      <c r="M282" s="91"/>
      <c r="N282" s="122"/>
      <c r="O282" s="240"/>
      <c r="P282" s="240"/>
      <c r="Q282" s="195"/>
      <c r="R282" s="93">
        <f t="shared" si="29"/>
        <v>0</v>
      </c>
      <c r="S282" s="179" t="str">
        <f t="array" ref="S282">INDEX('G Project Timeline-OPM update'!$G$7:$L$35,MATCH(1,('G Project Timeline-OPM update'!$C$7:$C$35=N282)*('G Project Timeline-OPM update'!$B$7:$B$35=M282)*('G Project Timeline-OPM update'!$D$7:$D$35=O282),0),MATCH(P282,'G Project Timeline-OPM update'!$G$4:$L$4,0))-14</f>
        <v>#N/A</v>
      </c>
      <c r="T282" s="95" t="str">
        <f t="shared" si="3"/>
        <v>#N/A</v>
      </c>
      <c r="U282" s="96" t="str">
        <f>IFERROR(VLOOKUP(G282,'Bidding list 26'!$B$2:$P$31,15,0),"")</f>
        <v/>
      </c>
      <c r="V282" s="96" t="str">
        <f t="shared" si="4"/>
        <v>#N/A</v>
      </c>
      <c r="W282" s="96">
        <f t="shared" si="31"/>
        <v>0</v>
      </c>
      <c r="X282" s="96" t="str">
        <f t="shared" si="21"/>
        <v>#N/A</v>
      </c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01"/>
      <c r="AI282" s="195"/>
      <c r="AJ282" s="103"/>
      <c r="AK282" s="104"/>
      <c r="AL282" s="3">
        <f t="shared" si="32"/>
        <v>0</v>
      </c>
      <c r="AM282" s="3">
        <f t="shared" si="33"/>
        <v>0</v>
      </c>
      <c r="AN282" s="3">
        <f t="shared" si="34"/>
        <v>0</v>
      </c>
      <c r="AO282" s="3">
        <f t="shared" si="35"/>
        <v>0</v>
      </c>
    </row>
    <row r="283">
      <c r="A283" s="93"/>
      <c r="B283" s="195"/>
      <c r="C283" s="195"/>
      <c r="D283" s="195"/>
      <c r="E283" s="195"/>
      <c r="F283" s="93"/>
      <c r="G283" s="195"/>
      <c r="H283" s="195" t="str">
        <f>vlookup(G283,'Bidding list 26'!$B$4:$G$270,6,0)</f>
        <v>#N/A</v>
      </c>
      <c r="I283" s="88" t="str">
        <f>vlookup(G283,'Bidding list 26'!$B$4:$I$1009,8,0)</f>
        <v>#N/A</v>
      </c>
      <c r="J283" s="93"/>
      <c r="K283" s="89" t="str">
        <f t="shared" si="30"/>
        <v>#N/A</v>
      </c>
      <c r="L283" s="93"/>
      <c r="M283" s="91"/>
      <c r="N283" s="122"/>
      <c r="O283" s="240"/>
      <c r="P283" s="240"/>
      <c r="Q283" s="195"/>
      <c r="R283" s="93">
        <f t="shared" si="29"/>
        <v>0</v>
      </c>
      <c r="S283" s="179" t="str">
        <f t="array" ref="S283">INDEX('G Project Timeline-OPM update'!$G$7:$L$35,MATCH(1,('G Project Timeline-OPM update'!$C$7:$C$35=N283)*('G Project Timeline-OPM update'!$B$7:$B$35=M283)*('G Project Timeline-OPM update'!$D$7:$D$35=O283),0),MATCH(P283,'G Project Timeline-OPM update'!$G$4:$L$4,0))-14</f>
        <v>#N/A</v>
      </c>
      <c r="T283" s="95" t="str">
        <f t="shared" si="3"/>
        <v>#N/A</v>
      </c>
      <c r="U283" s="96" t="str">
        <f>IFERROR(VLOOKUP(G283,'Bidding list 26'!$B$2:$P$31,15,0),"")</f>
        <v/>
      </c>
      <c r="V283" s="96" t="str">
        <f t="shared" si="4"/>
        <v>#N/A</v>
      </c>
      <c r="W283" s="96">
        <f t="shared" si="31"/>
        <v>0</v>
      </c>
      <c r="X283" s="96" t="str">
        <f t="shared" si="21"/>
        <v>#N/A</v>
      </c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01"/>
      <c r="AI283" s="195"/>
      <c r="AJ283" s="103"/>
      <c r="AK283" s="104"/>
      <c r="AL283" s="3">
        <f t="shared" si="32"/>
        <v>0</v>
      </c>
      <c r="AM283" s="3">
        <f t="shared" si="33"/>
        <v>0</v>
      </c>
      <c r="AN283" s="3">
        <f t="shared" si="34"/>
        <v>0</v>
      </c>
      <c r="AO283" s="3">
        <f t="shared" si="35"/>
        <v>0</v>
      </c>
    </row>
    <row r="284">
      <c r="A284" s="93"/>
      <c r="B284" s="195"/>
      <c r="C284" s="195"/>
      <c r="D284" s="195"/>
      <c r="E284" s="195"/>
      <c r="F284" s="93"/>
      <c r="G284" s="195"/>
      <c r="H284" s="195" t="str">
        <f>vlookup(G284,'Bidding list 26'!$B$4:$G$270,6,0)</f>
        <v>#N/A</v>
      </c>
      <c r="I284" s="88" t="str">
        <f>vlookup(G284,'Bidding list 26'!$B$4:$I$1009,8,0)</f>
        <v>#N/A</v>
      </c>
      <c r="J284" s="93"/>
      <c r="K284" s="89" t="str">
        <f t="shared" si="30"/>
        <v>#N/A</v>
      </c>
      <c r="L284" s="93"/>
      <c r="M284" s="91"/>
      <c r="N284" s="122"/>
      <c r="O284" s="240"/>
      <c r="P284" s="240"/>
      <c r="Q284" s="195"/>
      <c r="R284" s="93">
        <f t="shared" si="29"/>
        <v>0</v>
      </c>
      <c r="S284" s="179" t="str">
        <f t="array" ref="S284">INDEX('G Project Timeline-OPM update'!$G$7:$L$35,MATCH(1,('G Project Timeline-OPM update'!$C$7:$C$35=N284)*('G Project Timeline-OPM update'!$B$7:$B$35=M284)*('G Project Timeline-OPM update'!$D$7:$D$35=O284),0),MATCH(P284,'G Project Timeline-OPM update'!$G$4:$L$4,0))-14</f>
        <v>#N/A</v>
      </c>
      <c r="T284" s="95" t="str">
        <f t="shared" si="3"/>
        <v>#N/A</v>
      </c>
      <c r="U284" s="96" t="str">
        <f>IFERROR(VLOOKUP(G284,'Bidding list 26'!$B$2:$P$31,15,0),"")</f>
        <v/>
      </c>
      <c r="V284" s="96" t="str">
        <f t="shared" si="4"/>
        <v>#N/A</v>
      </c>
      <c r="W284" s="96">
        <f t="shared" si="31"/>
        <v>0</v>
      </c>
      <c r="X284" s="96" t="str">
        <f t="shared" si="21"/>
        <v>#N/A</v>
      </c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01"/>
      <c r="AI284" s="195"/>
      <c r="AJ284" s="103"/>
      <c r="AK284" s="104"/>
      <c r="AL284" s="3">
        <f t="shared" si="32"/>
        <v>0</v>
      </c>
      <c r="AM284" s="3">
        <f t="shared" si="33"/>
        <v>0</v>
      </c>
      <c r="AN284" s="3">
        <f t="shared" si="34"/>
        <v>0</v>
      </c>
      <c r="AO284" s="3">
        <f t="shared" si="35"/>
        <v>0</v>
      </c>
    </row>
    <row r="285">
      <c r="A285" s="93"/>
      <c r="B285" s="195"/>
      <c r="C285" s="195"/>
      <c r="D285" s="195"/>
      <c r="E285" s="195"/>
      <c r="F285" s="93"/>
      <c r="G285" s="195"/>
      <c r="H285" s="195" t="str">
        <f>vlookup(G285,'Bidding list 26'!$B$4:$G$270,6,0)</f>
        <v>#N/A</v>
      </c>
      <c r="I285" s="88" t="str">
        <f>vlookup(G285,'Bidding list 26'!$B$4:$I$1009,8,0)</f>
        <v>#N/A</v>
      </c>
      <c r="J285" s="93"/>
      <c r="K285" s="89" t="str">
        <f t="shared" si="30"/>
        <v>#N/A</v>
      </c>
      <c r="L285" s="93"/>
      <c r="M285" s="91"/>
      <c r="N285" s="122"/>
      <c r="O285" s="240"/>
      <c r="P285" s="240"/>
      <c r="Q285" s="195"/>
      <c r="R285" s="93">
        <f t="shared" si="29"/>
        <v>0</v>
      </c>
      <c r="S285" s="179" t="str">
        <f t="array" ref="S285">INDEX('G Project Timeline-OPM update'!$G$7:$L$35,MATCH(1,('G Project Timeline-OPM update'!$C$7:$C$35=N285)*('G Project Timeline-OPM update'!$B$7:$B$35=M285)*('G Project Timeline-OPM update'!$D$7:$D$35=O285),0),MATCH(P285,'G Project Timeline-OPM update'!$G$4:$L$4,0))-14</f>
        <v>#N/A</v>
      </c>
      <c r="T285" s="95" t="str">
        <f t="shared" si="3"/>
        <v>#N/A</v>
      </c>
      <c r="U285" s="96" t="str">
        <f>IFERROR(VLOOKUP(G285,'Bidding list 26'!$B$2:$P$31,15,0),"")</f>
        <v/>
      </c>
      <c r="V285" s="96" t="str">
        <f t="shared" si="4"/>
        <v>#N/A</v>
      </c>
      <c r="W285" s="96">
        <f t="shared" si="31"/>
        <v>0</v>
      </c>
      <c r="X285" s="96" t="str">
        <f t="shared" si="21"/>
        <v>#N/A</v>
      </c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01"/>
      <c r="AI285" s="195"/>
      <c r="AJ285" s="103"/>
      <c r="AK285" s="104"/>
      <c r="AL285" s="3">
        <f t="shared" si="32"/>
        <v>0</v>
      </c>
      <c r="AM285" s="3">
        <f t="shared" si="33"/>
        <v>0</v>
      </c>
      <c r="AN285" s="3">
        <f t="shared" si="34"/>
        <v>0</v>
      </c>
      <c r="AO285" s="3">
        <f t="shared" si="35"/>
        <v>0</v>
      </c>
    </row>
    <row r="286">
      <c r="A286" s="93"/>
      <c r="B286" s="195"/>
      <c r="C286" s="195"/>
      <c r="D286" s="195"/>
      <c r="E286" s="195"/>
      <c r="F286" s="93"/>
      <c r="G286" s="195"/>
      <c r="H286" s="195" t="str">
        <f>vlookup(G286,'Bidding list 26'!$B$4:$G$270,6,0)</f>
        <v>#N/A</v>
      </c>
      <c r="I286" s="88" t="str">
        <f>vlookup(G286,'Bidding list 26'!$B$4:$I$1009,8,0)</f>
        <v>#N/A</v>
      </c>
      <c r="J286" s="93"/>
      <c r="K286" s="89" t="str">
        <f t="shared" si="30"/>
        <v>#N/A</v>
      </c>
      <c r="L286" s="93"/>
      <c r="M286" s="91"/>
      <c r="N286" s="122"/>
      <c r="O286" s="240"/>
      <c r="P286" s="240"/>
      <c r="Q286" s="195"/>
      <c r="R286" s="93">
        <f t="shared" si="29"/>
        <v>0</v>
      </c>
      <c r="S286" s="179" t="str">
        <f t="array" ref="S286">INDEX('G Project Timeline-OPM update'!$G$7:$L$35,MATCH(1,('G Project Timeline-OPM update'!$C$7:$C$35=N286)*('G Project Timeline-OPM update'!$B$7:$B$35=M286)*('G Project Timeline-OPM update'!$D$7:$D$35=O286),0),MATCH(P286,'G Project Timeline-OPM update'!$G$4:$L$4,0))-14</f>
        <v>#N/A</v>
      </c>
      <c r="T286" s="95" t="str">
        <f t="shared" si="3"/>
        <v>#N/A</v>
      </c>
      <c r="U286" s="96" t="str">
        <f>IFERROR(VLOOKUP(G286,'Bidding list 26'!$B$2:$P$31,15,0),"")</f>
        <v/>
      </c>
      <c r="V286" s="96" t="str">
        <f t="shared" si="4"/>
        <v>#N/A</v>
      </c>
      <c r="W286" s="96">
        <f t="shared" si="31"/>
        <v>0</v>
      </c>
      <c r="X286" s="96" t="str">
        <f t="shared" si="21"/>
        <v>#N/A</v>
      </c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01"/>
      <c r="AI286" s="195"/>
      <c r="AJ286" s="103"/>
      <c r="AK286" s="104"/>
      <c r="AL286" s="3">
        <f t="shared" si="32"/>
        <v>0</v>
      </c>
      <c r="AM286" s="3">
        <f t="shared" si="33"/>
        <v>0</v>
      </c>
      <c r="AN286" s="3">
        <f t="shared" si="34"/>
        <v>0</v>
      </c>
      <c r="AO286" s="3">
        <f t="shared" si="35"/>
        <v>0</v>
      </c>
    </row>
    <row r="287">
      <c r="A287" s="93"/>
      <c r="B287" s="195"/>
      <c r="C287" s="195"/>
      <c r="D287" s="195"/>
      <c r="E287" s="195"/>
      <c r="F287" s="93"/>
      <c r="G287" s="195"/>
      <c r="H287" s="195" t="str">
        <f>vlookup(G287,'Bidding list 26'!$B$4:$G$270,6,0)</f>
        <v>#N/A</v>
      </c>
      <c r="I287" s="88" t="str">
        <f>vlookup(G287,'Bidding list 26'!$B$4:$I$1009,8,0)</f>
        <v>#N/A</v>
      </c>
      <c r="J287" s="93"/>
      <c r="K287" s="89" t="str">
        <f t="shared" si="30"/>
        <v>#N/A</v>
      </c>
      <c r="L287" s="93"/>
      <c r="M287" s="91"/>
      <c r="N287" s="122"/>
      <c r="O287" s="240"/>
      <c r="P287" s="240"/>
      <c r="Q287" s="195"/>
      <c r="R287" s="93">
        <f t="shared" si="29"/>
        <v>0</v>
      </c>
      <c r="S287" s="179" t="str">
        <f t="array" ref="S287">INDEX('G Project Timeline-OPM update'!$G$7:$L$35,MATCH(1,('G Project Timeline-OPM update'!$C$7:$C$35=N287)*('G Project Timeline-OPM update'!$B$7:$B$35=M287)*('G Project Timeline-OPM update'!$D$7:$D$35=O287),0),MATCH(P287,'G Project Timeline-OPM update'!$G$4:$L$4,0))-14</f>
        <v>#N/A</v>
      </c>
      <c r="T287" s="95" t="str">
        <f t="shared" si="3"/>
        <v>#N/A</v>
      </c>
      <c r="U287" s="96" t="str">
        <f>IFERROR(VLOOKUP(G287,'Bidding list 26'!$B$2:$P$31,15,0),"")</f>
        <v/>
      </c>
      <c r="V287" s="96" t="str">
        <f t="shared" si="4"/>
        <v>#N/A</v>
      </c>
      <c r="W287" s="96">
        <f t="shared" si="31"/>
        <v>0</v>
      </c>
      <c r="X287" s="96" t="str">
        <f t="shared" si="21"/>
        <v>#N/A</v>
      </c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01"/>
      <c r="AI287" s="195"/>
      <c r="AJ287" s="103"/>
      <c r="AK287" s="104"/>
      <c r="AL287" s="3">
        <f t="shared" si="32"/>
        <v>0</v>
      </c>
      <c r="AM287" s="3">
        <f t="shared" si="33"/>
        <v>0</v>
      </c>
      <c r="AN287" s="3">
        <f t="shared" si="34"/>
        <v>0</v>
      </c>
      <c r="AO287" s="3">
        <f t="shared" si="35"/>
        <v>0</v>
      </c>
    </row>
    <row r="288">
      <c r="A288" s="93"/>
      <c r="B288" s="195"/>
      <c r="C288" s="195"/>
      <c r="D288" s="195"/>
      <c r="E288" s="195"/>
      <c r="F288" s="93"/>
      <c r="G288" s="195"/>
      <c r="H288" s="195" t="str">
        <f>vlookup(G288,'Bidding list 26'!$B$4:$G$270,6,0)</f>
        <v>#N/A</v>
      </c>
      <c r="I288" s="88" t="str">
        <f>vlookup(G288,'Bidding list 26'!$B$4:$I$1009,8,0)</f>
        <v>#N/A</v>
      </c>
      <c r="J288" s="93"/>
      <c r="K288" s="89" t="str">
        <f t="shared" si="30"/>
        <v>#N/A</v>
      </c>
      <c r="L288" s="93"/>
      <c r="M288" s="91"/>
      <c r="N288" s="122"/>
      <c r="O288" s="240"/>
      <c r="P288" s="240"/>
      <c r="Q288" s="195"/>
      <c r="R288" s="93">
        <f t="shared" si="29"/>
        <v>0</v>
      </c>
      <c r="S288" s="179" t="str">
        <f t="array" ref="S288">INDEX('G Project Timeline-OPM update'!$G$7:$L$35,MATCH(1,('G Project Timeline-OPM update'!$C$7:$C$35=N288)*('G Project Timeline-OPM update'!$B$7:$B$35=M288)*('G Project Timeline-OPM update'!$D$7:$D$35=O288),0),MATCH(P288,'G Project Timeline-OPM update'!$G$4:$L$4,0))-14</f>
        <v>#N/A</v>
      </c>
      <c r="T288" s="95" t="str">
        <f t="shared" si="3"/>
        <v>#N/A</v>
      </c>
      <c r="U288" s="96" t="str">
        <f>IFERROR(VLOOKUP(G288,'Bidding list 26'!$B$2:$P$31,15,0),"")</f>
        <v/>
      </c>
      <c r="V288" s="96" t="str">
        <f t="shared" si="4"/>
        <v>#N/A</v>
      </c>
      <c r="W288" s="96">
        <f t="shared" si="31"/>
        <v>0</v>
      </c>
      <c r="X288" s="96" t="str">
        <f t="shared" si="21"/>
        <v>#N/A</v>
      </c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01"/>
      <c r="AI288" s="195"/>
      <c r="AJ288" s="103"/>
      <c r="AK288" s="104"/>
      <c r="AL288" s="3">
        <f t="shared" si="32"/>
        <v>0</v>
      </c>
      <c r="AM288" s="3">
        <f t="shared" si="33"/>
        <v>0</v>
      </c>
      <c r="AN288" s="3">
        <f t="shared" si="34"/>
        <v>0</v>
      </c>
      <c r="AO288" s="3">
        <f t="shared" si="35"/>
        <v>0</v>
      </c>
    </row>
    <row r="289">
      <c r="A289" s="93"/>
      <c r="B289" s="195"/>
      <c r="C289" s="195"/>
      <c r="D289" s="195"/>
      <c r="E289" s="195"/>
      <c r="F289" s="93"/>
      <c r="G289" s="195"/>
      <c r="H289" s="195" t="str">
        <f>vlookup(G289,'Bidding list 26'!$B$4:$G$270,6,0)</f>
        <v>#N/A</v>
      </c>
      <c r="I289" s="88" t="str">
        <f>vlookup(G289,'Bidding list 26'!$B$4:$I$1009,8,0)</f>
        <v>#N/A</v>
      </c>
      <c r="J289" s="93"/>
      <c r="K289" s="89" t="str">
        <f t="shared" si="30"/>
        <v>#N/A</v>
      </c>
      <c r="L289" s="93"/>
      <c r="M289" s="91"/>
      <c r="N289" s="122"/>
      <c r="O289" s="240"/>
      <c r="P289" s="240"/>
      <c r="Q289" s="195"/>
      <c r="R289" s="93">
        <f t="shared" si="29"/>
        <v>0</v>
      </c>
      <c r="S289" s="179" t="str">
        <f t="array" ref="S289">INDEX('G Project Timeline-OPM update'!$G$7:$L$35,MATCH(1,('G Project Timeline-OPM update'!$C$7:$C$35=N289)*('G Project Timeline-OPM update'!$B$7:$B$35=M289)*('G Project Timeline-OPM update'!$D$7:$D$35=O289),0),MATCH(P289,'G Project Timeline-OPM update'!$G$4:$L$4,0))-14</f>
        <v>#N/A</v>
      </c>
      <c r="T289" s="95" t="str">
        <f t="shared" si="3"/>
        <v>#N/A</v>
      </c>
      <c r="U289" s="96" t="str">
        <f>IFERROR(VLOOKUP(G289,'Bidding list 26'!$B$2:$P$31,15,0),"")</f>
        <v/>
      </c>
      <c r="V289" s="96" t="str">
        <f t="shared" si="4"/>
        <v>#N/A</v>
      </c>
      <c r="W289" s="96">
        <f t="shared" si="31"/>
        <v>0</v>
      </c>
      <c r="X289" s="96" t="str">
        <f t="shared" si="21"/>
        <v>#N/A</v>
      </c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01"/>
      <c r="AI289" s="195"/>
      <c r="AJ289" s="103"/>
      <c r="AK289" s="104"/>
      <c r="AL289" s="3">
        <f t="shared" si="32"/>
        <v>0</v>
      </c>
      <c r="AM289" s="3">
        <f t="shared" si="33"/>
        <v>0</v>
      </c>
      <c r="AN289" s="3">
        <f t="shared" si="34"/>
        <v>0</v>
      </c>
      <c r="AO289" s="3">
        <f t="shared" si="35"/>
        <v>0</v>
      </c>
    </row>
    <row r="290">
      <c r="A290" s="93"/>
      <c r="B290" s="195"/>
      <c r="C290" s="195"/>
      <c r="D290" s="195"/>
      <c r="E290" s="195"/>
      <c r="F290" s="93"/>
      <c r="G290" s="195"/>
      <c r="H290" s="195" t="str">
        <f>vlookup(G290,'Bidding list 26'!$B$4:$G$270,6,0)</f>
        <v>#N/A</v>
      </c>
      <c r="I290" s="88" t="str">
        <f>vlookup(G290,'Bidding list 26'!$B$4:$I$1009,8,0)</f>
        <v>#N/A</v>
      </c>
      <c r="J290" s="93"/>
      <c r="K290" s="89" t="str">
        <f t="shared" si="30"/>
        <v>#N/A</v>
      </c>
      <c r="L290" s="93"/>
      <c r="M290" s="91"/>
      <c r="N290" s="122"/>
      <c r="O290" s="240"/>
      <c r="P290" s="240"/>
      <c r="Q290" s="195"/>
      <c r="R290" s="93">
        <f t="shared" si="29"/>
        <v>0</v>
      </c>
      <c r="S290" s="179" t="str">
        <f t="array" ref="S290">INDEX('G Project Timeline-OPM update'!$G$7:$L$35,MATCH(1,('G Project Timeline-OPM update'!$C$7:$C$35=N290)*('G Project Timeline-OPM update'!$B$7:$B$35=M290)*('G Project Timeline-OPM update'!$D$7:$D$35=O290),0),MATCH(P290,'G Project Timeline-OPM update'!$G$4:$L$4,0))-14</f>
        <v>#N/A</v>
      </c>
      <c r="T290" s="95" t="str">
        <f t="shared" si="3"/>
        <v>#N/A</v>
      </c>
      <c r="U290" s="96" t="str">
        <f>IFERROR(VLOOKUP(G290,'Bidding list 26'!$B$2:$P$31,15,0),"")</f>
        <v/>
      </c>
      <c r="V290" s="96" t="str">
        <f t="shared" si="4"/>
        <v>#N/A</v>
      </c>
      <c r="W290" s="96">
        <f t="shared" si="31"/>
        <v>0</v>
      </c>
      <c r="X290" s="96" t="str">
        <f t="shared" si="21"/>
        <v>#N/A</v>
      </c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01"/>
      <c r="AI290" s="195"/>
      <c r="AJ290" s="103"/>
      <c r="AK290" s="104"/>
      <c r="AL290" s="3">
        <f t="shared" si="32"/>
        <v>0</v>
      </c>
      <c r="AM290" s="3">
        <f t="shared" si="33"/>
        <v>0</v>
      </c>
      <c r="AN290" s="3">
        <f t="shared" si="34"/>
        <v>0</v>
      </c>
      <c r="AO290" s="3">
        <f t="shared" si="35"/>
        <v>0</v>
      </c>
    </row>
    <row r="291">
      <c r="A291" s="93"/>
      <c r="B291" s="195"/>
      <c r="C291" s="195"/>
      <c r="D291" s="195"/>
      <c r="E291" s="195"/>
      <c r="F291" s="93"/>
      <c r="G291" s="195"/>
      <c r="H291" s="195" t="str">
        <f>vlookup(G291,'Bidding list 26'!$B$4:$G$270,6,0)</f>
        <v>#N/A</v>
      </c>
      <c r="I291" s="88" t="str">
        <f>vlookup(G291,'Bidding list 26'!$B$4:$I$1009,8,0)</f>
        <v>#N/A</v>
      </c>
      <c r="J291" s="93"/>
      <c r="K291" s="89" t="str">
        <f t="shared" si="30"/>
        <v>#N/A</v>
      </c>
      <c r="L291" s="93"/>
      <c r="M291" s="91"/>
      <c r="N291" s="122"/>
      <c r="O291" s="240"/>
      <c r="P291" s="240"/>
      <c r="Q291" s="195"/>
      <c r="R291" s="93">
        <f t="shared" si="29"/>
        <v>0</v>
      </c>
      <c r="S291" s="179" t="str">
        <f t="array" ref="S291">INDEX('G Project Timeline-OPM update'!$G$7:$L$35,MATCH(1,('G Project Timeline-OPM update'!$C$7:$C$35=N291)*('G Project Timeline-OPM update'!$B$7:$B$35=M291)*('G Project Timeline-OPM update'!$D$7:$D$35=O291),0),MATCH(P291,'G Project Timeline-OPM update'!$G$4:$L$4,0))-14</f>
        <v>#N/A</v>
      </c>
      <c r="T291" s="95" t="str">
        <f t="shared" si="3"/>
        <v>#N/A</v>
      </c>
      <c r="U291" s="96" t="str">
        <f>IFERROR(VLOOKUP(G291,'Bidding list 26'!$B$2:$P$31,15,0),"")</f>
        <v/>
      </c>
      <c r="V291" s="96" t="str">
        <f t="shared" si="4"/>
        <v>#N/A</v>
      </c>
      <c r="W291" s="96">
        <f t="shared" si="31"/>
        <v>0</v>
      </c>
      <c r="X291" s="96" t="str">
        <f t="shared" si="21"/>
        <v>#N/A</v>
      </c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01"/>
      <c r="AI291" s="195"/>
      <c r="AJ291" s="103"/>
      <c r="AK291" s="104"/>
      <c r="AL291" s="3">
        <f t="shared" si="32"/>
        <v>0</v>
      </c>
      <c r="AM291" s="3">
        <f t="shared" si="33"/>
        <v>0</v>
      </c>
      <c r="AN291" s="3">
        <f t="shared" si="34"/>
        <v>0</v>
      </c>
      <c r="AO291" s="3">
        <f t="shared" si="35"/>
        <v>0</v>
      </c>
    </row>
    <row r="292">
      <c r="A292" s="93"/>
      <c r="B292" s="195"/>
      <c r="C292" s="195"/>
      <c r="D292" s="195"/>
      <c r="E292" s="195"/>
      <c r="F292" s="93"/>
      <c r="G292" s="195"/>
      <c r="H292" s="195" t="str">
        <f>vlookup(G292,'Bidding list 26'!$B$4:$G$270,6,0)</f>
        <v>#N/A</v>
      </c>
      <c r="I292" s="88" t="str">
        <f>vlookup(G292,'Bidding list 26'!$B$4:$I$1009,8,0)</f>
        <v>#N/A</v>
      </c>
      <c r="J292" s="93"/>
      <c r="K292" s="89" t="str">
        <f t="shared" si="30"/>
        <v>#N/A</v>
      </c>
      <c r="L292" s="93"/>
      <c r="M292" s="91"/>
      <c r="N292" s="122"/>
      <c r="O292" s="240"/>
      <c r="P292" s="240"/>
      <c r="Q292" s="195"/>
      <c r="R292" s="93">
        <f t="shared" si="29"/>
        <v>0</v>
      </c>
      <c r="S292" s="179" t="str">
        <f t="array" ref="S292">INDEX('G Project Timeline-OPM update'!$G$7:$L$35,MATCH(1,('G Project Timeline-OPM update'!$C$7:$C$35=N292)*('G Project Timeline-OPM update'!$B$7:$B$35=M292)*('G Project Timeline-OPM update'!$D$7:$D$35=O292),0),MATCH(P292,'G Project Timeline-OPM update'!$G$4:$L$4,0))-14</f>
        <v>#N/A</v>
      </c>
      <c r="T292" s="95" t="str">
        <f t="shared" si="3"/>
        <v>#N/A</v>
      </c>
      <c r="U292" s="96" t="str">
        <f>IFERROR(VLOOKUP(G292,'Bidding list 26'!$B$2:$P$31,15,0),"")</f>
        <v/>
      </c>
      <c r="V292" s="96" t="str">
        <f t="shared" si="4"/>
        <v>#N/A</v>
      </c>
      <c r="W292" s="96">
        <f t="shared" si="31"/>
        <v>0</v>
      </c>
      <c r="X292" s="96" t="str">
        <f t="shared" si="21"/>
        <v>#N/A</v>
      </c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01"/>
      <c r="AI292" s="195"/>
      <c r="AJ292" s="103"/>
      <c r="AK292" s="104"/>
      <c r="AL292" s="3">
        <f t="shared" si="32"/>
        <v>0</v>
      </c>
      <c r="AM292" s="3">
        <f t="shared" si="33"/>
        <v>0</v>
      </c>
      <c r="AN292" s="3">
        <f t="shared" si="34"/>
        <v>0</v>
      </c>
      <c r="AO292" s="3">
        <f t="shared" si="35"/>
        <v>0</v>
      </c>
    </row>
    <row r="293">
      <c r="A293" s="93"/>
      <c r="B293" s="195"/>
      <c r="C293" s="195"/>
      <c r="D293" s="195"/>
      <c r="E293" s="195"/>
      <c r="F293" s="93"/>
      <c r="G293" s="195"/>
      <c r="H293" s="195" t="str">
        <f>vlookup(G293,'Bidding list 26'!$B$4:$G$270,6,0)</f>
        <v>#N/A</v>
      </c>
      <c r="I293" s="88" t="str">
        <f>vlookup(G293,'Bidding list 26'!$B$4:$I$1009,8,0)</f>
        <v>#N/A</v>
      </c>
      <c r="J293" s="93"/>
      <c r="K293" s="89" t="str">
        <f t="shared" si="30"/>
        <v>#N/A</v>
      </c>
      <c r="L293" s="93"/>
      <c r="M293" s="91"/>
      <c r="N293" s="122"/>
      <c r="O293" s="240"/>
      <c r="P293" s="240"/>
      <c r="Q293" s="195"/>
      <c r="R293" s="93">
        <f t="shared" si="29"/>
        <v>0</v>
      </c>
      <c r="S293" s="179" t="str">
        <f t="array" ref="S293">INDEX('G Project Timeline-OPM update'!$G$7:$L$35,MATCH(1,('G Project Timeline-OPM update'!$C$7:$C$35=N293)*('G Project Timeline-OPM update'!$B$7:$B$35=M293)*('G Project Timeline-OPM update'!$D$7:$D$35=O293),0),MATCH(P293,'G Project Timeline-OPM update'!$G$4:$L$4,0))-14</f>
        <v>#N/A</v>
      </c>
      <c r="T293" s="95" t="str">
        <f t="shared" si="3"/>
        <v>#N/A</v>
      </c>
      <c r="U293" s="96" t="str">
        <f>IFERROR(VLOOKUP(G293,'Bidding list 26'!$B$2:$P$31,15,0),"")</f>
        <v/>
      </c>
      <c r="V293" s="96" t="str">
        <f t="shared" si="4"/>
        <v>#N/A</v>
      </c>
      <c r="W293" s="96">
        <f t="shared" si="31"/>
        <v>0</v>
      </c>
      <c r="X293" s="96" t="str">
        <f t="shared" si="21"/>
        <v>#N/A</v>
      </c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01"/>
      <c r="AI293" s="195"/>
      <c r="AJ293" s="103"/>
      <c r="AK293" s="104"/>
      <c r="AL293" s="3">
        <f t="shared" si="32"/>
        <v>0</v>
      </c>
      <c r="AM293" s="3">
        <f t="shared" si="33"/>
        <v>0</v>
      </c>
      <c r="AN293" s="3">
        <f t="shared" si="34"/>
        <v>0</v>
      </c>
      <c r="AO293" s="3">
        <f t="shared" si="35"/>
        <v>0</v>
      </c>
    </row>
    <row r="294">
      <c r="A294" s="93"/>
      <c r="B294" s="195"/>
      <c r="C294" s="195"/>
      <c r="D294" s="195"/>
      <c r="E294" s="195"/>
      <c r="F294" s="93"/>
      <c r="G294" s="195"/>
      <c r="H294" s="195" t="str">
        <f>vlookup(G294,'Bidding list 26'!$B$4:$G$270,6,0)</f>
        <v>#N/A</v>
      </c>
      <c r="I294" s="88" t="str">
        <f>vlookup(G294,'Bidding list 26'!$B$4:$I$1009,8,0)</f>
        <v>#N/A</v>
      </c>
      <c r="J294" s="93"/>
      <c r="K294" s="89" t="str">
        <f t="shared" si="30"/>
        <v>#N/A</v>
      </c>
      <c r="L294" s="93"/>
      <c r="M294" s="91"/>
      <c r="N294" s="122"/>
      <c r="O294" s="240"/>
      <c r="P294" s="240"/>
      <c r="Q294" s="195"/>
      <c r="R294" s="93">
        <f t="shared" si="29"/>
        <v>0</v>
      </c>
      <c r="S294" s="179" t="str">
        <f t="array" ref="S294">INDEX('G Project Timeline-OPM update'!$G$7:$L$35,MATCH(1,('G Project Timeline-OPM update'!$C$7:$C$35=N294)*('G Project Timeline-OPM update'!$B$7:$B$35=M294)*('G Project Timeline-OPM update'!$D$7:$D$35=O294),0),MATCH(P294,'G Project Timeline-OPM update'!$G$4:$L$4,0))-14</f>
        <v>#N/A</v>
      </c>
      <c r="T294" s="95" t="str">
        <f t="shared" si="3"/>
        <v>#N/A</v>
      </c>
      <c r="U294" s="96" t="str">
        <f>IFERROR(VLOOKUP(G294,'Bidding list 26'!$B$2:$P$31,15,0),"")</f>
        <v/>
      </c>
      <c r="V294" s="96" t="str">
        <f t="shared" si="4"/>
        <v>#N/A</v>
      </c>
      <c r="W294" s="96">
        <f t="shared" si="31"/>
        <v>0</v>
      </c>
      <c r="X294" s="96" t="str">
        <f t="shared" si="21"/>
        <v>#N/A</v>
      </c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01"/>
      <c r="AI294" s="195"/>
      <c r="AJ294" s="103"/>
      <c r="AK294" s="104"/>
      <c r="AL294" s="3">
        <f t="shared" si="32"/>
        <v>0</v>
      </c>
      <c r="AM294" s="3">
        <f t="shared" si="33"/>
        <v>0</v>
      </c>
      <c r="AN294" s="3">
        <f t="shared" si="34"/>
        <v>0</v>
      </c>
      <c r="AO294" s="3">
        <f t="shared" si="35"/>
        <v>0</v>
      </c>
    </row>
    <row r="295">
      <c r="A295" s="93"/>
      <c r="B295" s="195"/>
      <c r="C295" s="195"/>
      <c r="D295" s="195"/>
      <c r="E295" s="195"/>
      <c r="F295" s="93"/>
      <c r="G295" s="195"/>
      <c r="H295" s="195" t="str">
        <f>vlookup(G295,'Bidding list 26'!$B$4:$G$270,6,0)</f>
        <v>#N/A</v>
      </c>
      <c r="I295" s="88" t="str">
        <f>vlookup(G295,'Bidding list 26'!$B$4:$I$1009,8,0)</f>
        <v>#N/A</v>
      </c>
      <c r="J295" s="93"/>
      <c r="K295" s="89" t="str">
        <f t="shared" si="30"/>
        <v>#N/A</v>
      </c>
      <c r="L295" s="93"/>
      <c r="M295" s="91"/>
      <c r="N295" s="122"/>
      <c r="O295" s="240"/>
      <c r="P295" s="240"/>
      <c r="Q295" s="195"/>
      <c r="R295" s="93">
        <f t="shared" si="29"/>
        <v>0</v>
      </c>
      <c r="S295" s="179" t="str">
        <f t="array" ref="S295">INDEX('G Project Timeline-OPM update'!$G$7:$L$35,MATCH(1,('G Project Timeline-OPM update'!$C$7:$C$35=N295)*('G Project Timeline-OPM update'!$B$7:$B$35=M295)*('G Project Timeline-OPM update'!$D$7:$D$35=O295),0),MATCH(P295,'G Project Timeline-OPM update'!$G$4:$L$4,0))-14</f>
        <v>#N/A</v>
      </c>
      <c r="T295" s="95" t="str">
        <f t="shared" si="3"/>
        <v>#N/A</v>
      </c>
      <c r="U295" s="96" t="str">
        <f>IFERROR(VLOOKUP(G295,'Bidding list 26'!$B$2:$P$31,15,0),"")</f>
        <v/>
      </c>
      <c r="V295" s="96" t="str">
        <f t="shared" si="4"/>
        <v>#N/A</v>
      </c>
      <c r="W295" s="96">
        <f t="shared" si="31"/>
        <v>0</v>
      </c>
      <c r="X295" s="96" t="str">
        <f t="shared" si="21"/>
        <v>#N/A</v>
      </c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01"/>
      <c r="AI295" s="195"/>
      <c r="AJ295" s="103"/>
      <c r="AK295" s="104"/>
      <c r="AL295" s="3">
        <f t="shared" si="32"/>
        <v>0</v>
      </c>
      <c r="AM295" s="3">
        <f t="shared" si="33"/>
        <v>0</v>
      </c>
      <c r="AN295" s="3">
        <f t="shared" si="34"/>
        <v>0</v>
      </c>
      <c r="AO295" s="3">
        <f t="shared" si="35"/>
        <v>0</v>
      </c>
    </row>
    <row r="296">
      <c r="A296" s="93"/>
      <c r="B296" s="195"/>
      <c r="C296" s="195"/>
      <c r="D296" s="195"/>
      <c r="E296" s="195"/>
      <c r="F296" s="93"/>
      <c r="G296" s="195"/>
      <c r="H296" s="195" t="str">
        <f>vlookup(G296,'Bidding list 26'!$B$4:$G$270,6,0)</f>
        <v>#N/A</v>
      </c>
      <c r="I296" s="88" t="str">
        <f>vlookup(G296,'Bidding list 26'!$B$4:$I$1009,8,0)</f>
        <v>#N/A</v>
      </c>
      <c r="J296" s="93"/>
      <c r="K296" s="89" t="str">
        <f t="shared" si="30"/>
        <v>#N/A</v>
      </c>
      <c r="L296" s="93"/>
      <c r="M296" s="91"/>
      <c r="N296" s="122"/>
      <c r="O296" s="240"/>
      <c r="P296" s="240"/>
      <c r="Q296" s="195"/>
      <c r="R296" s="93">
        <f t="shared" si="29"/>
        <v>0</v>
      </c>
      <c r="S296" s="179" t="str">
        <f t="array" ref="S296">INDEX('G Project Timeline-OPM update'!$G$7:$L$35,MATCH(1,('G Project Timeline-OPM update'!$C$7:$C$35=N296)*('G Project Timeline-OPM update'!$B$7:$B$35=M296)*('G Project Timeline-OPM update'!$D$7:$D$35=O296),0),MATCH(P296,'G Project Timeline-OPM update'!$G$4:$L$4,0))-14</f>
        <v>#N/A</v>
      </c>
      <c r="T296" s="95" t="str">
        <f t="shared" si="3"/>
        <v>#N/A</v>
      </c>
      <c r="U296" s="96" t="str">
        <f>IFERROR(VLOOKUP(G296,'Bidding list 26'!$B$2:$P$31,15,0),"")</f>
        <v/>
      </c>
      <c r="V296" s="96" t="str">
        <f t="shared" si="4"/>
        <v>#N/A</v>
      </c>
      <c r="W296" s="96">
        <f t="shared" si="31"/>
        <v>0</v>
      </c>
      <c r="X296" s="96" t="str">
        <f t="shared" si="21"/>
        <v>#N/A</v>
      </c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01"/>
      <c r="AI296" s="195"/>
      <c r="AJ296" s="103"/>
      <c r="AK296" s="104"/>
      <c r="AL296" s="3">
        <f t="shared" si="32"/>
        <v>0</v>
      </c>
      <c r="AM296" s="3">
        <f t="shared" si="33"/>
        <v>0</v>
      </c>
      <c r="AN296" s="3">
        <f t="shared" si="34"/>
        <v>0</v>
      </c>
      <c r="AO296" s="3">
        <f t="shared" si="35"/>
        <v>0</v>
      </c>
    </row>
    <row r="297">
      <c r="A297" s="93"/>
      <c r="B297" s="195"/>
      <c r="C297" s="195"/>
      <c r="D297" s="195"/>
      <c r="E297" s="195"/>
      <c r="F297" s="93"/>
      <c r="G297" s="195"/>
      <c r="H297" s="195" t="str">
        <f>vlookup(G297,'Bidding list 26'!$B$4:$G$270,6,0)</f>
        <v>#N/A</v>
      </c>
      <c r="I297" s="88" t="str">
        <f>vlookup(G297,'Bidding list 26'!$B$4:$I$1009,8,0)</f>
        <v>#N/A</v>
      </c>
      <c r="J297" s="93"/>
      <c r="K297" s="89" t="str">
        <f t="shared" si="30"/>
        <v>#N/A</v>
      </c>
      <c r="L297" s="93"/>
      <c r="M297" s="91"/>
      <c r="N297" s="122"/>
      <c r="O297" s="240"/>
      <c r="P297" s="240"/>
      <c r="Q297" s="195"/>
      <c r="R297" s="93">
        <f t="shared" si="29"/>
        <v>0</v>
      </c>
      <c r="S297" s="179" t="str">
        <f t="array" ref="S297">INDEX('G Project Timeline-OPM update'!$G$7:$L$35,MATCH(1,('G Project Timeline-OPM update'!$C$7:$C$35=N297)*('G Project Timeline-OPM update'!$B$7:$B$35=M297)*('G Project Timeline-OPM update'!$D$7:$D$35=O297),0),MATCH(P297,'G Project Timeline-OPM update'!$G$4:$L$4,0))-14</f>
        <v>#N/A</v>
      </c>
      <c r="T297" s="95" t="str">
        <f t="shared" si="3"/>
        <v>#N/A</v>
      </c>
      <c r="U297" s="96" t="str">
        <f>IFERROR(VLOOKUP(G297,'Bidding list 26'!$B$2:$P$31,15,0),"")</f>
        <v/>
      </c>
      <c r="V297" s="96" t="str">
        <f t="shared" si="4"/>
        <v>#N/A</v>
      </c>
      <c r="W297" s="96">
        <f t="shared" si="31"/>
        <v>0</v>
      </c>
      <c r="X297" s="96" t="str">
        <f t="shared" si="21"/>
        <v>#N/A</v>
      </c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01"/>
      <c r="AI297" s="195"/>
      <c r="AJ297" s="103"/>
      <c r="AK297" s="104"/>
      <c r="AL297" s="3">
        <f t="shared" si="32"/>
        <v>0</v>
      </c>
      <c r="AM297" s="3">
        <f t="shared" si="33"/>
        <v>0</v>
      </c>
      <c r="AN297" s="3">
        <f t="shared" si="34"/>
        <v>0</v>
      </c>
      <c r="AO297" s="3">
        <f t="shared" si="35"/>
        <v>0</v>
      </c>
    </row>
    <row r="298">
      <c r="A298" s="93"/>
      <c r="B298" s="195"/>
      <c r="C298" s="195"/>
      <c r="D298" s="195"/>
      <c r="E298" s="195"/>
      <c r="F298" s="93"/>
      <c r="G298" s="195"/>
      <c r="H298" s="195" t="str">
        <f>vlookup(G298,'Bidding list 26'!$B$4:$G$270,6,0)</f>
        <v>#N/A</v>
      </c>
      <c r="I298" s="88" t="str">
        <f>vlookup(G298,'Bidding list 26'!$B$4:$I$1009,8,0)</f>
        <v>#N/A</v>
      </c>
      <c r="J298" s="93"/>
      <c r="K298" s="89" t="str">
        <f t="shared" si="30"/>
        <v>#N/A</v>
      </c>
      <c r="L298" s="93"/>
      <c r="M298" s="91"/>
      <c r="N298" s="122"/>
      <c r="O298" s="240"/>
      <c r="P298" s="240"/>
      <c r="Q298" s="195"/>
      <c r="R298" s="93">
        <f t="shared" si="29"/>
        <v>0</v>
      </c>
      <c r="S298" s="179" t="str">
        <f t="array" ref="S298">INDEX('G Project Timeline-OPM update'!$G$7:$L$35,MATCH(1,('G Project Timeline-OPM update'!$C$7:$C$35=N298)*('G Project Timeline-OPM update'!$B$7:$B$35=M298)*('G Project Timeline-OPM update'!$D$7:$D$35=O298),0),MATCH(P298,'G Project Timeline-OPM update'!$G$4:$L$4,0))-14</f>
        <v>#N/A</v>
      </c>
      <c r="T298" s="95" t="str">
        <f t="shared" si="3"/>
        <v>#N/A</v>
      </c>
      <c r="U298" s="96" t="str">
        <f>IFERROR(VLOOKUP(G298,'Bidding list 26'!$B$2:$P$31,15,0),"")</f>
        <v/>
      </c>
      <c r="V298" s="96" t="str">
        <f t="shared" si="4"/>
        <v>#N/A</v>
      </c>
      <c r="W298" s="96">
        <f t="shared" si="31"/>
        <v>0</v>
      </c>
      <c r="X298" s="96" t="str">
        <f t="shared" si="21"/>
        <v>#N/A</v>
      </c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01"/>
      <c r="AI298" s="195"/>
      <c r="AJ298" s="103"/>
      <c r="AK298" s="104"/>
      <c r="AL298" s="3">
        <f t="shared" si="32"/>
        <v>0</v>
      </c>
      <c r="AM298" s="3">
        <f t="shared" si="33"/>
        <v>0</v>
      </c>
      <c r="AN298" s="3">
        <f t="shared" si="34"/>
        <v>0</v>
      </c>
      <c r="AO298" s="3">
        <f t="shared" si="35"/>
        <v>0</v>
      </c>
    </row>
    <row r="299">
      <c r="A299" s="93"/>
      <c r="B299" s="195"/>
      <c r="C299" s="195"/>
      <c r="D299" s="195"/>
      <c r="E299" s="195"/>
      <c r="F299" s="93"/>
      <c r="G299" s="195"/>
      <c r="H299" s="195" t="str">
        <f>vlookup(G299,'Bidding list 26'!$B$4:$G$270,6,0)</f>
        <v>#N/A</v>
      </c>
      <c r="I299" s="88" t="str">
        <f>vlookup(G299,'Bidding list 26'!$B$4:$I$1009,8,0)</f>
        <v>#N/A</v>
      </c>
      <c r="J299" s="93"/>
      <c r="K299" s="89" t="str">
        <f t="shared" si="30"/>
        <v>#N/A</v>
      </c>
      <c r="L299" s="93"/>
      <c r="M299" s="91"/>
      <c r="N299" s="122"/>
      <c r="O299" s="240"/>
      <c r="P299" s="240"/>
      <c r="Q299" s="195"/>
      <c r="R299" s="93">
        <f t="shared" si="29"/>
        <v>0</v>
      </c>
      <c r="S299" s="179" t="str">
        <f t="array" ref="S299">INDEX('G Project Timeline-OPM update'!$G$7:$L$35,MATCH(1,('G Project Timeline-OPM update'!$C$7:$C$35=N299)*('G Project Timeline-OPM update'!$B$7:$B$35=M299)*('G Project Timeline-OPM update'!$D$7:$D$35=O299),0),MATCH(P299,'G Project Timeline-OPM update'!$G$4:$L$4,0))-14</f>
        <v>#N/A</v>
      </c>
      <c r="T299" s="95" t="str">
        <f t="shared" si="3"/>
        <v>#N/A</v>
      </c>
      <c r="U299" s="96" t="str">
        <f>IFERROR(VLOOKUP(G299,'Bidding list 26'!$B$2:$P$31,15,0),"")</f>
        <v/>
      </c>
      <c r="V299" s="96" t="str">
        <f t="shared" si="4"/>
        <v>#N/A</v>
      </c>
      <c r="W299" s="96">
        <f t="shared" si="31"/>
        <v>0</v>
      </c>
      <c r="X299" s="96" t="str">
        <f t="shared" si="21"/>
        <v>#N/A</v>
      </c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01"/>
      <c r="AI299" s="195"/>
      <c r="AJ299" s="103"/>
      <c r="AK299" s="104"/>
      <c r="AL299" s="3">
        <f t="shared" si="32"/>
        <v>0</v>
      </c>
      <c r="AM299" s="3">
        <f t="shared" si="33"/>
        <v>0</v>
      </c>
      <c r="AN299" s="3">
        <f t="shared" si="34"/>
        <v>0</v>
      </c>
      <c r="AO299" s="3">
        <f t="shared" si="35"/>
        <v>0</v>
      </c>
    </row>
    <row r="300">
      <c r="A300" s="93"/>
      <c r="B300" s="195"/>
      <c r="C300" s="195"/>
      <c r="D300" s="195"/>
      <c r="E300" s="195"/>
      <c r="F300" s="93"/>
      <c r="G300" s="195"/>
      <c r="H300" s="195" t="str">
        <f>vlookup(G300,'Bidding list 26'!$B$4:$G$270,6,0)</f>
        <v>#N/A</v>
      </c>
      <c r="I300" s="88" t="str">
        <f>vlookup(G300,'Bidding list 26'!$B$4:$I$1009,8,0)</f>
        <v>#N/A</v>
      </c>
      <c r="J300" s="93"/>
      <c r="K300" s="89" t="str">
        <f t="shared" si="30"/>
        <v>#N/A</v>
      </c>
      <c r="L300" s="93"/>
      <c r="M300" s="91"/>
      <c r="N300" s="122"/>
      <c r="O300" s="240"/>
      <c r="P300" s="240"/>
      <c r="Q300" s="195"/>
      <c r="R300" s="93">
        <f t="shared" si="29"/>
        <v>0</v>
      </c>
      <c r="S300" s="179" t="str">
        <f t="array" ref="S300">INDEX('G Project Timeline-OPM update'!$G$7:$L$35,MATCH(1,('G Project Timeline-OPM update'!$C$7:$C$35=N300)*('G Project Timeline-OPM update'!$B$7:$B$35=M300)*('G Project Timeline-OPM update'!$D$7:$D$35=O300),0),MATCH(P300,'G Project Timeline-OPM update'!$G$4:$L$4,0))-14</f>
        <v>#N/A</v>
      </c>
      <c r="T300" s="95" t="str">
        <f t="shared" si="3"/>
        <v>#N/A</v>
      </c>
      <c r="U300" s="96" t="str">
        <f>IFERROR(VLOOKUP(G300,'Bidding list 26'!$B$2:$P$31,15,0),"")</f>
        <v/>
      </c>
      <c r="V300" s="96" t="str">
        <f t="shared" si="4"/>
        <v>#N/A</v>
      </c>
      <c r="W300" s="96">
        <f t="shared" si="31"/>
        <v>0</v>
      </c>
      <c r="X300" s="96" t="str">
        <f t="shared" si="21"/>
        <v>#N/A</v>
      </c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01"/>
      <c r="AI300" s="195"/>
      <c r="AJ300" s="103"/>
      <c r="AK300" s="104"/>
      <c r="AL300" s="3">
        <f t="shared" si="32"/>
        <v>0</v>
      </c>
      <c r="AM300" s="3">
        <f t="shared" si="33"/>
        <v>0</v>
      </c>
      <c r="AN300" s="3">
        <f t="shared" si="34"/>
        <v>0</v>
      </c>
      <c r="AO300" s="3">
        <f t="shared" si="35"/>
        <v>0</v>
      </c>
    </row>
    <row r="301">
      <c r="A301" s="93"/>
      <c r="B301" s="195"/>
      <c r="C301" s="195"/>
      <c r="D301" s="195"/>
      <c r="E301" s="195"/>
      <c r="F301" s="93"/>
      <c r="G301" s="195"/>
      <c r="H301" s="195" t="str">
        <f>vlookup(G301,'Bidding list 26'!$B$4:$G$270,6,0)</f>
        <v>#N/A</v>
      </c>
      <c r="I301" s="88" t="str">
        <f>vlookup(G301,'Bidding list 26'!$B$4:$I$1009,8,0)</f>
        <v>#N/A</v>
      </c>
      <c r="J301" s="93"/>
      <c r="K301" s="89" t="str">
        <f t="shared" si="30"/>
        <v>#N/A</v>
      </c>
      <c r="L301" s="93"/>
      <c r="M301" s="91"/>
      <c r="N301" s="122"/>
      <c r="O301" s="240"/>
      <c r="P301" s="240"/>
      <c r="Q301" s="195"/>
      <c r="R301" s="93">
        <f t="shared" si="29"/>
        <v>0</v>
      </c>
      <c r="S301" s="179" t="str">
        <f t="array" ref="S301">INDEX('G Project Timeline-OPM update'!$G$7:$L$35,MATCH(1,('G Project Timeline-OPM update'!$C$7:$C$35=N301)*('G Project Timeline-OPM update'!$B$7:$B$35=M301)*('G Project Timeline-OPM update'!$D$7:$D$35=O301),0),MATCH(P301,'G Project Timeline-OPM update'!$G$4:$L$4,0))-14</f>
        <v>#N/A</v>
      </c>
      <c r="T301" s="95" t="str">
        <f t="shared" si="3"/>
        <v>#N/A</v>
      </c>
      <c r="U301" s="96" t="str">
        <f>IFERROR(VLOOKUP(G301,'Bidding list 26'!$B$2:$P$31,15,0),"")</f>
        <v/>
      </c>
      <c r="V301" s="96" t="str">
        <f t="shared" si="4"/>
        <v>#N/A</v>
      </c>
      <c r="W301" s="96">
        <f t="shared" si="31"/>
        <v>0</v>
      </c>
      <c r="X301" s="96" t="str">
        <f t="shared" si="21"/>
        <v>#N/A</v>
      </c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01"/>
      <c r="AI301" s="195"/>
      <c r="AJ301" s="103"/>
      <c r="AK301" s="104"/>
      <c r="AL301" s="3">
        <f t="shared" si="32"/>
        <v>0</v>
      </c>
      <c r="AM301" s="3">
        <f t="shared" si="33"/>
        <v>0</v>
      </c>
      <c r="AN301" s="3">
        <f t="shared" si="34"/>
        <v>0</v>
      </c>
      <c r="AO301" s="3">
        <f t="shared" si="35"/>
        <v>0</v>
      </c>
    </row>
    <row r="302">
      <c r="A302" s="93"/>
      <c r="B302" s="195"/>
      <c r="C302" s="195"/>
      <c r="D302" s="195"/>
      <c r="E302" s="195"/>
      <c r="F302" s="93"/>
      <c r="G302" s="195"/>
      <c r="H302" s="195" t="str">
        <f>vlookup(G302,'Bidding list 26'!$B$4:$G$270,6,0)</f>
        <v>#N/A</v>
      </c>
      <c r="I302" s="88" t="str">
        <f>vlookup(G302,'Bidding list 26'!$B$4:$I$1009,8,0)</f>
        <v>#N/A</v>
      </c>
      <c r="J302" s="93"/>
      <c r="K302" s="89" t="str">
        <f t="shared" si="30"/>
        <v>#N/A</v>
      </c>
      <c r="L302" s="93"/>
      <c r="M302" s="91"/>
      <c r="N302" s="122"/>
      <c r="O302" s="240"/>
      <c r="P302" s="240"/>
      <c r="Q302" s="195"/>
      <c r="R302" s="93">
        <f t="shared" si="29"/>
        <v>0</v>
      </c>
      <c r="S302" s="179" t="str">
        <f t="array" ref="S302">INDEX('G Project Timeline-OPM update'!$G$7:$L$35,MATCH(1,('G Project Timeline-OPM update'!$C$7:$C$35=N302)*('G Project Timeline-OPM update'!$B$7:$B$35=M302)*('G Project Timeline-OPM update'!$D$7:$D$35=O302),0),MATCH(P302,'G Project Timeline-OPM update'!$G$4:$L$4,0))-14</f>
        <v>#N/A</v>
      </c>
      <c r="T302" s="95" t="str">
        <f t="shared" si="3"/>
        <v>#N/A</v>
      </c>
      <c r="U302" s="96" t="str">
        <f>IFERROR(VLOOKUP(G302,'Bidding list 26'!$B$2:$P$31,15,0),"")</f>
        <v/>
      </c>
      <c r="V302" s="96" t="str">
        <f t="shared" si="4"/>
        <v>#N/A</v>
      </c>
      <c r="W302" s="96">
        <f t="shared" si="31"/>
        <v>0</v>
      </c>
      <c r="X302" s="96" t="str">
        <f t="shared" si="21"/>
        <v>#N/A</v>
      </c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01"/>
      <c r="AI302" s="195"/>
      <c r="AJ302" s="103"/>
      <c r="AK302" s="104"/>
      <c r="AL302" s="3">
        <f t="shared" si="32"/>
        <v>0</v>
      </c>
      <c r="AM302" s="3">
        <f t="shared" si="33"/>
        <v>0</v>
      </c>
      <c r="AN302" s="3">
        <f t="shared" si="34"/>
        <v>0</v>
      </c>
      <c r="AO302" s="3">
        <f t="shared" si="35"/>
        <v>0</v>
      </c>
    </row>
    <row r="303">
      <c r="A303" s="93"/>
      <c r="B303" s="195"/>
      <c r="C303" s="195"/>
      <c r="D303" s="195"/>
      <c r="E303" s="195"/>
      <c r="F303" s="93"/>
      <c r="G303" s="195"/>
      <c r="H303" s="195" t="str">
        <f>vlookup(G303,'Bidding list 26'!$B$4:$G$270,6,0)</f>
        <v>#N/A</v>
      </c>
      <c r="I303" s="88" t="str">
        <f>vlookup(G303,'Bidding list 26'!$B$4:$I$1009,8,0)</f>
        <v>#N/A</v>
      </c>
      <c r="J303" s="93"/>
      <c r="K303" s="89" t="str">
        <f t="shared" si="30"/>
        <v>#N/A</v>
      </c>
      <c r="L303" s="93"/>
      <c r="M303" s="91"/>
      <c r="N303" s="122"/>
      <c r="O303" s="240"/>
      <c r="P303" s="240"/>
      <c r="Q303" s="195"/>
      <c r="R303" s="93">
        <f t="shared" si="29"/>
        <v>0</v>
      </c>
      <c r="S303" s="179" t="str">
        <f t="array" ref="S303">INDEX('G Project Timeline-OPM update'!$G$7:$L$35,MATCH(1,('G Project Timeline-OPM update'!$C$7:$C$35=N303)*('G Project Timeline-OPM update'!$B$7:$B$35=M303)*('G Project Timeline-OPM update'!$D$7:$D$35=O303),0),MATCH(P303,'G Project Timeline-OPM update'!$G$4:$L$4,0))-14</f>
        <v>#N/A</v>
      </c>
      <c r="T303" s="95" t="str">
        <f t="shared" si="3"/>
        <v>#N/A</v>
      </c>
      <c r="U303" s="96" t="str">
        <f>IFERROR(VLOOKUP(G303,'Bidding list 26'!$B$2:$P$31,15,0),"")</f>
        <v/>
      </c>
      <c r="V303" s="96" t="str">
        <f t="shared" si="4"/>
        <v>#N/A</v>
      </c>
      <c r="W303" s="96">
        <f t="shared" si="31"/>
        <v>0</v>
      </c>
      <c r="X303" s="96" t="str">
        <f t="shared" si="21"/>
        <v>#N/A</v>
      </c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01"/>
      <c r="AI303" s="195"/>
      <c r="AJ303" s="103"/>
      <c r="AK303" s="104"/>
      <c r="AL303" s="3">
        <f t="shared" si="32"/>
        <v>0</v>
      </c>
      <c r="AM303" s="3">
        <f t="shared" si="33"/>
        <v>0</v>
      </c>
      <c r="AN303" s="3">
        <f t="shared" si="34"/>
        <v>0</v>
      </c>
      <c r="AO303" s="3">
        <f t="shared" si="35"/>
        <v>0</v>
      </c>
    </row>
    <row r="304">
      <c r="A304" s="93"/>
      <c r="B304" s="195"/>
      <c r="C304" s="195"/>
      <c r="D304" s="195"/>
      <c r="E304" s="195"/>
      <c r="F304" s="93"/>
      <c r="G304" s="195"/>
      <c r="H304" s="195" t="str">
        <f>vlookup(G304,'Bidding list 26'!$B$4:$G$270,6,0)</f>
        <v>#N/A</v>
      </c>
      <c r="I304" s="88" t="str">
        <f>vlookup(G304,'Bidding list 26'!$B$4:$I$1009,8,0)</f>
        <v>#N/A</v>
      </c>
      <c r="J304" s="93"/>
      <c r="K304" s="89" t="str">
        <f t="shared" si="30"/>
        <v>#N/A</v>
      </c>
      <c r="L304" s="93"/>
      <c r="M304" s="91"/>
      <c r="N304" s="122"/>
      <c r="O304" s="240"/>
      <c r="P304" s="240"/>
      <c r="Q304" s="195"/>
      <c r="R304" s="93">
        <f t="shared" si="29"/>
        <v>0</v>
      </c>
      <c r="S304" s="179" t="str">
        <f t="array" ref="S304">INDEX('G Project Timeline-OPM update'!$G$7:$L$35,MATCH(1,('G Project Timeline-OPM update'!$C$7:$C$35=N304)*('G Project Timeline-OPM update'!$B$7:$B$35=M304)*('G Project Timeline-OPM update'!$D$7:$D$35=O304),0),MATCH(P304,'G Project Timeline-OPM update'!$G$4:$L$4,0))-14</f>
        <v>#N/A</v>
      </c>
      <c r="T304" s="95" t="str">
        <f t="shared" si="3"/>
        <v>#N/A</v>
      </c>
      <c r="U304" s="96" t="str">
        <f>IFERROR(VLOOKUP(G304,'Bidding list 26'!$B$2:$P$31,15,0),"")</f>
        <v/>
      </c>
      <c r="V304" s="96" t="str">
        <f t="shared" si="4"/>
        <v>#N/A</v>
      </c>
      <c r="W304" s="96">
        <f t="shared" si="31"/>
        <v>0</v>
      </c>
      <c r="X304" s="96" t="str">
        <f t="shared" si="21"/>
        <v>#N/A</v>
      </c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01"/>
      <c r="AI304" s="195"/>
      <c r="AJ304" s="103"/>
      <c r="AK304" s="104"/>
      <c r="AL304" s="3">
        <f t="shared" si="32"/>
        <v>0</v>
      </c>
      <c r="AM304" s="3">
        <f t="shared" si="33"/>
        <v>0</v>
      </c>
      <c r="AN304" s="3">
        <f t="shared" si="34"/>
        <v>0</v>
      </c>
      <c r="AO304" s="3">
        <f t="shared" si="35"/>
        <v>0</v>
      </c>
    </row>
    <row r="305">
      <c r="A305" s="93"/>
      <c r="B305" s="195"/>
      <c r="C305" s="195"/>
      <c r="D305" s="195"/>
      <c r="E305" s="195"/>
      <c r="F305" s="93"/>
      <c r="G305" s="195"/>
      <c r="H305" s="195" t="str">
        <f>vlookup(G305,'Bidding list 26'!$B$4:$G$270,6,0)</f>
        <v>#N/A</v>
      </c>
      <c r="I305" s="88" t="str">
        <f>vlookup(G305,'Bidding list 26'!$B$4:$I$1009,8,0)</f>
        <v>#N/A</v>
      </c>
      <c r="J305" s="93"/>
      <c r="K305" s="89" t="str">
        <f t="shared" si="30"/>
        <v>#N/A</v>
      </c>
      <c r="L305" s="93"/>
      <c r="M305" s="91"/>
      <c r="N305" s="122"/>
      <c r="O305" s="240"/>
      <c r="P305" s="240"/>
      <c r="Q305" s="195"/>
      <c r="R305" s="93">
        <f t="shared" si="29"/>
        <v>0</v>
      </c>
      <c r="S305" s="179" t="str">
        <f t="array" ref="S305">INDEX('G Project Timeline-OPM update'!$G$7:$L$35,MATCH(1,('G Project Timeline-OPM update'!$C$7:$C$35=N305)*('G Project Timeline-OPM update'!$B$7:$B$35=M305)*('G Project Timeline-OPM update'!$D$7:$D$35=O305),0),MATCH(P305,'G Project Timeline-OPM update'!$G$4:$L$4,0))-14</f>
        <v>#N/A</v>
      </c>
      <c r="T305" s="95" t="str">
        <f t="shared" si="3"/>
        <v>#N/A</v>
      </c>
      <c r="U305" s="96" t="str">
        <f>IFERROR(VLOOKUP(G305,'Bidding list 26'!$B$2:$P$31,15,0),"")</f>
        <v/>
      </c>
      <c r="V305" s="96" t="str">
        <f t="shared" si="4"/>
        <v>#N/A</v>
      </c>
      <c r="W305" s="96">
        <f t="shared" si="31"/>
        <v>0</v>
      </c>
      <c r="X305" s="96" t="str">
        <f t="shared" si="21"/>
        <v>#N/A</v>
      </c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01"/>
      <c r="AI305" s="195"/>
      <c r="AJ305" s="103"/>
      <c r="AK305" s="104"/>
      <c r="AL305" s="3">
        <f t="shared" si="32"/>
        <v>0</v>
      </c>
      <c r="AM305" s="3">
        <f t="shared" si="33"/>
        <v>0</v>
      </c>
      <c r="AN305" s="3">
        <f t="shared" si="34"/>
        <v>0</v>
      </c>
      <c r="AO305" s="3">
        <f t="shared" si="35"/>
        <v>0</v>
      </c>
    </row>
    <row r="306">
      <c r="A306" s="93"/>
      <c r="B306" s="195"/>
      <c r="C306" s="195"/>
      <c r="D306" s="195"/>
      <c r="E306" s="195"/>
      <c r="F306" s="93"/>
      <c r="G306" s="195"/>
      <c r="H306" s="195" t="str">
        <f>vlookup(G306,'Bidding list 26'!$B$4:$G$270,6,0)</f>
        <v>#N/A</v>
      </c>
      <c r="I306" s="88" t="str">
        <f>vlookup(G306,'Bidding list 26'!$B$4:$I$1009,8,0)</f>
        <v>#N/A</v>
      </c>
      <c r="J306" s="93"/>
      <c r="K306" s="89" t="str">
        <f t="shared" si="30"/>
        <v>#N/A</v>
      </c>
      <c r="L306" s="93"/>
      <c r="M306" s="91"/>
      <c r="N306" s="122"/>
      <c r="O306" s="240"/>
      <c r="P306" s="240"/>
      <c r="Q306" s="195"/>
      <c r="R306" s="93">
        <f t="shared" si="29"/>
        <v>0</v>
      </c>
      <c r="S306" s="179" t="str">
        <f t="array" ref="S306">INDEX('G Project Timeline-OPM update'!$G$7:$L$35,MATCH(1,('G Project Timeline-OPM update'!$C$7:$C$35=N306)*('G Project Timeline-OPM update'!$B$7:$B$35=M306)*('G Project Timeline-OPM update'!$D$7:$D$35=O306),0),MATCH(P306,'G Project Timeline-OPM update'!$G$4:$L$4,0))-14</f>
        <v>#N/A</v>
      </c>
      <c r="T306" s="95" t="str">
        <f t="shared" si="3"/>
        <v>#N/A</v>
      </c>
      <c r="U306" s="96" t="str">
        <f>IFERROR(VLOOKUP(G306,'Bidding list 26'!$B$2:$P$31,15,0),"")</f>
        <v/>
      </c>
      <c r="V306" s="96" t="str">
        <f t="shared" si="4"/>
        <v>#N/A</v>
      </c>
      <c r="W306" s="96">
        <f t="shared" si="31"/>
        <v>0</v>
      </c>
      <c r="X306" s="96" t="str">
        <f t="shared" si="21"/>
        <v>#N/A</v>
      </c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01"/>
      <c r="AI306" s="195"/>
      <c r="AJ306" s="103"/>
      <c r="AK306" s="104"/>
      <c r="AL306" s="3">
        <f t="shared" si="32"/>
        <v>0</v>
      </c>
      <c r="AM306" s="3">
        <f t="shared" si="33"/>
        <v>0</v>
      </c>
      <c r="AN306" s="3">
        <f t="shared" si="34"/>
        <v>0</v>
      </c>
      <c r="AO306" s="3">
        <f t="shared" si="35"/>
        <v>0</v>
      </c>
    </row>
    <row r="307">
      <c r="A307" s="93"/>
      <c r="B307" s="195"/>
      <c r="C307" s="195"/>
      <c r="D307" s="195"/>
      <c r="E307" s="195"/>
      <c r="F307" s="93"/>
      <c r="G307" s="195"/>
      <c r="H307" s="195" t="str">
        <f>vlookup(G307,'Bidding list 26'!$B$4:$G$270,6,0)</f>
        <v>#N/A</v>
      </c>
      <c r="I307" s="88" t="str">
        <f>vlookup(G307,'Bidding list 26'!$B$4:$I$1009,8,0)</f>
        <v>#N/A</v>
      </c>
      <c r="J307" s="93"/>
      <c r="K307" s="89" t="str">
        <f t="shared" si="30"/>
        <v>#N/A</v>
      </c>
      <c r="L307" s="93"/>
      <c r="M307" s="91"/>
      <c r="N307" s="122"/>
      <c r="O307" s="240"/>
      <c r="P307" s="240"/>
      <c r="Q307" s="195"/>
      <c r="R307" s="93">
        <f t="shared" si="29"/>
        <v>0</v>
      </c>
      <c r="S307" s="179" t="str">
        <f t="array" ref="S307">INDEX('G Project Timeline-OPM update'!$G$7:$L$35,MATCH(1,('G Project Timeline-OPM update'!$C$7:$C$35=N307)*('G Project Timeline-OPM update'!$B$7:$B$35=M307)*('G Project Timeline-OPM update'!$D$7:$D$35=O307),0),MATCH(P307,'G Project Timeline-OPM update'!$G$4:$L$4,0))-14</f>
        <v>#N/A</v>
      </c>
      <c r="T307" s="95" t="str">
        <f t="shared" si="3"/>
        <v>#N/A</v>
      </c>
      <c r="U307" s="96" t="str">
        <f>IFERROR(VLOOKUP(G307,'Bidding list 26'!$B$2:$P$31,15,0),"")</f>
        <v/>
      </c>
      <c r="V307" s="96" t="str">
        <f t="shared" si="4"/>
        <v>#N/A</v>
      </c>
      <c r="W307" s="96">
        <f t="shared" si="31"/>
        <v>0</v>
      </c>
      <c r="X307" s="96" t="str">
        <f t="shared" si="21"/>
        <v>#N/A</v>
      </c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01"/>
      <c r="AI307" s="195"/>
      <c r="AJ307" s="103"/>
      <c r="AK307" s="104"/>
      <c r="AL307" s="3">
        <f t="shared" si="32"/>
        <v>0</v>
      </c>
      <c r="AM307" s="3">
        <f t="shared" si="33"/>
        <v>0</v>
      </c>
      <c r="AN307" s="3">
        <f t="shared" si="34"/>
        <v>0</v>
      </c>
      <c r="AO307" s="3">
        <f t="shared" si="35"/>
        <v>0</v>
      </c>
    </row>
    <row r="308">
      <c r="A308" s="93"/>
      <c r="B308" s="195"/>
      <c r="C308" s="195"/>
      <c r="D308" s="195"/>
      <c r="E308" s="195"/>
      <c r="F308" s="93"/>
      <c r="G308" s="195"/>
      <c r="H308" s="195" t="str">
        <f>vlookup(G308,'Bidding list 26'!$B$4:$G$270,6,0)</f>
        <v>#N/A</v>
      </c>
      <c r="I308" s="88" t="str">
        <f>vlookup(G308,'Bidding list 26'!$B$4:$I$1009,8,0)</f>
        <v>#N/A</v>
      </c>
      <c r="J308" s="93"/>
      <c r="K308" s="89" t="str">
        <f t="shared" si="30"/>
        <v>#N/A</v>
      </c>
      <c r="L308" s="93"/>
      <c r="M308" s="91"/>
      <c r="N308" s="122"/>
      <c r="O308" s="240"/>
      <c r="P308" s="240"/>
      <c r="Q308" s="195"/>
      <c r="R308" s="93">
        <f t="shared" si="29"/>
        <v>0</v>
      </c>
      <c r="S308" s="179" t="str">
        <f t="array" ref="S308">INDEX('G Project Timeline-OPM update'!$G$7:$L$35,MATCH(1,('G Project Timeline-OPM update'!$C$7:$C$35=N308)*('G Project Timeline-OPM update'!$B$7:$B$35=M308)*('G Project Timeline-OPM update'!$D$7:$D$35=O308),0),MATCH(P308,'G Project Timeline-OPM update'!$G$4:$L$4,0))-14</f>
        <v>#N/A</v>
      </c>
      <c r="T308" s="95" t="str">
        <f t="shared" si="3"/>
        <v>#N/A</v>
      </c>
      <c r="U308" s="96" t="str">
        <f>IFERROR(VLOOKUP(G308,'Bidding list 26'!$B$2:$P$31,15,0),"")</f>
        <v/>
      </c>
      <c r="V308" s="96" t="str">
        <f t="shared" si="4"/>
        <v>#N/A</v>
      </c>
      <c r="W308" s="96">
        <f t="shared" si="31"/>
        <v>0</v>
      </c>
      <c r="X308" s="96" t="str">
        <f t="shared" si="21"/>
        <v>#N/A</v>
      </c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01"/>
      <c r="AI308" s="195"/>
      <c r="AJ308" s="103"/>
      <c r="AK308" s="104"/>
      <c r="AL308" s="3">
        <f t="shared" si="32"/>
        <v>0</v>
      </c>
      <c r="AM308" s="3">
        <f t="shared" si="33"/>
        <v>0</v>
      </c>
      <c r="AN308" s="3">
        <f t="shared" si="34"/>
        <v>0</v>
      </c>
      <c r="AO308" s="3">
        <f t="shared" si="35"/>
        <v>0</v>
      </c>
    </row>
    <row r="309">
      <c r="A309" s="93"/>
      <c r="B309" s="195"/>
      <c r="C309" s="195"/>
      <c r="D309" s="195"/>
      <c r="E309" s="195"/>
      <c r="F309" s="93"/>
      <c r="G309" s="195"/>
      <c r="H309" s="195" t="str">
        <f>vlookup(G309,'Bidding list 26'!$B$4:$G$270,6,0)</f>
        <v>#N/A</v>
      </c>
      <c r="I309" s="88" t="str">
        <f>vlookup(G309,'Bidding list 26'!$B$4:$I$1009,8,0)</f>
        <v>#N/A</v>
      </c>
      <c r="J309" s="93"/>
      <c r="K309" s="89" t="str">
        <f t="shared" si="30"/>
        <v>#N/A</v>
      </c>
      <c r="L309" s="93"/>
      <c r="M309" s="91"/>
      <c r="N309" s="122"/>
      <c r="O309" s="240"/>
      <c r="P309" s="240"/>
      <c r="Q309" s="195"/>
      <c r="R309" s="93">
        <f t="shared" si="29"/>
        <v>0</v>
      </c>
      <c r="S309" s="179" t="str">
        <f t="array" ref="S309">INDEX('G Project Timeline-OPM update'!$G$7:$L$35,MATCH(1,('G Project Timeline-OPM update'!$C$7:$C$35=N309)*('G Project Timeline-OPM update'!$B$7:$B$35=M309)*('G Project Timeline-OPM update'!$D$7:$D$35=O309),0),MATCH(P309,'G Project Timeline-OPM update'!$G$4:$L$4,0))-14</f>
        <v>#N/A</v>
      </c>
      <c r="T309" s="95" t="str">
        <f t="shared" si="3"/>
        <v>#N/A</v>
      </c>
      <c r="U309" s="96" t="str">
        <f>IFERROR(VLOOKUP(G309,'Bidding list 26'!$B$2:$P$31,15,0),"")</f>
        <v/>
      </c>
      <c r="V309" s="96" t="str">
        <f t="shared" si="4"/>
        <v>#N/A</v>
      </c>
      <c r="W309" s="96">
        <f t="shared" si="31"/>
        <v>0</v>
      </c>
      <c r="X309" s="96" t="str">
        <f t="shared" si="21"/>
        <v>#N/A</v>
      </c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01"/>
      <c r="AI309" s="195"/>
      <c r="AJ309" s="103"/>
      <c r="AK309" s="104"/>
      <c r="AL309" s="3">
        <f t="shared" si="32"/>
        <v>0</v>
      </c>
      <c r="AM309" s="3">
        <f t="shared" si="33"/>
        <v>0</v>
      </c>
      <c r="AN309" s="3">
        <f t="shared" si="34"/>
        <v>0</v>
      </c>
      <c r="AO309" s="3">
        <f t="shared" si="35"/>
        <v>0</v>
      </c>
    </row>
    <row r="310">
      <c r="A310" s="93"/>
      <c r="B310" s="195"/>
      <c r="C310" s="195"/>
      <c r="D310" s="195"/>
      <c r="E310" s="195"/>
      <c r="F310" s="93"/>
      <c r="G310" s="195"/>
      <c r="H310" s="195" t="str">
        <f>vlookup(G310,'Bidding list 26'!$B$4:$G$270,6,0)</f>
        <v>#N/A</v>
      </c>
      <c r="I310" s="88" t="str">
        <f>vlookup(G310,'Bidding list 26'!$B$4:$I$1009,8,0)</f>
        <v>#N/A</v>
      </c>
      <c r="J310" s="93"/>
      <c r="K310" s="89" t="str">
        <f t="shared" si="30"/>
        <v>#N/A</v>
      </c>
      <c r="L310" s="93"/>
      <c r="M310" s="91"/>
      <c r="N310" s="122"/>
      <c r="O310" s="240"/>
      <c r="P310" s="240"/>
      <c r="Q310" s="195"/>
      <c r="R310" s="93">
        <f t="shared" si="29"/>
        <v>0</v>
      </c>
      <c r="S310" s="179" t="str">
        <f t="array" ref="S310">INDEX('G Project Timeline-OPM update'!$G$7:$L$35,MATCH(1,('G Project Timeline-OPM update'!$C$7:$C$35=N310)*('G Project Timeline-OPM update'!$B$7:$B$35=M310)*('G Project Timeline-OPM update'!$D$7:$D$35=O310),0),MATCH(P310,'G Project Timeline-OPM update'!$G$4:$L$4,0))-14</f>
        <v>#N/A</v>
      </c>
      <c r="T310" s="95" t="str">
        <f t="shared" si="3"/>
        <v>#N/A</v>
      </c>
      <c r="U310" s="96" t="str">
        <f>IFERROR(VLOOKUP(G310,'Bidding list 26'!$B$2:$P$31,15,0),"")</f>
        <v/>
      </c>
      <c r="V310" s="96" t="str">
        <f t="shared" si="4"/>
        <v>#N/A</v>
      </c>
      <c r="W310" s="96">
        <f t="shared" si="31"/>
        <v>0</v>
      </c>
      <c r="X310" s="96" t="str">
        <f t="shared" si="21"/>
        <v>#N/A</v>
      </c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01"/>
      <c r="AI310" s="195"/>
      <c r="AJ310" s="103"/>
      <c r="AK310" s="104"/>
      <c r="AL310" s="3">
        <f t="shared" si="32"/>
        <v>0</v>
      </c>
      <c r="AM310" s="3">
        <f t="shared" si="33"/>
        <v>0</v>
      </c>
      <c r="AN310" s="3">
        <f t="shared" si="34"/>
        <v>0</v>
      </c>
      <c r="AO310" s="3">
        <f t="shared" si="35"/>
        <v>0</v>
      </c>
    </row>
    <row r="311">
      <c r="A311" s="93"/>
      <c r="B311" s="195"/>
      <c r="C311" s="195"/>
      <c r="D311" s="195"/>
      <c r="E311" s="195"/>
      <c r="F311" s="93"/>
      <c r="G311" s="195"/>
      <c r="H311" s="195" t="str">
        <f>vlookup(G311,'Bidding list 26'!$B$4:$G$270,6,0)</f>
        <v>#N/A</v>
      </c>
      <c r="I311" s="88" t="str">
        <f>vlookup(G311,'Bidding list 26'!$B$4:$I$1009,8,0)</f>
        <v>#N/A</v>
      </c>
      <c r="J311" s="93"/>
      <c r="K311" s="89" t="str">
        <f t="shared" si="30"/>
        <v>#N/A</v>
      </c>
      <c r="L311" s="93"/>
      <c r="M311" s="91"/>
      <c r="N311" s="122"/>
      <c r="O311" s="240"/>
      <c r="P311" s="240"/>
      <c r="Q311" s="195"/>
      <c r="R311" s="93">
        <f t="shared" si="29"/>
        <v>0</v>
      </c>
      <c r="S311" s="179" t="str">
        <f t="array" ref="S311">INDEX('G Project Timeline-OPM update'!$G$7:$L$35,MATCH(1,('G Project Timeline-OPM update'!$C$7:$C$35=N311)*('G Project Timeline-OPM update'!$B$7:$B$35=M311)*('G Project Timeline-OPM update'!$D$7:$D$35=O311),0),MATCH(P311,'G Project Timeline-OPM update'!$G$4:$L$4,0))-14</f>
        <v>#N/A</v>
      </c>
      <c r="T311" s="95" t="str">
        <f t="shared" si="3"/>
        <v>#N/A</v>
      </c>
      <c r="U311" s="96" t="str">
        <f>IFERROR(VLOOKUP(G311,'Bidding list 26'!$B$2:$P$31,15,0),"")</f>
        <v/>
      </c>
      <c r="V311" s="96" t="str">
        <f t="shared" si="4"/>
        <v>#N/A</v>
      </c>
      <c r="W311" s="96">
        <f t="shared" si="31"/>
        <v>0</v>
      </c>
      <c r="X311" s="96" t="str">
        <f t="shared" si="21"/>
        <v>#N/A</v>
      </c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01"/>
      <c r="AI311" s="195"/>
      <c r="AJ311" s="103"/>
      <c r="AK311" s="104"/>
      <c r="AL311" s="3">
        <f t="shared" si="32"/>
        <v>0</v>
      </c>
      <c r="AM311" s="3">
        <f t="shared" si="33"/>
        <v>0</v>
      </c>
      <c r="AN311" s="3">
        <f t="shared" si="34"/>
        <v>0</v>
      </c>
      <c r="AO311" s="3">
        <f t="shared" si="35"/>
        <v>0</v>
      </c>
    </row>
    <row r="312">
      <c r="A312" s="93"/>
      <c r="B312" s="195"/>
      <c r="C312" s="195"/>
      <c r="D312" s="195"/>
      <c r="E312" s="195"/>
      <c r="F312" s="93"/>
      <c r="G312" s="195"/>
      <c r="H312" s="195" t="str">
        <f>vlookup(G312,'Bidding list 26'!$B$4:$G$270,6,0)</f>
        <v>#N/A</v>
      </c>
      <c r="I312" s="88" t="str">
        <f>vlookup(G312,'Bidding list 26'!$B$4:$I$1009,8,0)</f>
        <v>#N/A</v>
      </c>
      <c r="J312" s="93"/>
      <c r="K312" s="89" t="str">
        <f t="shared" si="30"/>
        <v>#N/A</v>
      </c>
      <c r="L312" s="93"/>
      <c r="M312" s="91"/>
      <c r="N312" s="122"/>
      <c r="O312" s="240"/>
      <c r="P312" s="240"/>
      <c r="Q312" s="195"/>
      <c r="R312" s="93">
        <f t="shared" si="29"/>
        <v>0</v>
      </c>
      <c r="S312" s="179" t="str">
        <f t="array" ref="S312">INDEX('G Project Timeline-OPM update'!$G$7:$L$35,MATCH(1,('G Project Timeline-OPM update'!$C$7:$C$35=N312)*('G Project Timeline-OPM update'!$B$7:$B$35=M312)*('G Project Timeline-OPM update'!$D$7:$D$35=O312),0),MATCH(P312,'G Project Timeline-OPM update'!$G$4:$L$4,0))-14</f>
        <v>#N/A</v>
      </c>
      <c r="T312" s="95" t="str">
        <f t="shared" si="3"/>
        <v>#N/A</v>
      </c>
      <c r="U312" s="96" t="str">
        <f>IFERROR(VLOOKUP(G312,'Bidding list 26'!$B$2:$P$31,15,0),"")</f>
        <v/>
      </c>
      <c r="V312" s="96" t="str">
        <f t="shared" si="4"/>
        <v>#N/A</v>
      </c>
      <c r="W312" s="96">
        <f t="shared" si="31"/>
        <v>0</v>
      </c>
      <c r="X312" s="96" t="str">
        <f t="shared" si="21"/>
        <v>#N/A</v>
      </c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01"/>
      <c r="AI312" s="195"/>
      <c r="AJ312" s="103"/>
      <c r="AK312" s="104"/>
      <c r="AL312" s="3">
        <f t="shared" si="32"/>
        <v>0</v>
      </c>
      <c r="AM312" s="3">
        <f t="shared" si="33"/>
        <v>0</v>
      </c>
      <c r="AN312" s="3">
        <f t="shared" si="34"/>
        <v>0</v>
      </c>
      <c r="AO312" s="3">
        <f t="shared" si="35"/>
        <v>0</v>
      </c>
    </row>
    <row r="313">
      <c r="A313" s="93"/>
      <c r="B313" s="195"/>
      <c r="C313" s="195"/>
      <c r="D313" s="195"/>
      <c r="E313" s="195"/>
      <c r="F313" s="93"/>
      <c r="G313" s="195"/>
      <c r="H313" s="195" t="str">
        <f>vlookup(G313,'Bidding list 26'!$B$4:$G$270,6,0)</f>
        <v>#N/A</v>
      </c>
      <c r="I313" s="88" t="str">
        <f>vlookup(G313,'Bidding list 26'!$B$4:$I$1009,8,0)</f>
        <v>#N/A</v>
      </c>
      <c r="J313" s="93"/>
      <c r="K313" s="89" t="str">
        <f t="shared" si="30"/>
        <v>#N/A</v>
      </c>
      <c r="L313" s="93"/>
      <c r="M313" s="91"/>
      <c r="N313" s="122"/>
      <c r="O313" s="240"/>
      <c r="P313" s="240"/>
      <c r="Q313" s="195"/>
      <c r="R313" s="93">
        <f t="shared" si="29"/>
        <v>0</v>
      </c>
      <c r="S313" s="179" t="str">
        <f t="array" ref="S313">INDEX('G Project Timeline-OPM update'!$G$7:$L$35,MATCH(1,('G Project Timeline-OPM update'!$C$7:$C$35=N313)*('G Project Timeline-OPM update'!$B$7:$B$35=M313)*('G Project Timeline-OPM update'!$D$7:$D$35=O313),0),MATCH(P313,'G Project Timeline-OPM update'!$G$4:$L$4,0))-14</f>
        <v>#N/A</v>
      </c>
      <c r="T313" s="95" t="str">
        <f t="shared" si="3"/>
        <v>#N/A</v>
      </c>
      <c r="U313" s="96" t="str">
        <f>IFERROR(VLOOKUP(G313,'Bidding list 26'!$B$2:$P$31,15,0),"")</f>
        <v/>
      </c>
      <c r="V313" s="96" t="str">
        <f t="shared" si="4"/>
        <v>#N/A</v>
      </c>
      <c r="W313" s="96">
        <f t="shared" si="31"/>
        <v>0</v>
      </c>
      <c r="X313" s="96" t="str">
        <f t="shared" si="21"/>
        <v>#N/A</v>
      </c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01"/>
      <c r="AI313" s="195"/>
      <c r="AJ313" s="103"/>
      <c r="AK313" s="104"/>
      <c r="AL313" s="3">
        <f t="shared" si="32"/>
        <v>0</v>
      </c>
      <c r="AM313" s="3">
        <f t="shared" si="33"/>
        <v>0</v>
      </c>
      <c r="AN313" s="3">
        <f t="shared" si="34"/>
        <v>0</v>
      </c>
      <c r="AO313" s="3">
        <f t="shared" si="35"/>
        <v>0</v>
      </c>
    </row>
    <row r="314">
      <c r="A314" s="93"/>
      <c r="B314" s="195"/>
      <c r="C314" s="195"/>
      <c r="D314" s="195"/>
      <c r="E314" s="195"/>
      <c r="F314" s="93"/>
      <c r="G314" s="195"/>
      <c r="H314" s="195" t="str">
        <f>vlookup(G314,'Bidding list 26'!$B$4:$G$270,6,0)</f>
        <v>#N/A</v>
      </c>
      <c r="I314" s="88" t="str">
        <f>vlookup(G314,'Bidding list 26'!$B$4:$I$1009,8,0)</f>
        <v>#N/A</v>
      </c>
      <c r="J314" s="93"/>
      <c r="K314" s="89" t="str">
        <f t="shared" si="30"/>
        <v>#N/A</v>
      </c>
      <c r="L314" s="93"/>
      <c r="M314" s="91"/>
      <c r="N314" s="122"/>
      <c r="O314" s="240"/>
      <c r="P314" s="240"/>
      <c r="Q314" s="195"/>
      <c r="R314" s="93">
        <f t="shared" si="29"/>
        <v>0</v>
      </c>
      <c r="S314" s="179" t="str">
        <f t="array" ref="S314">INDEX('G Project Timeline-OPM update'!$G$7:$L$35,MATCH(1,('G Project Timeline-OPM update'!$C$7:$C$35=N314)*('G Project Timeline-OPM update'!$B$7:$B$35=M314)*('G Project Timeline-OPM update'!$D$7:$D$35=O314),0),MATCH(P314,'G Project Timeline-OPM update'!$G$4:$L$4,0))-14</f>
        <v>#N/A</v>
      </c>
      <c r="T314" s="95" t="str">
        <f t="shared" si="3"/>
        <v>#N/A</v>
      </c>
      <c r="U314" s="96" t="str">
        <f>IFERROR(VLOOKUP(G314,'Bidding list 26'!$B$2:$P$31,15,0),"")</f>
        <v/>
      </c>
      <c r="V314" s="96" t="str">
        <f t="shared" si="4"/>
        <v>#N/A</v>
      </c>
      <c r="W314" s="96">
        <f t="shared" si="31"/>
        <v>0</v>
      </c>
      <c r="X314" s="96" t="str">
        <f t="shared" si="21"/>
        <v>#N/A</v>
      </c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01"/>
      <c r="AI314" s="195"/>
      <c r="AJ314" s="103"/>
      <c r="AK314" s="104"/>
      <c r="AL314" s="3">
        <f t="shared" si="32"/>
        <v>0</v>
      </c>
      <c r="AM314" s="3">
        <f t="shared" si="33"/>
        <v>0</v>
      </c>
      <c r="AN314" s="3">
        <f t="shared" si="34"/>
        <v>0</v>
      </c>
      <c r="AO314" s="3">
        <f t="shared" si="35"/>
        <v>0</v>
      </c>
    </row>
    <row r="315">
      <c r="A315" s="93"/>
      <c r="B315" s="195"/>
      <c r="C315" s="195"/>
      <c r="D315" s="195"/>
      <c r="E315" s="195"/>
      <c r="F315" s="93"/>
      <c r="G315" s="195"/>
      <c r="H315" s="195" t="str">
        <f>vlookup(G315,'Bidding list 26'!$B$4:$G$270,6,0)</f>
        <v>#N/A</v>
      </c>
      <c r="I315" s="88" t="str">
        <f>vlookup(G315,'Bidding list 26'!$B$4:$I$1009,8,0)</f>
        <v>#N/A</v>
      </c>
      <c r="J315" s="93"/>
      <c r="K315" s="89" t="str">
        <f t="shared" si="30"/>
        <v>#N/A</v>
      </c>
      <c r="L315" s="93"/>
      <c r="M315" s="91"/>
      <c r="N315" s="122"/>
      <c r="O315" s="240"/>
      <c r="P315" s="240"/>
      <c r="Q315" s="195"/>
      <c r="R315" s="93">
        <f t="shared" si="29"/>
        <v>0</v>
      </c>
      <c r="S315" s="179" t="str">
        <f t="array" ref="S315">INDEX('G Project Timeline-OPM update'!$G$7:$L$35,MATCH(1,('G Project Timeline-OPM update'!$C$7:$C$35=N315)*('G Project Timeline-OPM update'!$B$7:$B$35=M315)*('G Project Timeline-OPM update'!$D$7:$D$35=O315),0),MATCH(P315,'G Project Timeline-OPM update'!$G$4:$L$4,0))-14</f>
        <v>#N/A</v>
      </c>
      <c r="T315" s="95" t="str">
        <f t="shared" si="3"/>
        <v>#N/A</v>
      </c>
      <c r="U315" s="96" t="str">
        <f>IFERROR(VLOOKUP(G315,'Bidding list 26'!$B$2:$P$31,15,0),"")</f>
        <v/>
      </c>
      <c r="V315" s="96" t="str">
        <f t="shared" si="4"/>
        <v>#N/A</v>
      </c>
      <c r="W315" s="96">
        <f t="shared" si="31"/>
        <v>0</v>
      </c>
      <c r="X315" s="96" t="str">
        <f t="shared" si="21"/>
        <v>#N/A</v>
      </c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01"/>
      <c r="AI315" s="195"/>
      <c r="AJ315" s="103"/>
      <c r="AK315" s="104"/>
      <c r="AL315" s="3">
        <f t="shared" si="32"/>
        <v>0</v>
      </c>
      <c r="AM315" s="3">
        <f t="shared" si="33"/>
        <v>0</v>
      </c>
      <c r="AN315" s="3">
        <f t="shared" si="34"/>
        <v>0</v>
      </c>
      <c r="AO315" s="3">
        <f t="shared" si="35"/>
        <v>0</v>
      </c>
    </row>
    <row r="316">
      <c r="A316" s="93"/>
      <c r="B316" s="195"/>
      <c r="C316" s="195"/>
      <c r="D316" s="195"/>
      <c r="E316" s="195"/>
      <c r="F316" s="93"/>
      <c r="G316" s="195"/>
      <c r="H316" s="195" t="str">
        <f>vlookup(G316,'Bidding list 26'!$B$4:$G$270,6,0)</f>
        <v>#N/A</v>
      </c>
      <c r="I316" s="88" t="str">
        <f>vlookup(G316,'Bidding list 26'!$B$4:$I$1009,8,0)</f>
        <v>#N/A</v>
      </c>
      <c r="J316" s="93"/>
      <c r="K316" s="89" t="str">
        <f t="shared" si="30"/>
        <v>#N/A</v>
      </c>
      <c r="L316" s="93"/>
      <c r="M316" s="91"/>
      <c r="N316" s="122"/>
      <c r="O316" s="240"/>
      <c r="P316" s="240"/>
      <c r="Q316" s="195"/>
      <c r="R316" s="93">
        <f t="shared" si="29"/>
        <v>0</v>
      </c>
      <c r="S316" s="179" t="str">
        <f t="array" ref="S316">INDEX('G Project Timeline-OPM update'!$G$7:$L$35,MATCH(1,('G Project Timeline-OPM update'!$C$7:$C$35=N316)*('G Project Timeline-OPM update'!$B$7:$B$35=M316)*('G Project Timeline-OPM update'!$D$7:$D$35=O316),0),MATCH(P316,'G Project Timeline-OPM update'!$G$4:$L$4,0))-14</f>
        <v>#N/A</v>
      </c>
      <c r="T316" s="95" t="str">
        <f t="shared" si="3"/>
        <v>#N/A</v>
      </c>
      <c r="U316" s="96" t="str">
        <f>IFERROR(VLOOKUP(G316,'Bidding list 26'!$B$2:$P$31,15,0),"")</f>
        <v/>
      </c>
      <c r="V316" s="96" t="str">
        <f t="shared" si="4"/>
        <v>#N/A</v>
      </c>
      <c r="W316" s="96">
        <f t="shared" si="31"/>
        <v>0</v>
      </c>
      <c r="X316" s="96" t="str">
        <f t="shared" si="21"/>
        <v>#N/A</v>
      </c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01"/>
      <c r="AI316" s="195"/>
      <c r="AJ316" s="103"/>
      <c r="AK316" s="104"/>
      <c r="AL316" s="3">
        <f t="shared" si="32"/>
        <v>0</v>
      </c>
      <c r="AM316" s="3">
        <f t="shared" si="33"/>
        <v>0</v>
      </c>
      <c r="AN316" s="3">
        <f t="shared" si="34"/>
        <v>0</v>
      </c>
      <c r="AO316" s="3">
        <f t="shared" si="35"/>
        <v>0</v>
      </c>
    </row>
    <row r="317">
      <c r="A317" s="93"/>
      <c r="B317" s="195"/>
      <c r="C317" s="195"/>
      <c r="D317" s="195"/>
      <c r="E317" s="195"/>
      <c r="F317" s="93"/>
      <c r="G317" s="195"/>
      <c r="H317" s="195" t="str">
        <f>vlookup(G317,'Bidding list 26'!$B$4:$G$270,6,0)</f>
        <v>#N/A</v>
      </c>
      <c r="I317" s="88" t="str">
        <f>vlookup(G317,'Bidding list 26'!$B$4:$I$1009,8,0)</f>
        <v>#N/A</v>
      </c>
      <c r="J317" s="93"/>
      <c r="K317" s="89" t="str">
        <f t="shared" si="30"/>
        <v>#N/A</v>
      </c>
      <c r="L317" s="93"/>
      <c r="M317" s="91"/>
      <c r="N317" s="122"/>
      <c r="O317" s="240"/>
      <c r="P317" s="240"/>
      <c r="Q317" s="195"/>
      <c r="R317" s="93">
        <f t="shared" si="29"/>
        <v>0</v>
      </c>
      <c r="S317" s="179" t="str">
        <f t="array" ref="S317">INDEX('G Project Timeline-OPM update'!$G$7:$L$35,MATCH(1,('G Project Timeline-OPM update'!$C$7:$C$35=N317)*('G Project Timeline-OPM update'!$B$7:$B$35=M317)*('G Project Timeline-OPM update'!$D$7:$D$35=O317),0),MATCH(P317,'G Project Timeline-OPM update'!$G$4:$L$4,0))-14</f>
        <v>#N/A</v>
      </c>
      <c r="T317" s="95" t="str">
        <f t="shared" si="3"/>
        <v>#N/A</v>
      </c>
      <c r="U317" s="96" t="str">
        <f>IFERROR(VLOOKUP(G317,'Bidding list 26'!$B$2:$P$31,15,0),"")</f>
        <v/>
      </c>
      <c r="V317" s="96" t="str">
        <f t="shared" si="4"/>
        <v>#N/A</v>
      </c>
      <c r="W317" s="96">
        <f t="shared" si="31"/>
        <v>0</v>
      </c>
      <c r="X317" s="96" t="str">
        <f t="shared" si="21"/>
        <v>#N/A</v>
      </c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01"/>
      <c r="AI317" s="195"/>
      <c r="AJ317" s="103"/>
      <c r="AK317" s="104"/>
      <c r="AL317" s="3">
        <f t="shared" si="32"/>
        <v>0</v>
      </c>
      <c r="AM317" s="3">
        <f t="shared" si="33"/>
        <v>0</v>
      </c>
      <c r="AN317" s="3">
        <f t="shared" si="34"/>
        <v>0</v>
      </c>
      <c r="AO317" s="3">
        <f t="shared" si="35"/>
        <v>0</v>
      </c>
    </row>
    <row r="318">
      <c r="A318" s="93"/>
      <c r="B318" s="195"/>
      <c r="C318" s="195"/>
      <c r="D318" s="195"/>
      <c r="E318" s="195"/>
      <c r="F318" s="93"/>
      <c r="G318" s="195"/>
      <c r="H318" s="195" t="str">
        <f>vlookup(G318,'Bidding list 26'!$B$4:$G$270,6,0)</f>
        <v>#N/A</v>
      </c>
      <c r="I318" s="88" t="str">
        <f>vlookup(G318,'Bidding list 26'!$B$4:$I$1009,8,0)</f>
        <v>#N/A</v>
      </c>
      <c r="J318" s="93"/>
      <c r="K318" s="89" t="str">
        <f t="shared" si="30"/>
        <v>#N/A</v>
      </c>
      <c r="L318" s="93"/>
      <c r="M318" s="91"/>
      <c r="N318" s="122"/>
      <c r="O318" s="240"/>
      <c r="P318" s="240"/>
      <c r="Q318" s="195"/>
      <c r="R318" s="93">
        <f t="shared" si="29"/>
        <v>0</v>
      </c>
      <c r="S318" s="179" t="str">
        <f t="array" ref="S318">INDEX('G Project Timeline-OPM update'!$G$7:$L$35,MATCH(1,('G Project Timeline-OPM update'!$C$7:$C$35=N318)*('G Project Timeline-OPM update'!$B$7:$B$35=M318)*('G Project Timeline-OPM update'!$D$7:$D$35=O318),0),MATCH(P318,'G Project Timeline-OPM update'!$G$4:$L$4,0))-14</f>
        <v>#N/A</v>
      </c>
      <c r="T318" s="95" t="str">
        <f t="shared" si="3"/>
        <v>#N/A</v>
      </c>
      <c r="U318" s="96" t="str">
        <f>IFERROR(VLOOKUP(G318,'Bidding list 26'!$B$2:$P$31,15,0),"")</f>
        <v/>
      </c>
      <c r="V318" s="96" t="str">
        <f t="shared" si="4"/>
        <v>#N/A</v>
      </c>
      <c r="W318" s="96">
        <f t="shared" si="31"/>
        <v>0</v>
      </c>
      <c r="X318" s="96" t="str">
        <f t="shared" si="21"/>
        <v>#N/A</v>
      </c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01"/>
      <c r="AI318" s="195"/>
      <c r="AJ318" s="103"/>
      <c r="AK318" s="104"/>
      <c r="AL318" s="3">
        <f t="shared" si="32"/>
        <v>0</v>
      </c>
      <c r="AM318" s="3">
        <f t="shared" si="33"/>
        <v>0</v>
      </c>
      <c r="AN318" s="3">
        <f t="shared" si="34"/>
        <v>0</v>
      </c>
      <c r="AO318" s="3">
        <f t="shared" si="35"/>
        <v>0</v>
      </c>
    </row>
    <row r="319">
      <c r="A319" s="93"/>
      <c r="B319" s="195"/>
      <c r="C319" s="195"/>
      <c r="D319" s="195"/>
      <c r="E319" s="195"/>
      <c r="F319" s="93"/>
      <c r="G319" s="195"/>
      <c r="H319" s="195" t="str">
        <f>vlookup(G319,'Bidding list 26'!$B$4:$G$270,6,0)</f>
        <v>#N/A</v>
      </c>
      <c r="I319" s="88" t="str">
        <f>vlookup(G319,'Bidding list 26'!$B$4:$I$1009,8,0)</f>
        <v>#N/A</v>
      </c>
      <c r="J319" s="93"/>
      <c r="K319" s="89" t="str">
        <f t="shared" si="30"/>
        <v>#N/A</v>
      </c>
      <c r="L319" s="93"/>
      <c r="M319" s="91"/>
      <c r="N319" s="122"/>
      <c r="O319" s="240"/>
      <c r="P319" s="240"/>
      <c r="Q319" s="195"/>
      <c r="R319" s="93">
        <f t="shared" si="29"/>
        <v>0</v>
      </c>
      <c r="S319" s="179" t="str">
        <f t="array" ref="S319">INDEX('G Project Timeline-OPM update'!$G$7:$L$35,MATCH(1,('G Project Timeline-OPM update'!$C$7:$C$35=N319)*('G Project Timeline-OPM update'!$B$7:$B$35=M319)*('G Project Timeline-OPM update'!$D$7:$D$35=O319),0),MATCH(P319,'G Project Timeline-OPM update'!$G$4:$L$4,0))-14</f>
        <v>#N/A</v>
      </c>
      <c r="T319" s="95" t="str">
        <f t="shared" si="3"/>
        <v>#N/A</v>
      </c>
      <c r="U319" s="96" t="str">
        <f>IFERROR(VLOOKUP(G319,'Bidding list 26'!$B$2:$P$31,15,0),"")</f>
        <v/>
      </c>
      <c r="V319" s="96" t="str">
        <f t="shared" si="4"/>
        <v>#N/A</v>
      </c>
      <c r="W319" s="96">
        <f t="shared" si="31"/>
        <v>0</v>
      </c>
      <c r="X319" s="96" t="str">
        <f t="shared" si="21"/>
        <v>#N/A</v>
      </c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01"/>
      <c r="AI319" s="195"/>
      <c r="AJ319" s="103"/>
      <c r="AK319" s="104"/>
      <c r="AL319" s="3">
        <f t="shared" si="32"/>
        <v>0</v>
      </c>
      <c r="AM319" s="3">
        <f t="shared" si="33"/>
        <v>0</v>
      </c>
      <c r="AN319" s="3">
        <f t="shared" si="34"/>
        <v>0</v>
      </c>
      <c r="AO319" s="3">
        <f t="shared" si="35"/>
        <v>0</v>
      </c>
    </row>
    <row r="320">
      <c r="A320" s="93"/>
      <c r="B320" s="195"/>
      <c r="C320" s="195"/>
      <c r="D320" s="195"/>
      <c r="E320" s="195"/>
      <c r="F320" s="93"/>
      <c r="G320" s="195"/>
      <c r="H320" s="195" t="str">
        <f>vlookup(G320,'Bidding list 26'!$B$4:$G$270,6,0)</f>
        <v>#N/A</v>
      </c>
      <c r="I320" s="88" t="str">
        <f>vlookup(G320,'Bidding list 26'!$B$4:$I$1009,8,0)</f>
        <v>#N/A</v>
      </c>
      <c r="J320" s="93"/>
      <c r="K320" s="89" t="str">
        <f t="shared" si="30"/>
        <v>#N/A</v>
      </c>
      <c r="L320" s="93"/>
      <c r="M320" s="91"/>
      <c r="N320" s="122"/>
      <c r="O320" s="240"/>
      <c r="P320" s="240"/>
      <c r="Q320" s="195"/>
      <c r="R320" s="93">
        <f t="shared" si="29"/>
        <v>0</v>
      </c>
      <c r="S320" s="179" t="str">
        <f t="array" ref="S320">INDEX('G Project Timeline-OPM update'!$G$7:$L$35,MATCH(1,('G Project Timeline-OPM update'!$C$7:$C$35=N320)*('G Project Timeline-OPM update'!$B$7:$B$35=M320)*('G Project Timeline-OPM update'!$D$7:$D$35=O320),0),MATCH(P320,'G Project Timeline-OPM update'!$G$4:$L$4,0))-14</f>
        <v>#N/A</v>
      </c>
      <c r="T320" s="95" t="str">
        <f t="shared" si="3"/>
        <v>#N/A</v>
      </c>
      <c r="U320" s="96" t="str">
        <f>IFERROR(VLOOKUP(G320,'Bidding list 26'!$B$2:$P$31,15,0),"")</f>
        <v/>
      </c>
      <c r="V320" s="96" t="str">
        <f t="shared" si="4"/>
        <v>#N/A</v>
      </c>
      <c r="W320" s="96">
        <f t="shared" si="31"/>
        <v>0</v>
      </c>
      <c r="X320" s="96" t="str">
        <f t="shared" si="21"/>
        <v>#N/A</v>
      </c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01"/>
      <c r="AI320" s="195"/>
      <c r="AJ320" s="103"/>
      <c r="AK320" s="104"/>
      <c r="AL320" s="3">
        <f t="shared" si="32"/>
        <v>0</v>
      </c>
      <c r="AM320" s="3">
        <f t="shared" si="33"/>
        <v>0</v>
      </c>
      <c r="AN320" s="3">
        <f t="shared" si="34"/>
        <v>0</v>
      </c>
      <c r="AO320" s="3">
        <f t="shared" si="35"/>
        <v>0</v>
      </c>
    </row>
    <row r="321">
      <c r="A321" s="93"/>
      <c r="B321" s="195"/>
      <c r="C321" s="195"/>
      <c r="D321" s="195"/>
      <c r="E321" s="195"/>
      <c r="F321" s="93"/>
      <c r="G321" s="195"/>
      <c r="H321" s="195" t="str">
        <f>vlookup(G321,'Bidding list 26'!$B$4:$G$270,6,0)</f>
        <v>#N/A</v>
      </c>
      <c r="I321" s="88" t="str">
        <f>vlookup(G321,'Bidding list 26'!$B$4:$I$1009,8,0)</f>
        <v>#N/A</v>
      </c>
      <c r="J321" s="93"/>
      <c r="K321" s="89" t="str">
        <f t="shared" si="30"/>
        <v>#N/A</v>
      </c>
      <c r="L321" s="93"/>
      <c r="M321" s="91"/>
      <c r="N321" s="122"/>
      <c r="O321" s="240"/>
      <c r="P321" s="240"/>
      <c r="Q321" s="195"/>
      <c r="R321" s="93">
        <f t="shared" si="29"/>
        <v>0</v>
      </c>
      <c r="S321" s="179" t="str">
        <f t="array" ref="S321">INDEX('G Project Timeline-OPM update'!$G$7:$L$35,MATCH(1,('G Project Timeline-OPM update'!$C$7:$C$35=N321)*('G Project Timeline-OPM update'!$B$7:$B$35=M321)*('G Project Timeline-OPM update'!$D$7:$D$35=O321),0),MATCH(P321,'G Project Timeline-OPM update'!$G$4:$L$4,0))-14</f>
        <v>#N/A</v>
      </c>
      <c r="T321" s="95" t="str">
        <f t="shared" si="3"/>
        <v>#N/A</v>
      </c>
      <c r="U321" s="96" t="str">
        <f>IFERROR(VLOOKUP(G321,'Bidding list 26'!$B$2:$P$31,15,0),"")</f>
        <v/>
      </c>
      <c r="V321" s="96" t="str">
        <f t="shared" si="4"/>
        <v>#N/A</v>
      </c>
      <c r="W321" s="96">
        <f t="shared" si="31"/>
        <v>0</v>
      </c>
      <c r="X321" s="96" t="str">
        <f t="shared" si="21"/>
        <v>#N/A</v>
      </c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01"/>
      <c r="AI321" s="195"/>
      <c r="AJ321" s="103"/>
      <c r="AK321" s="104"/>
      <c r="AL321" s="3">
        <f t="shared" si="32"/>
        <v>0</v>
      </c>
      <c r="AM321" s="3">
        <f t="shared" si="33"/>
        <v>0</v>
      </c>
      <c r="AN321" s="3">
        <f t="shared" si="34"/>
        <v>0</v>
      </c>
      <c r="AO321" s="3">
        <f t="shared" si="35"/>
        <v>0</v>
      </c>
    </row>
    <row r="322">
      <c r="A322" s="93"/>
      <c r="B322" s="195"/>
      <c r="C322" s="195"/>
      <c r="D322" s="195"/>
      <c r="E322" s="195"/>
      <c r="F322" s="93"/>
      <c r="G322" s="195"/>
      <c r="H322" s="195" t="str">
        <f>vlookup(G322,'Bidding list 26'!$B$4:$G$270,6,0)</f>
        <v>#N/A</v>
      </c>
      <c r="I322" s="88" t="str">
        <f>vlookup(G322,'Bidding list 26'!$B$4:$I$1009,8,0)</f>
        <v>#N/A</v>
      </c>
      <c r="J322" s="93"/>
      <c r="K322" s="89" t="str">
        <f t="shared" si="30"/>
        <v>#N/A</v>
      </c>
      <c r="L322" s="93"/>
      <c r="M322" s="91"/>
      <c r="N322" s="122"/>
      <c r="O322" s="240"/>
      <c r="P322" s="240"/>
      <c r="Q322" s="195"/>
      <c r="R322" s="93">
        <f t="shared" si="29"/>
        <v>0</v>
      </c>
      <c r="S322" s="179" t="str">
        <f t="array" ref="S322">INDEX('G Project Timeline-OPM update'!$G$7:$L$35,MATCH(1,('G Project Timeline-OPM update'!$C$7:$C$35=N322)*('G Project Timeline-OPM update'!$B$7:$B$35=M322)*('G Project Timeline-OPM update'!$D$7:$D$35=O322),0),MATCH(P322,'G Project Timeline-OPM update'!$G$4:$L$4,0))-14</f>
        <v>#N/A</v>
      </c>
      <c r="T322" s="95" t="str">
        <f t="shared" si="3"/>
        <v>#N/A</v>
      </c>
      <c r="U322" s="96" t="str">
        <f>IFERROR(VLOOKUP(G322,'Bidding list 26'!$B$2:$P$31,15,0),"")</f>
        <v/>
      </c>
      <c r="V322" s="96" t="str">
        <f t="shared" si="4"/>
        <v>#N/A</v>
      </c>
      <c r="W322" s="96">
        <f t="shared" si="31"/>
        <v>0</v>
      </c>
      <c r="X322" s="96" t="str">
        <f t="shared" si="21"/>
        <v>#N/A</v>
      </c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01"/>
      <c r="AI322" s="195"/>
      <c r="AJ322" s="103"/>
      <c r="AK322" s="104"/>
      <c r="AL322" s="3">
        <f t="shared" si="32"/>
        <v>0</v>
      </c>
      <c r="AM322" s="3">
        <f t="shared" si="33"/>
        <v>0</v>
      </c>
      <c r="AN322" s="3">
        <f t="shared" si="34"/>
        <v>0</v>
      </c>
      <c r="AO322" s="3">
        <f t="shared" si="35"/>
        <v>0</v>
      </c>
    </row>
    <row r="323">
      <c r="A323" s="93"/>
      <c r="B323" s="195"/>
      <c r="C323" s="195"/>
      <c r="D323" s="195"/>
      <c r="E323" s="195"/>
      <c r="F323" s="93"/>
      <c r="G323" s="195"/>
      <c r="H323" s="195" t="str">
        <f>vlookup(G323,'Bidding list 26'!$B$4:$G$270,6,0)</f>
        <v>#N/A</v>
      </c>
      <c r="I323" s="88" t="str">
        <f>vlookup(G323,'Bidding list 26'!$B$4:$I$1009,8,0)</f>
        <v>#N/A</v>
      </c>
      <c r="J323" s="93"/>
      <c r="K323" s="89" t="str">
        <f t="shared" si="30"/>
        <v>#N/A</v>
      </c>
      <c r="L323" s="93"/>
      <c r="M323" s="91"/>
      <c r="N323" s="122"/>
      <c r="O323" s="240"/>
      <c r="P323" s="240"/>
      <c r="Q323" s="195"/>
      <c r="R323" s="93">
        <f t="shared" si="29"/>
        <v>0</v>
      </c>
      <c r="S323" s="179" t="str">
        <f t="array" ref="S323">INDEX('G Project Timeline-OPM update'!$G$7:$L$35,MATCH(1,('G Project Timeline-OPM update'!$C$7:$C$35=N323)*('G Project Timeline-OPM update'!$B$7:$B$35=M323)*('G Project Timeline-OPM update'!$D$7:$D$35=O323),0),MATCH(P323,'G Project Timeline-OPM update'!$G$4:$L$4,0))-14</f>
        <v>#N/A</v>
      </c>
      <c r="T323" s="95" t="str">
        <f t="shared" si="3"/>
        <v>#N/A</v>
      </c>
      <c r="U323" s="96" t="str">
        <f>IFERROR(VLOOKUP(G323,'Bidding list 26'!$B$2:$P$31,15,0),"")</f>
        <v/>
      </c>
      <c r="V323" s="96" t="str">
        <f t="shared" si="4"/>
        <v>#N/A</v>
      </c>
      <c r="W323" s="96">
        <f t="shared" si="31"/>
        <v>0</v>
      </c>
      <c r="X323" s="96" t="str">
        <f t="shared" si="21"/>
        <v>#N/A</v>
      </c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01"/>
      <c r="AI323" s="195"/>
      <c r="AJ323" s="103"/>
      <c r="AK323" s="104"/>
      <c r="AL323" s="3">
        <f t="shared" si="32"/>
        <v>0</v>
      </c>
      <c r="AM323" s="3">
        <f t="shared" si="33"/>
        <v>0</v>
      </c>
      <c r="AN323" s="3">
        <f t="shared" si="34"/>
        <v>0</v>
      </c>
      <c r="AO323" s="3">
        <f t="shared" si="35"/>
        <v>0</v>
      </c>
    </row>
    <row r="324">
      <c r="A324" s="93"/>
      <c r="B324" s="195"/>
      <c r="C324" s="195"/>
      <c r="D324" s="195"/>
      <c r="E324" s="195"/>
      <c r="F324" s="93"/>
      <c r="G324" s="195"/>
      <c r="H324" s="195" t="str">
        <f>vlookup(G324,'Bidding list 26'!$B$4:$G$270,6,0)</f>
        <v>#N/A</v>
      </c>
      <c r="I324" s="88" t="str">
        <f>vlookup(G324,'Bidding list 26'!$B$4:$I$1009,8,0)</f>
        <v>#N/A</v>
      </c>
      <c r="J324" s="93"/>
      <c r="K324" s="89" t="str">
        <f t="shared" si="30"/>
        <v>#N/A</v>
      </c>
      <c r="L324" s="93"/>
      <c r="M324" s="91"/>
      <c r="N324" s="122"/>
      <c r="O324" s="240"/>
      <c r="P324" s="240"/>
      <c r="Q324" s="195"/>
      <c r="R324" s="93">
        <f t="shared" si="29"/>
        <v>0</v>
      </c>
      <c r="S324" s="179" t="str">
        <f t="array" ref="S324">INDEX('G Project Timeline-OPM update'!$G$7:$L$35,MATCH(1,('G Project Timeline-OPM update'!$C$7:$C$35=N324)*('G Project Timeline-OPM update'!$B$7:$B$35=M324)*('G Project Timeline-OPM update'!$D$7:$D$35=O324),0),MATCH(P324,'G Project Timeline-OPM update'!$G$4:$L$4,0))-14</f>
        <v>#N/A</v>
      </c>
      <c r="T324" s="95" t="str">
        <f t="shared" si="3"/>
        <v>#N/A</v>
      </c>
      <c r="U324" s="96" t="str">
        <f>IFERROR(VLOOKUP(G324,'Bidding list 26'!$B$2:$P$31,15,0),"")</f>
        <v/>
      </c>
      <c r="V324" s="96" t="str">
        <f t="shared" si="4"/>
        <v>#N/A</v>
      </c>
      <c r="W324" s="96">
        <f t="shared" si="31"/>
        <v>0</v>
      </c>
      <c r="X324" s="96" t="str">
        <f t="shared" si="21"/>
        <v>#N/A</v>
      </c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01"/>
      <c r="AI324" s="195"/>
      <c r="AJ324" s="103"/>
      <c r="AK324" s="104"/>
      <c r="AL324" s="3">
        <f t="shared" si="32"/>
        <v>0</v>
      </c>
      <c r="AM324" s="3">
        <f t="shared" si="33"/>
        <v>0</v>
      </c>
      <c r="AN324" s="3">
        <f t="shared" si="34"/>
        <v>0</v>
      </c>
      <c r="AO324" s="3">
        <f t="shared" si="35"/>
        <v>0</v>
      </c>
    </row>
    <row r="325">
      <c r="A325" s="93"/>
      <c r="B325" s="195"/>
      <c r="C325" s="195"/>
      <c r="D325" s="195"/>
      <c r="E325" s="195"/>
      <c r="F325" s="93"/>
      <c r="G325" s="195"/>
      <c r="H325" s="195" t="str">
        <f>vlookup(G325,'Bidding list 26'!$B$4:$G$270,6,0)</f>
        <v>#N/A</v>
      </c>
      <c r="I325" s="88" t="str">
        <f>vlookup(G325,'Bidding list 26'!$B$4:$I$1009,8,0)</f>
        <v>#N/A</v>
      </c>
      <c r="J325" s="93"/>
      <c r="K325" s="89" t="str">
        <f t="shared" si="30"/>
        <v>#N/A</v>
      </c>
      <c r="L325" s="93"/>
      <c r="M325" s="91"/>
      <c r="N325" s="122"/>
      <c r="O325" s="240"/>
      <c r="P325" s="240"/>
      <c r="Q325" s="195"/>
      <c r="R325" s="93">
        <f t="shared" si="29"/>
        <v>0</v>
      </c>
      <c r="S325" s="179" t="str">
        <f t="array" ref="S325">INDEX('G Project Timeline-OPM update'!$G$7:$L$35,MATCH(1,('G Project Timeline-OPM update'!$C$7:$C$35=N325)*('G Project Timeline-OPM update'!$B$7:$B$35=M325)*('G Project Timeline-OPM update'!$D$7:$D$35=O325),0),MATCH(P325,'G Project Timeline-OPM update'!$G$4:$L$4,0))-14</f>
        <v>#N/A</v>
      </c>
      <c r="T325" s="95" t="str">
        <f t="shared" si="3"/>
        <v>#N/A</v>
      </c>
      <c r="U325" s="96" t="str">
        <f>IFERROR(VLOOKUP(G325,'Bidding list 26'!$B$2:$P$31,15,0),"")</f>
        <v/>
      </c>
      <c r="V325" s="96" t="str">
        <f t="shared" si="4"/>
        <v>#N/A</v>
      </c>
      <c r="W325" s="96">
        <f t="shared" si="31"/>
        <v>0</v>
      </c>
      <c r="X325" s="96" t="str">
        <f t="shared" si="21"/>
        <v>#N/A</v>
      </c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01"/>
      <c r="AI325" s="195"/>
      <c r="AJ325" s="103"/>
      <c r="AK325" s="104"/>
      <c r="AL325" s="3">
        <f t="shared" si="32"/>
        <v>0</v>
      </c>
      <c r="AM325" s="3">
        <f t="shared" si="33"/>
        <v>0</v>
      </c>
      <c r="AN325" s="3">
        <f t="shared" si="34"/>
        <v>0</v>
      </c>
      <c r="AO325" s="3">
        <f t="shared" si="35"/>
        <v>0</v>
      </c>
    </row>
    <row r="326">
      <c r="A326" s="93"/>
      <c r="B326" s="195"/>
      <c r="C326" s="195"/>
      <c r="D326" s="195"/>
      <c r="E326" s="195"/>
      <c r="F326" s="93"/>
      <c r="G326" s="195"/>
      <c r="H326" s="195" t="str">
        <f>vlookup(G326,'Bidding list 26'!$B$4:$G$270,6,0)</f>
        <v>#N/A</v>
      </c>
      <c r="I326" s="88" t="str">
        <f>vlookup(G326,'Bidding list 26'!$B$4:$I$1009,8,0)</f>
        <v>#N/A</v>
      </c>
      <c r="J326" s="93"/>
      <c r="K326" s="89" t="str">
        <f t="shared" si="30"/>
        <v>#N/A</v>
      </c>
      <c r="L326" s="93"/>
      <c r="M326" s="91"/>
      <c r="N326" s="122"/>
      <c r="O326" s="240"/>
      <c r="P326" s="240"/>
      <c r="Q326" s="195"/>
      <c r="R326" s="93">
        <f t="shared" si="29"/>
        <v>0</v>
      </c>
      <c r="S326" s="179" t="str">
        <f t="array" ref="S326">INDEX('G Project Timeline-OPM update'!$G$7:$L$35,MATCH(1,('G Project Timeline-OPM update'!$C$7:$C$35=N326)*('G Project Timeline-OPM update'!$B$7:$B$35=M326)*('G Project Timeline-OPM update'!$D$7:$D$35=O326),0),MATCH(P326,'G Project Timeline-OPM update'!$G$4:$L$4,0))-14</f>
        <v>#N/A</v>
      </c>
      <c r="T326" s="95" t="str">
        <f t="shared" si="3"/>
        <v>#N/A</v>
      </c>
      <c r="U326" s="96" t="str">
        <f>IFERROR(VLOOKUP(G326,'Bidding list 26'!$B$2:$P$31,15,0),"")</f>
        <v/>
      </c>
      <c r="V326" s="96" t="str">
        <f t="shared" si="4"/>
        <v>#N/A</v>
      </c>
      <c r="W326" s="96">
        <f t="shared" si="31"/>
        <v>0</v>
      </c>
      <c r="X326" s="96" t="str">
        <f t="shared" si="21"/>
        <v>#N/A</v>
      </c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01"/>
      <c r="AI326" s="195"/>
      <c r="AJ326" s="103"/>
      <c r="AK326" s="104"/>
      <c r="AL326" s="3">
        <f t="shared" si="32"/>
        <v>0</v>
      </c>
      <c r="AM326" s="3">
        <f t="shared" si="33"/>
        <v>0</v>
      </c>
      <c r="AN326" s="3">
        <f t="shared" si="34"/>
        <v>0</v>
      </c>
      <c r="AO326" s="3">
        <f t="shared" si="35"/>
        <v>0</v>
      </c>
    </row>
    <row r="327">
      <c r="A327" s="93"/>
      <c r="B327" s="195"/>
      <c r="C327" s="195"/>
      <c r="D327" s="195"/>
      <c r="E327" s="195"/>
      <c r="F327" s="93"/>
      <c r="G327" s="195"/>
      <c r="H327" s="195" t="str">
        <f>vlookup(G327,'Bidding list 26'!$B$4:$G$270,6,0)</f>
        <v>#N/A</v>
      </c>
      <c r="I327" s="88" t="str">
        <f>vlookup(G327,'Bidding list 26'!$B$4:$I$1009,8,0)</f>
        <v>#N/A</v>
      </c>
      <c r="J327" s="93"/>
      <c r="K327" s="89" t="str">
        <f t="shared" si="30"/>
        <v>#N/A</v>
      </c>
      <c r="L327" s="93"/>
      <c r="M327" s="91"/>
      <c r="N327" s="122"/>
      <c r="O327" s="240"/>
      <c r="P327" s="240"/>
      <c r="Q327" s="195"/>
      <c r="R327" s="93">
        <f t="shared" si="29"/>
        <v>0</v>
      </c>
      <c r="S327" s="179" t="str">
        <f t="array" ref="S327">INDEX('G Project Timeline-OPM update'!$G$7:$L$35,MATCH(1,('G Project Timeline-OPM update'!$C$7:$C$35=N327)*('G Project Timeline-OPM update'!$B$7:$B$35=M327)*('G Project Timeline-OPM update'!$D$7:$D$35=O327),0),MATCH(P327,'G Project Timeline-OPM update'!$G$4:$L$4,0))-14</f>
        <v>#N/A</v>
      </c>
      <c r="T327" s="95" t="str">
        <f t="shared" si="3"/>
        <v>#N/A</v>
      </c>
      <c r="U327" s="96" t="str">
        <f>IFERROR(VLOOKUP(G327,'Bidding list 26'!$B$2:$P$31,15,0),"")</f>
        <v/>
      </c>
      <c r="V327" s="96" t="str">
        <f t="shared" si="4"/>
        <v>#N/A</v>
      </c>
      <c r="W327" s="96">
        <f t="shared" si="31"/>
        <v>0</v>
      </c>
      <c r="X327" s="96" t="str">
        <f t="shared" si="21"/>
        <v>#N/A</v>
      </c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01"/>
      <c r="AI327" s="195"/>
      <c r="AJ327" s="103"/>
      <c r="AK327" s="104"/>
      <c r="AL327" s="3">
        <f t="shared" si="32"/>
        <v>0</v>
      </c>
      <c r="AM327" s="3">
        <f t="shared" si="33"/>
        <v>0</v>
      </c>
      <c r="AN327" s="3">
        <f t="shared" si="34"/>
        <v>0</v>
      </c>
      <c r="AO327" s="3">
        <f t="shared" si="35"/>
        <v>0</v>
      </c>
    </row>
    <row r="328">
      <c r="A328" s="93"/>
      <c r="B328" s="195"/>
      <c r="C328" s="195"/>
      <c r="D328" s="195"/>
      <c r="E328" s="195"/>
      <c r="F328" s="93"/>
      <c r="G328" s="195"/>
      <c r="H328" s="195" t="str">
        <f>vlookup(G328,'Bidding list 26'!$B$4:$G$270,6,0)</f>
        <v>#N/A</v>
      </c>
      <c r="I328" s="88" t="str">
        <f>vlookup(G328,'Bidding list 26'!$B$4:$I$1009,8,0)</f>
        <v>#N/A</v>
      </c>
      <c r="J328" s="93"/>
      <c r="K328" s="89" t="str">
        <f t="shared" si="30"/>
        <v>#N/A</v>
      </c>
      <c r="L328" s="93"/>
      <c r="M328" s="91"/>
      <c r="N328" s="122"/>
      <c r="O328" s="240"/>
      <c r="P328" s="240"/>
      <c r="Q328" s="195"/>
      <c r="R328" s="93">
        <f t="shared" si="29"/>
        <v>0</v>
      </c>
      <c r="S328" s="179" t="str">
        <f t="array" ref="S328">INDEX('G Project Timeline-OPM update'!$G$7:$L$35,MATCH(1,('G Project Timeline-OPM update'!$C$7:$C$35=N328)*('G Project Timeline-OPM update'!$B$7:$B$35=M328)*('G Project Timeline-OPM update'!$D$7:$D$35=O328),0),MATCH(P328,'G Project Timeline-OPM update'!$G$4:$L$4,0))-14</f>
        <v>#N/A</v>
      </c>
      <c r="T328" s="95" t="str">
        <f t="shared" si="3"/>
        <v>#N/A</v>
      </c>
      <c r="U328" s="96" t="str">
        <f>IFERROR(VLOOKUP(G328,'Bidding list 26'!$B$2:$P$31,15,0),"")</f>
        <v/>
      </c>
      <c r="V328" s="96" t="str">
        <f t="shared" si="4"/>
        <v>#N/A</v>
      </c>
      <c r="W328" s="96">
        <f t="shared" si="31"/>
        <v>0</v>
      </c>
      <c r="X328" s="96" t="str">
        <f t="shared" si="21"/>
        <v>#N/A</v>
      </c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01"/>
      <c r="AI328" s="195"/>
      <c r="AJ328" s="103"/>
      <c r="AK328" s="104"/>
      <c r="AL328" s="3">
        <f t="shared" si="32"/>
        <v>0</v>
      </c>
      <c r="AM328" s="3">
        <f t="shared" si="33"/>
        <v>0</v>
      </c>
      <c r="AN328" s="3">
        <f t="shared" si="34"/>
        <v>0</v>
      </c>
      <c r="AO328" s="3">
        <f t="shared" si="35"/>
        <v>0</v>
      </c>
    </row>
    <row r="329">
      <c r="A329" s="93"/>
      <c r="B329" s="195"/>
      <c r="C329" s="195"/>
      <c r="D329" s="195"/>
      <c r="E329" s="195"/>
      <c r="F329" s="93"/>
      <c r="G329" s="195"/>
      <c r="H329" s="195" t="str">
        <f>vlookup(G329,'Bidding list 26'!$B$4:$G$270,6,0)</f>
        <v>#N/A</v>
      </c>
      <c r="I329" s="88" t="str">
        <f>vlookup(G329,'Bidding list 26'!$B$4:$I$1009,8,0)</f>
        <v>#N/A</v>
      </c>
      <c r="J329" s="93"/>
      <c r="K329" s="89" t="str">
        <f t="shared" si="30"/>
        <v>#N/A</v>
      </c>
      <c r="L329" s="93"/>
      <c r="M329" s="91"/>
      <c r="N329" s="122"/>
      <c r="O329" s="240"/>
      <c r="P329" s="240"/>
      <c r="Q329" s="195"/>
      <c r="R329" s="93">
        <f t="shared" si="29"/>
        <v>0</v>
      </c>
      <c r="S329" s="179" t="str">
        <f t="array" ref="S329">INDEX('G Project Timeline-OPM update'!$G$7:$L$35,MATCH(1,('G Project Timeline-OPM update'!$C$7:$C$35=N329)*('G Project Timeline-OPM update'!$B$7:$B$35=M329)*('G Project Timeline-OPM update'!$D$7:$D$35=O329),0),MATCH(P329,'G Project Timeline-OPM update'!$G$4:$L$4,0))-14</f>
        <v>#N/A</v>
      </c>
      <c r="T329" s="95" t="str">
        <f t="shared" si="3"/>
        <v>#N/A</v>
      </c>
      <c r="U329" s="96" t="str">
        <f>IFERROR(VLOOKUP(G329,'Bidding list 26'!$B$2:$P$31,15,0),"")</f>
        <v/>
      </c>
      <c r="V329" s="96" t="str">
        <f t="shared" si="4"/>
        <v>#N/A</v>
      </c>
      <c r="W329" s="96">
        <f t="shared" si="31"/>
        <v>0</v>
      </c>
      <c r="X329" s="96" t="str">
        <f t="shared" si="21"/>
        <v>#N/A</v>
      </c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01"/>
      <c r="AI329" s="195"/>
      <c r="AJ329" s="103"/>
      <c r="AK329" s="104"/>
      <c r="AL329" s="3">
        <f t="shared" si="32"/>
        <v>0</v>
      </c>
      <c r="AM329" s="3">
        <f t="shared" si="33"/>
        <v>0</v>
      </c>
      <c r="AN329" s="3">
        <f t="shared" si="34"/>
        <v>0</v>
      </c>
      <c r="AO329" s="3">
        <f t="shared" si="35"/>
        <v>0</v>
      </c>
    </row>
    <row r="330">
      <c r="A330" s="93"/>
      <c r="B330" s="195"/>
      <c r="C330" s="195"/>
      <c r="D330" s="195"/>
      <c r="E330" s="195"/>
      <c r="F330" s="93"/>
      <c r="G330" s="195"/>
      <c r="H330" s="195" t="str">
        <f>vlookup(G330,'Bidding list 26'!$B$4:$G$270,6,0)</f>
        <v>#N/A</v>
      </c>
      <c r="I330" s="88" t="str">
        <f>vlookup(G330,'Bidding list 26'!$B$4:$I$1009,8,0)</f>
        <v>#N/A</v>
      </c>
      <c r="J330" s="93"/>
      <c r="K330" s="89" t="str">
        <f t="shared" si="30"/>
        <v>#N/A</v>
      </c>
      <c r="L330" s="93"/>
      <c r="M330" s="91"/>
      <c r="N330" s="122"/>
      <c r="O330" s="240"/>
      <c r="P330" s="240"/>
      <c r="Q330" s="195"/>
      <c r="R330" s="93">
        <f t="shared" si="29"/>
        <v>0</v>
      </c>
      <c r="S330" s="179" t="str">
        <f t="array" ref="S330">INDEX('G Project Timeline-OPM update'!$G$7:$L$35,MATCH(1,('G Project Timeline-OPM update'!$C$7:$C$35=N330)*('G Project Timeline-OPM update'!$B$7:$B$35=M330)*('G Project Timeline-OPM update'!$D$7:$D$35=O330),0),MATCH(P330,'G Project Timeline-OPM update'!$G$4:$L$4,0))-14</f>
        <v>#N/A</v>
      </c>
      <c r="T330" s="95" t="str">
        <f t="shared" si="3"/>
        <v>#N/A</v>
      </c>
      <c r="U330" s="96" t="str">
        <f>IFERROR(VLOOKUP(G330,'Bidding list 26'!$B$2:$P$31,15,0),"")</f>
        <v/>
      </c>
      <c r="V330" s="96" t="str">
        <f t="shared" si="4"/>
        <v>#N/A</v>
      </c>
      <c r="W330" s="96">
        <f t="shared" si="31"/>
        <v>0</v>
      </c>
      <c r="X330" s="96" t="str">
        <f t="shared" si="21"/>
        <v>#N/A</v>
      </c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01"/>
      <c r="AI330" s="195"/>
      <c r="AJ330" s="103"/>
      <c r="AK330" s="104"/>
      <c r="AL330" s="3">
        <f t="shared" si="32"/>
        <v>0</v>
      </c>
      <c r="AM330" s="3">
        <f t="shared" si="33"/>
        <v>0</v>
      </c>
      <c r="AN330" s="3">
        <f t="shared" si="34"/>
        <v>0</v>
      </c>
      <c r="AO330" s="3">
        <f t="shared" si="35"/>
        <v>0</v>
      </c>
    </row>
    <row r="331">
      <c r="A331" s="93"/>
      <c r="B331" s="195"/>
      <c r="C331" s="195"/>
      <c r="D331" s="195"/>
      <c r="E331" s="195"/>
      <c r="F331" s="93"/>
      <c r="G331" s="195"/>
      <c r="H331" s="195" t="str">
        <f>vlookup(G331,'Bidding list 26'!$B$4:$G$270,6,0)</f>
        <v>#N/A</v>
      </c>
      <c r="I331" s="88" t="str">
        <f>vlookup(G331,'Bidding list 26'!$B$4:$I$1009,8,0)</f>
        <v>#N/A</v>
      </c>
      <c r="J331" s="93"/>
      <c r="K331" s="89" t="str">
        <f t="shared" si="30"/>
        <v>#N/A</v>
      </c>
      <c r="L331" s="93"/>
      <c r="M331" s="91"/>
      <c r="N331" s="122"/>
      <c r="O331" s="240"/>
      <c r="P331" s="240"/>
      <c r="Q331" s="195"/>
      <c r="R331" s="93">
        <f t="shared" si="29"/>
        <v>0</v>
      </c>
      <c r="S331" s="179" t="str">
        <f t="array" ref="S331">INDEX('G Project Timeline-OPM update'!$G$7:$L$35,MATCH(1,('G Project Timeline-OPM update'!$C$7:$C$35=N331)*('G Project Timeline-OPM update'!$B$7:$B$35=M331)*('G Project Timeline-OPM update'!$D$7:$D$35=O331),0),MATCH(P331,'G Project Timeline-OPM update'!$G$4:$L$4,0))-14</f>
        <v>#N/A</v>
      </c>
      <c r="T331" s="95" t="str">
        <f t="shared" si="3"/>
        <v>#N/A</v>
      </c>
      <c r="U331" s="96" t="str">
        <f>IFERROR(VLOOKUP(G331,'Bidding list 26'!$B$2:$P$31,15,0),"")</f>
        <v/>
      </c>
      <c r="V331" s="96" t="str">
        <f t="shared" si="4"/>
        <v>#N/A</v>
      </c>
      <c r="W331" s="96">
        <f t="shared" si="31"/>
        <v>0</v>
      </c>
      <c r="X331" s="96" t="str">
        <f t="shared" si="21"/>
        <v>#N/A</v>
      </c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01"/>
      <c r="AI331" s="195"/>
      <c r="AJ331" s="103"/>
      <c r="AK331" s="104"/>
      <c r="AL331" s="3">
        <f t="shared" si="32"/>
        <v>0</v>
      </c>
      <c r="AM331" s="3">
        <f t="shared" si="33"/>
        <v>0</v>
      </c>
      <c r="AN331" s="3">
        <f t="shared" si="34"/>
        <v>0</v>
      </c>
      <c r="AO331" s="3">
        <f t="shared" si="35"/>
        <v>0</v>
      </c>
    </row>
    <row r="332">
      <c r="A332" s="93"/>
      <c r="B332" s="195"/>
      <c r="C332" s="195"/>
      <c r="D332" s="195"/>
      <c r="E332" s="195"/>
      <c r="F332" s="93"/>
      <c r="G332" s="195"/>
      <c r="H332" s="195" t="str">
        <f>vlookup(G332,'Bidding list 26'!$B$4:$G$270,6,0)</f>
        <v>#N/A</v>
      </c>
      <c r="I332" s="88" t="str">
        <f>vlookup(G332,'Bidding list 26'!$B$4:$I$1009,8,0)</f>
        <v>#N/A</v>
      </c>
      <c r="J332" s="93"/>
      <c r="K332" s="89" t="str">
        <f t="shared" si="30"/>
        <v>#N/A</v>
      </c>
      <c r="L332" s="93"/>
      <c r="M332" s="91"/>
      <c r="N332" s="122"/>
      <c r="O332" s="240"/>
      <c r="P332" s="240"/>
      <c r="Q332" s="195"/>
      <c r="R332" s="93">
        <f t="shared" si="29"/>
        <v>0</v>
      </c>
      <c r="S332" s="179" t="str">
        <f t="array" ref="S332">INDEX('G Project Timeline-OPM update'!$G$7:$L$35,MATCH(1,('G Project Timeline-OPM update'!$C$7:$C$35=N332)*('G Project Timeline-OPM update'!$B$7:$B$35=M332)*('G Project Timeline-OPM update'!$D$7:$D$35=O332),0),MATCH(P332,'G Project Timeline-OPM update'!$G$4:$L$4,0))-14</f>
        <v>#N/A</v>
      </c>
      <c r="T332" s="95" t="str">
        <f t="shared" si="3"/>
        <v>#N/A</v>
      </c>
      <c r="U332" s="96" t="str">
        <f>IFERROR(VLOOKUP(G332,'Bidding list 26'!$B$2:$P$31,15,0),"")</f>
        <v/>
      </c>
      <c r="V332" s="96" t="str">
        <f t="shared" si="4"/>
        <v>#N/A</v>
      </c>
      <c r="W332" s="96">
        <f t="shared" si="31"/>
        <v>0</v>
      </c>
      <c r="X332" s="96" t="str">
        <f t="shared" si="21"/>
        <v>#N/A</v>
      </c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01"/>
      <c r="AI332" s="195"/>
      <c r="AJ332" s="103"/>
      <c r="AK332" s="104"/>
      <c r="AL332" s="3">
        <f t="shared" si="32"/>
        <v>0</v>
      </c>
      <c r="AM332" s="3">
        <f t="shared" si="33"/>
        <v>0</v>
      </c>
      <c r="AN332" s="3">
        <f t="shared" si="34"/>
        <v>0</v>
      </c>
      <c r="AO332" s="3">
        <f t="shared" si="35"/>
        <v>0</v>
      </c>
    </row>
    <row r="333">
      <c r="A333" s="93"/>
      <c r="B333" s="195"/>
      <c r="C333" s="195"/>
      <c r="D333" s="195"/>
      <c r="E333" s="195"/>
      <c r="F333" s="93"/>
      <c r="G333" s="195"/>
      <c r="H333" s="195" t="str">
        <f>vlookup(G333,'Bidding list 26'!$B$4:$G$270,6,0)</f>
        <v>#N/A</v>
      </c>
      <c r="I333" s="88" t="str">
        <f>vlookup(G333,'Bidding list 26'!$B$4:$I$1009,8,0)</f>
        <v>#N/A</v>
      </c>
      <c r="J333" s="93"/>
      <c r="K333" s="89" t="str">
        <f t="shared" si="30"/>
        <v>#N/A</v>
      </c>
      <c r="L333" s="93"/>
      <c r="M333" s="91"/>
      <c r="N333" s="122"/>
      <c r="O333" s="240"/>
      <c r="P333" s="240"/>
      <c r="Q333" s="195"/>
      <c r="R333" s="93">
        <f t="shared" si="29"/>
        <v>0</v>
      </c>
      <c r="S333" s="179" t="str">
        <f t="array" ref="S333">INDEX('G Project Timeline-OPM update'!$G$7:$L$35,MATCH(1,('G Project Timeline-OPM update'!$C$7:$C$35=N333)*('G Project Timeline-OPM update'!$B$7:$B$35=M333)*('G Project Timeline-OPM update'!$D$7:$D$35=O333),0),MATCH(P333,'G Project Timeline-OPM update'!$G$4:$L$4,0))-14</f>
        <v>#N/A</v>
      </c>
      <c r="T333" s="95" t="str">
        <f t="shared" si="3"/>
        <v>#N/A</v>
      </c>
      <c r="U333" s="96" t="str">
        <f>IFERROR(VLOOKUP(G333,'Bidding list 26'!$B$2:$P$31,15,0),"")</f>
        <v/>
      </c>
      <c r="V333" s="96" t="str">
        <f t="shared" si="4"/>
        <v>#N/A</v>
      </c>
      <c r="W333" s="96">
        <f t="shared" si="31"/>
        <v>0</v>
      </c>
      <c r="X333" s="96" t="str">
        <f t="shared" si="21"/>
        <v>#N/A</v>
      </c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01"/>
      <c r="AI333" s="195"/>
      <c r="AJ333" s="103"/>
      <c r="AK333" s="104"/>
      <c r="AL333" s="3">
        <f t="shared" si="32"/>
        <v>0</v>
      </c>
      <c r="AM333" s="3">
        <f t="shared" si="33"/>
        <v>0</v>
      </c>
      <c r="AN333" s="3">
        <f t="shared" si="34"/>
        <v>0</v>
      </c>
      <c r="AO333" s="3">
        <f t="shared" si="35"/>
        <v>0</v>
      </c>
    </row>
    <row r="334">
      <c r="A334" s="93"/>
      <c r="B334" s="195"/>
      <c r="C334" s="195"/>
      <c r="D334" s="195"/>
      <c r="E334" s="195"/>
      <c r="F334" s="93"/>
      <c r="G334" s="195"/>
      <c r="H334" s="195" t="str">
        <f>vlookup(G334,'Bidding list 26'!$B$4:$G$270,6,0)</f>
        <v>#N/A</v>
      </c>
      <c r="I334" s="88" t="str">
        <f>vlookup(G334,'Bidding list 26'!$B$4:$I$1009,8,0)</f>
        <v>#N/A</v>
      </c>
      <c r="J334" s="93"/>
      <c r="K334" s="89" t="str">
        <f t="shared" si="30"/>
        <v>#N/A</v>
      </c>
      <c r="L334" s="93"/>
      <c r="M334" s="91"/>
      <c r="N334" s="122"/>
      <c r="O334" s="240"/>
      <c r="P334" s="240"/>
      <c r="Q334" s="195"/>
      <c r="R334" s="93">
        <f t="shared" si="29"/>
        <v>0</v>
      </c>
      <c r="S334" s="179" t="str">
        <f t="array" ref="S334">INDEX('G Project Timeline-OPM update'!$G$7:$L$35,MATCH(1,('G Project Timeline-OPM update'!$C$7:$C$35=N334)*('G Project Timeline-OPM update'!$B$7:$B$35=M334)*('G Project Timeline-OPM update'!$D$7:$D$35=O334),0),MATCH(P334,'G Project Timeline-OPM update'!$G$4:$L$4,0))-14</f>
        <v>#N/A</v>
      </c>
      <c r="T334" s="95" t="str">
        <f t="shared" si="3"/>
        <v>#N/A</v>
      </c>
      <c r="U334" s="96" t="str">
        <f>IFERROR(VLOOKUP(G334,'Bidding list 26'!$B$2:$P$31,15,0),"")</f>
        <v/>
      </c>
      <c r="V334" s="96" t="str">
        <f t="shared" si="4"/>
        <v>#N/A</v>
      </c>
      <c r="W334" s="96">
        <f t="shared" si="31"/>
        <v>0</v>
      </c>
      <c r="X334" s="96" t="str">
        <f t="shared" si="21"/>
        <v>#N/A</v>
      </c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01"/>
      <c r="AI334" s="195"/>
      <c r="AJ334" s="103"/>
      <c r="AK334" s="104"/>
      <c r="AL334" s="3">
        <f t="shared" si="32"/>
        <v>0</v>
      </c>
      <c r="AM334" s="3">
        <f t="shared" si="33"/>
        <v>0</v>
      </c>
      <c r="AN334" s="3">
        <f t="shared" si="34"/>
        <v>0</v>
      </c>
      <c r="AO334" s="3">
        <f t="shared" si="35"/>
        <v>0</v>
      </c>
    </row>
    <row r="335">
      <c r="A335" s="93"/>
      <c r="B335" s="195"/>
      <c r="C335" s="195"/>
      <c r="D335" s="195"/>
      <c r="E335" s="195"/>
      <c r="F335" s="93"/>
      <c r="G335" s="195"/>
      <c r="H335" s="195" t="str">
        <f>vlookup(G335,'Bidding list 26'!$B$4:$G$270,6,0)</f>
        <v>#N/A</v>
      </c>
      <c r="I335" s="88" t="str">
        <f>vlookup(G335,'Bidding list 26'!$B$4:$I$1009,8,0)</f>
        <v>#N/A</v>
      </c>
      <c r="J335" s="93"/>
      <c r="K335" s="89" t="str">
        <f t="shared" si="30"/>
        <v>#N/A</v>
      </c>
      <c r="L335" s="93"/>
      <c r="M335" s="91"/>
      <c r="N335" s="122"/>
      <c r="O335" s="240"/>
      <c r="P335" s="240"/>
      <c r="Q335" s="195"/>
      <c r="R335" s="93">
        <f t="shared" si="29"/>
        <v>0</v>
      </c>
      <c r="S335" s="179" t="str">
        <f t="array" ref="S335">INDEX('G Project Timeline-OPM update'!$G$7:$L$35,MATCH(1,('G Project Timeline-OPM update'!$C$7:$C$35=N335)*('G Project Timeline-OPM update'!$B$7:$B$35=M335)*('G Project Timeline-OPM update'!$D$7:$D$35=O335),0),MATCH(P335,'G Project Timeline-OPM update'!$G$4:$L$4,0))-14</f>
        <v>#N/A</v>
      </c>
      <c r="T335" s="95" t="str">
        <f t="shared" si="3"/>
        <v>#N/A</v>
      </c>
      <c r="U335" s="96" t="str">
        <f>IFERROR(VLOOKUP(G335,'Bidding list 26'!$B$2:$P$31,15,0),"")</f>
        <v/>
      </c>
      <c r="V335" s="96" t="str">
        <f t="shared" si="4"/>
        <v>#N/A</v>
      </c>
      <c r="W335" s="96">
        <f t="shared" si="31"/>
        <v>0</v>
      </c>
      <c r="X335" s="96" t="str">
        <f t="shared" si="21"/>
        <v>#N/A</v>
      </c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01"/>
      <c r="AI335" s="195"/>
      <c r="AJ335" s="103"/>
      <c r="AK335" s="104"/>
      <c r="AL335" s="3">
        <f t="shared" si="32"/>
        <v>0</v>
      </c>
      <c r="AM335" s="3">
        <f t="shared" si="33"/>
        <v>0</v>
      </c>
      <c r="AN335" s="3">
        <f t="shared" si="34"/>
        <v>0</v>
      </c>
      <c r="AO335" s="3">
        <f t="shared" si="35"/>
        <v>0</v>
      </c>
    </row>
    <row r="336">
      <c r="A336" s="93"/>
      <c r="B336" s="195"/>
      <c r="C336" s="195"/>
      <c r="D336" s="195"/>
      <c r="E336" s="195"/>
      <c r="F336" s="93"/>
      <c r="G336" s="195"/>
      <c r="H336" s="195" t="str">
        <f>vlookup(G336,'Bidding list 26'!$B$4:$G$270,6,0)</f>
        <v>#N/A</v>
      </c>
      <c r="I336" s="88" t="str">
        <f>vlookup(G336,'Bidding list 26'!$B$4:$I$1009,8,0)</f>
        <v>#N/A</v>
      </c>
      <c r="J336" s="93"/>
      <c r="K336" s="89" t="str">
        <f t="shared" si="30"/>
        <v>#N/A</v>
      </c>
      <c r="L336" s="93"/>
      <c r="M336" s="91"/>
      <c r="N336" s="122"/>
      <c r="O336" s="240"/>
      <c r="P336" s="240"/>
      <c r="Q336" s="195"/>
      <c r="R336" s="93">
        <f t="shared" si="29"/>
        <v>0</v>
      </c>
      <c r="S336" s="179" t="str">
        <f t="array" ref="S336">INDEX('G Project Timeline-OPM update'!$G$7:$L$35,MATCH(1,('G Project Timeline-OPM update'!$C$7:$C$35=N336)*('G Project Timeline-OPM update'!$B$7:$B$35=M336)*('G Project Timeline-OPM update'!$D$7:$D$35=O336),0),MATCH(P336,'G Project Timeline-OPM update'!$G$4:$L$4,0))-14</f>
        <v>#N/A</v>
      </c>
      <c r="T336" s="95" t="str">
        <f t="shared" si="3"/>
        <v>#N/A</v>
      </c>
      <c r="U336" s="96" t="str">
        <f>IFERROR(VLOOKUP(G336,'Bidding list 26'!$B$2:$P$31,15,0),"")</f>
        <v/>
      </c>
      <c r="V336" s="96" t="str">
        <f t="shared" si="4"/>
        <v>#N/A</v>
      </c>
      <c r="W336" s="96">
        <f t="shared" si="31"/>
        <v>0</v>
      </c>
      <c r="X336" s="96" t="str">
        <f t="shared" si="21"/>
        <v>#N/A</v>
      </c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01"/>
      <c r="AI336" s="195"/>
      <c r="AJ336" s="103"/>
      <c r="AK336" s="104"/>
      <c r="AL336" s="3">
        <f t="shared" si="32"/>
        <v>0</v>
      </c>
      <c r="AM336" s="3">
        <f t="shared" si="33"/>
        <v>0</v>
      </c>
      <c r="AN336" s="3">
        <f t="shared" si="34"/>
        <v>0</v>
      </c>
      <c r="AO336" s="3">
        <f t="shared" si="35"/>
        <v>0</v>
      </c>
    </row>
    <row r="337">
      <c r="A337" s="93"/>
      <c r="B337" s="195"/>
      <c r="C337" s="195"/>
      <c r="D337" s="195"/>
      <c r="E337" s="195"/>
      <c r="F337" s="93"/>
      <c r="G337" s="195"/>
      <c r="H337" s="195" t="str">
        <f>vlookup(G337,'Bidding list 26'!$B$4:$G$270,6,0)</f>
        <v>#N/A</v>
      </c>
      <c r="I337" s="88" t="str">
        <f>vlookup(G337,'Bidding list 26'!$B$4:$I$1009,8,0)</f>
        <v>#N/A</v>
      </c>
      <c r="J337" s="93"/>
      <c r="K337" s="89" t="str">
        <f t="shared" si="30"/>
        <v>#N/A</v>
      </c>
      <c r="L337" s="93"/>
      <c r="M337" s="91"/>
      <c r="N337" s="122"/>
      <c r="O337" s="240"/>
      <c r="P337" s="240"/>
      <c r="Q337" s="195"/>
      <c r="R337" s="93">
        <f t="shared" si="29"/>
        <v>0</v>
      </c>
      <c r="S337" s="179" t="str">
        <f t="array" ref="S337">INDEX('G Project Timeline-OPM update'!$G$7:$L$35,MATCH(1,('G Project Timeline-OPM update'!$C$7:$C$35=N337)*('G Project Timeline-OPM update'!$B$7:$B$35=M337)*('G Project Timeline-OPM update'!$D$7:$D$35=O337),0),MATCH(P337,'G Project Timeline-OPM update'!$G$4:$L$4,0))-14</f>
        <v>#N/A</v>
      </c>
      <c r="T337" s="95" t="str">
        <f t="shared" si="3"/>
        <v>#N/A</v>
      </c>
      <c r="U337" s="96" t="str">
        <f>IFERROR(VLOOKUP(G337,'Bidding list 26'!$B$2:$P$31,15,0),"")</f>
        <v/>
      </c>
      <c r="V337" s="96" t="str">
        <f t="shared" si="4"/>
        <v>#N/A</v>
      </c>
      <c r="W337" s="96">
        <f t="shared" si="31"/>
        <v>0</v>
      </c>
      <c r="X337" s="96" t="str">
        <f t="shared" si="21"/>
        <v>#N/A</v>
      </c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01"/>
      <c r="AI337" s="195"/>
      <c r="AJ337" s="103"/>
      <c r="AK337" s="104"/>
      <c r="AL337" s="3">
        <f t="shared" si="32"/>
        <v>0</v>
      </c>
      <c r="AM337" s="3">
        <f t="shared" si="33"/>
        <v>0</v>
      </c>
      <c r="AN337" s="3">
        <f t="shared" si="34"/>
        <v>0</v>
      </c>
      <c r="AO337" s="3">
        <f t="shared" si="35"/>
        <v>0</v>
      </c>
    </row>
    <row r="338">
      <c r="A338" s="93"/>
      <c r="B338" s="195"/>
      <c r="C338" s="195"/>
      <c r="D338" s="195"/>
      <c r="E338" s="195"/>
      <c r="F338" s="93"/>
      <c r="G338" s="195"/>
      <c r="H338" s="195" t="str">
        <f>vlookup(G338,'Bidding list 26'!$B$4:$G$270,6,0)</f>
        <v>#N/A</v>
      </c>
      <c r="I338" s="88" t="str">
        <f>vlookup(G338,'Bidding list 26'!$B$4:$I$1009,8,0)</f>
        <v>#N/A</v>
      </c>
      <c r="J338" s="93"/>
      <c r="K338" s="89" t="str">
        <f t="shared" si="30"/>
        <v>#N/A</v>
      </c>
      <c r="L338" s="93"/>
      <c r="M338" s="91"/>
      <c r="N338" s="122"/>
      <c r="O338" s="240"/>
      <c r="P338" s="240"/>
      <c r="Q338" s="195"/>
      <c r="R338" s="93">
        <f t="shared" si="29"/>
        <v>0</v>
      </c>
      <c r="S338" s="179" t="str">
        <f t="array" ref="S338">INDEX('G Project Timeline-OPM update'!$G$7:$L$35,MATCH(1,('G Project Timeline-OPM update'!$C$7:$C$35=N338)*('G Project Timeline-OPM update'!$B$7:$B$35=M338)*('G Project Timeline-OPM update'!$D$7:$D$35=O338),0),MATCH(P338,'G Project Timeline-OPM update'!$G$4:$L$4,0))-14</f>
        <v>#N/A</v>
      </c>
      <c r="T338" s="95" t="str">
        <f t="shared" si="3"/>
        <v>#N/A</v>
      </c>
      <c r="U338" s="96" t="str">
        <f>IFERROR(VLOOKUP(G338,'Bidding list 26'!$B$2:$P$31,15,0),"")</f>
        <v/>
      </c>
      <c r="V338" s="96" t="str">
        <f t="shared" si="4"/>
        <v>#N/A</v>
      </c>
      <c r="W338" s="96">
        <f t="shared" si="31"/>
        <v>0</v>
      </c>
      <c r="X338" s="96" t="str">
        <f t="shared" si="21"/>
        <v>#N/A</v>
      </c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01"/>
      <c r="AI338" s="195"/>
      <c r="AJ338" s="103"/>
      <c r="AK338" s="104"/>
      <c r="AL338" s="3">
        <f t="shared" si="32"/>
        <v>0</v>
      </c>
      <c r="AM338" s="3">
        <f t="shared" si="33"/>
        <v>0</v>
      </c>
      <c r="AN338" s="3">
        <f t="shared" si="34"/>
        <v>0</v>
      </c>
      <c r="AO338" s="3">
        <f t="shared" si="35"/>
        <v>0</v>
      </c>
    </row>
    <row r="339">
      <c r="A339" s="93"/>
      <c r="B339" s="195"/>
      <c r="C339" s="195"/>
      <c r="D339" s="195"/>
      <c r="E339" s="195"/>
      <c r="F339" s="93"/>
      <c r="G339" s="195"/>
      <c r="H339" s="195" t="str">
        <f>vlookup(G339,'Bidding list 26'!$B$4:$G$270,6,0)</f>
        <v>#N/A</v>
      </c>
      <c r="I339" s="88" t="str">
        <f>vlookup(G339,'Bidding list 26'!$B$4:$I$1009,8,0)</f>
        <v>#N/A</v>
      </c>
      <c r="J339" s="93"/>
      <c r="K339" s="89" t="str">
        <f t="shared" si="30"/>
        <v>#N/A</v>
      </c>
      <c r="L339" s="93"/>
      <c r="M339" s="91"/>
      <c r="N339" s="122"/>
      <c r="O339" s="240"/>
      <c r="P339" s="240"/>
      <c r="Q339" s="195"/>
      <c r="R339" s="93">
        <f t="shared" si="29"/>
        <v>0</v>
      </c>
      <c r="S339" s="179" t="str">
        <f t="array" ref="S339">INDEX('G Project Timeline-OPM update'!$G$7:$L$35,MATCH(1,('G Project Timeline-OPM update'!$C$7:$C$35=N339)*('G Project Timeline-OPM update'!$B$7:$B$35=M339)*('G Project Timeline-OPM update'!$D$7:$D$35=O339),0),MATCH(P339,'G Project Timeline-OPM update'!$G$4:$L$4,0))-14</f>
        <v>#N/A</v>
      </c>
      <c r="T339" s="95" t="str">
        <f t="shared" si="3"/>
        <v>#N/A</v>
      </c>
      <c r="U339" s="96" t="str">
        <f>IFERROR(VLOOKUP(G339,'Bidding list 26'!$B$2:$P$31,15,0),"")</f>
        <v/>
      </c>
      <c r="V339" s="96" t="str">
        <f t="shared" si="4"/>
        <v>#N/A</v>
      </c>
      <c r="W339" s="96">
        <f t="shared" si="31"/>
        <v>0</v>
      </c>
      <c r="X339" s="96" t="str">
        <f t="shared" si="21"/>
        <v>#N/A</v>
      </c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01"/>
      <c r="AI339" s="195"/>
      <c r="AJ339" s="103"/>
      <c r="AK339" s="104"/>
      <c r="AL339" s="3">
        <f t="shared" si="32"/>
        <v>0</v>
      </c>
      <c r="AM339" s="3">
        <f t="shared" si="33"/>
        <v>0</v>
      </c>
      <c r="AN339" s="3">
        <f t="shared" si="34"/>
        <v>0</v>
      </c>
      <c r="AO339" s="3">
        <f t="shared" si="35"/>
        <v>0</v>
      </c>
    </row>
    <row r="340">
      <c r="A340" s="93"/>
      <c r="B340" s="195"/>
      <c r="C340" s="195"/>
      <c r="D340" s="195"/>
      <c r="E340" s="195"/>
      <c r="F340" s="93"/>
      <c r="G340" s="195"/>
      <c r="H340" s="195" t="str">
        <f>vlookup(G340,'Bidding list 26'!$B$4:$G$270,6,0)</f>
        <v>#N/A</v>
      </c>
      <c r="I340" s="88" t="str">
        <f>vlookup(G340,'Bidding list 26'!$B$4:$I$1009,8,0)</f>
        <v>#N/A</v>
      </c>
      <c r="J340" s="93"/>
      <c r="K340" s="89" t="str">
        <f t="shared" si="30"/>
        <v>#N/A</v>
      </c>
      <c r="L340" s="93"/>
      <c r="M340" s="91"/>
      <c r="N340" s="122"/>
      <c r="O340" s="240"/>
      <c r="P340" s="240"/>
      <c r="Q340" s="195"/>
      <c r="R340" s="93">
        <f t="shared" si="29"/>
        <v>0</v>
      </c>
      <c r="S340" s="179" t="str">
        <f t="array" ref="S340">INDEX('G Project Timeline-OPM update'!$G$7:$L$35,MATCH(1,('G Project Timeline-OPM update'!$C$7:$C$35=N340)*('G Project Timeline-OPM update'!$B$7:$B$35=M340)*('G Project Timeline-OPM update'!$D$7:$D$35=O340),0),MATCH(P340,'G Project Timeline-OPM update'!$G$4:$L$4,0))-14</f>
        <v>#N/A</v>
      </c>
      <c r="T340" s="95" t="str">
        <f t="shared" si="3"/>
        <v>#N/A</v>
      </c>
      <c r="U340" s="96" t="str">
        <f>IFERROR(VLOOKUP(G340,'Bidding list 26'!$B$2:$P$31,15,0),"")</f>
        <v/>
      </c>
      <c r="V340" s="96" t="str">
        <f t="shared" si="4"/>
        <v>#N/A</v>
      </c>
      <c r="W340" s="96">
        <f t="shared" si="31"/>
        <v>0</v>
      </c>
      <c r="X340" s="96" t="str">
        <f t="shared" si="21"/>
        <v>#N/A</v>
      </c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01"/>
      <c r="AI340" s="195"/>
      <c r="AJ340" s="103"/>
      <c r="AK340" s="104"/>
      <c r="AL340" s="3">
        <f t="shared" si="32"/>
        <v>0</v>
      </c>
      <c r="AM340" s="3">
        <f t="shared" si="33"/>
        <v>0</v>
      </c>
      <c r="AN340" s="3">
        <f t="shared" si="34"/>
        <v>0</v>
      </c>
      <c r="AO340" s="3">
        <f t="shared" si="35"/>
        <v>0</v>
      </c>
    </row>
    <row r="341">
      <c r="A341" s="93"/>
      <c r="B341" s="195"/>
      <c r="C341" s="195"/>
      <c r="D341" s="195"/>
      <c r="E341" s="195"/>
      <c r="F341" s="93"/>
      <c r="G341" s="195"/>
      <c r="H341" s="195" t="str">
        <f>vlookup(G341,'Bidding list 26'!$B$4:$G$270,6,0)</f>
        <v>#N/A</v>
      </c>
      <c r="I341" s="88" t="str">
        <f>vlookup(G341,'Bidding list 26'!$B$4:$I$1009,8,0)</f>
        <v>#N/A</v>
      </c>
      <c r="J341" s="93"/>
      <c r="K341" s="89" t="str">
        <f t="shared" si="30"/>
        <v>#N/A</v>
      </c>
      <c r="L341" s="93"/>
      <c r="M341" s="91"/>
      <c r="N341" s="122"/>
      <c r="O341" s="240"/>
      <c r="P341" s="240"/>
      <c r="Q341" s="195"/>
      <c r="R341" s="93">
        <f t="shared" si="29"/>
        <v>0</v>
      </c>
      <c r="S341" s="179" t="str">
        <f t="array" ref="S341">INDEX('G Project Timeline-OPM update'!$G$7:$L$35,MATCH(1,('G Project Timeline-OPM update'!$C$7:$C$35=N341)*('G Project Timeline-OPM update'!$B$7:$B$35=M341)*('G Project Timeline-OPM update'!$D$7:$D$35=O341),0),MATCH(P341,'G Project Timeline-OPM update'!$G$4:$L$4,0))-14</f>
        <v>#N/A</v>
      </c>
      <c r="T341" s="95" t="str">
        <f t="shared" si="3"/>
        <v>#N/A</v>
      </c>
      <c r="U341" s="96" t="str">
        <f>IFERROR(VLOOKUP(G341,'Bidding list 26'!$B$2:$P$31,15,0),"")</f>
        <v/>
      </c>
      <c r="V341" s="96" t="str">
        <f t="shared" si="4"/>
        <v>#N/A</v>
      </c>
      <c r="W341" s="96">
        <f t="shared" si="31"/>
        <v>0</v>
      </c>
      <c r="X341" s="96" t="str">
        <f t="shared" si="21"/>
        <v>#N/A</v>
      </c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01"/>
      <c r="AI341" s="195"/>
      <c r="AJ341" s="103"/>
      <c r="AK341" s="104"/>
      <c r="AL341" s="3">
        <f t="shared" si="32"/>
        <v>0</v>
      </c>
      <c r="AM341" s="3">
        <f t="shared" si="33"/>
        <v>0</v>
      </c>
      <c r="AN341" s="3">
        <f t="shared" si="34"/>
        <v>0</v>
      </c>
      <c r="AO341" s="3">
        <f t="shared" si="35"/>
        <v>0</v>
      </c>
    </row>
    <row r="342">
      <c r="A342" s="93"/>
      <c r="B342" s="195"/>
      <c r="C342" s="195"/>
      <c r="D342" s="195"/>
      <c r="E342" s="195"/>
      <c r="F342" s="93"/>
      <c r="G342" s="195"/>
      <c r="H342" s="195" t="str">
        <f>vlookup(G342,'Bidding list 26'!$B$4:$G$270,6,0)</f>
        <v>#N/A</v>
      </c>
      <c r="I342" s="88" t="str">
        <f>vlookup(G342,'Bidding list 26'!$B$4:$I$1009,8,0)</f>
        <v>#N/A</v>
      </c>
      <c r="J342" s="93"/>
      <c r="K342" s="89" t="str">
        <f t="shared" si="30"/>
        <v>#N/A</v>
      </c>
      <c r="L342" s="93"/>
      <c r="M342" s="91"/>
      <c r="N342" s="122"/>
      <c r="O342" s="240"/>
      <c r="P342" s="240"/>
      <c r="Q342" s="195"/>
      <c r="R342" s="93">
        <f t="shared" si="29"/>
        <v>0</v>
      </c>
      <c r="S342" s="179" t="str">
        <f t="array" ref="S342">INDEX('G Project Timeline-OPM update'!$G$7:$L$35,MATCH(1,('G Project Timeline-OPM update'!$C$7:$C$35=N342)*('G Project Timeline-OPM update'!$B$7:$B$35=M342)*('G Project Timeline-OPM update'!$D$7:$D$35=O342),0),MATCH(P342,'G Project Timeline-OPM update'!$G$4:$L$4,0))-14</f>
        <v>#N/A</v>
      </c>
      <c r="T342" s="95" t="str">
        <f t="shared" si="3"/>
        <v>#N/A</v>
      </c>
      <c r="U342" s="96" t="str">
        <f>IFERROR(VLOOKUP(G342,'Bidding list 26'!$B$2:$P$31,15,0),"")</f>
        <v/>
      </c>
      <c r="V342" s="96" t="str">
        <f t="shared" si="4"/>
        <v>#N/A</v>
      </c>
      <c r="W342" s="96">
        <f t="shared" si="31"/>
        <v>0</v>
      </c>
      <c r="X342" s="96" t="str">
        <f t="shared" si="21"/>
        <v>#N/A</v>
      </c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01"/>
      <c r="AI342" s="195"/>
      <c r="AJ342" s="103"/>
      <c r="AK342" s="104"/>
      <c r="AL342" s="3">
        <f t="shared" si="32"/>
        <v>0</v>
      </c>
      <c r="AM342" s="3">
        <f t="shared" si="33"/>
        <v>0</v>
      </c>
      <c r="AN342" s="3">
        <f t="shared" si="34"/>
        <v>0</v>
      </c>
      <c r="AO342" s="3">
        <f t="shared" si="35"/>
        <v>0</v>
      </c>
    </row>
    <row r="343">
      <c r="A343" s="93"/>
      <c r="B343" s="195"/>
      <c r="C343" s="195"/>
      <c r="D343" s="195"/>
      <c r="E343" s="195"/>
      <c r="F343" s="93"/>
      <c r="G343" s="195"/>
      <c r="H343" s="195" t="str">
        <f>vlookup(G343,'Bidding list 26'!$B$4:$G$270,6,0)</f>
        <v>#N/A</v>
      </c>
      <c r="I343" s="88" t="str">
        <f>vlookup(G343,'Bidding list 26'!$B$4:$I$1009,8,0)</f>
        <v>#N/A</v>
      </c>
      <c r="J343" s="93"/>
      <c r="K343" s="89" t="str">
        <f t="shared" si="30"/>
        <v>#N/A</v>
      </c>
      <c r="L343" s="93"/>
      <c r="M343" s="91"/>
      <c r="N343" s="122"/>
      <c r="O343" s="240"/>
      <c r="P343" s="240"/>
      <c r="Q343" s="195"/>
      <c r="R343" s="93">
        <f t="shared" si="29"/>
        <v>0</v>
      </c>
      <c r="S343" s="179" t="str">
        <f t="array" ref="S343">INDEX('G Project Timeline-OPM update'!$G$7:$L$35,MATCH(1,('G Project Timeline-OPM update'!$C$7:$C$35=N343)*('G Project Timeline-OPM update'!$B$7:$B$35=M343)*('G Project Timeline-OPM update'!$D$7:$D$35=O343),0),MATCH(P343,'G Project Timeline-OPM update'!$G$4:$L$4,0))-14</f>
        <v>#N/A</v>
      </c>
      <c r="T343" s="95" t="str">
        <f t="shared" si="3"/>
        <v>#N/A</v>
      </c>
      <c r="U343" s="96" t="str">
        <f>IFERROR(VLOOKUP(G343,'Bidding list 26'!$B$2:$P$31,15,0),"")</f>
        <v/>
      </c>
      <c r="V343" s="96" t="str">
        <f t="shared" si="4"/>
        <v>#N/A</v>
      </c>
      <c r="W343" s="96">
        <f t="shared" si="31"/>
        <v>0</v>
      </c>
      <c r="X343" s="96" t="str">
        <f t="shared" si="21"/>
        <v>#N/A</v>
      </c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01"/>
      <c r="AI343" s="195"/>
      <c r="AJ343" s="103"/>
      <c r="AK343" s="104"/>
      <c r="AL343" s="3">
        <f t="shared" si="32"/>
        <v>0</v>
      </c>
      <c r="AM343" s="3">
        <f t="shared" si="33"/>
        <v>0</v>
      </c>
      <c r="AN343" s="3">
        <f t="shared" si="34"/>
        <v>0</v>
      </c>
      <c r="AO343" s="3">
        <f t="shared" si="35"/>
        <v>0</v>
      </c>
    </row>
    <row r="344">
      <c r="A344" s="93"/>
      <c r="B344" s="195"/>
      <c r="C344" s="195"/>
      <c r="D344" s="195"/>
      <c r="E344" s="195"/>
      <c r="F344" s="93"/>
      <c r="G344" s="195"/>
      <c r="H344" s="195" t="str">
        <f>vlookup(G344,'Bidding list 26'!$B$4:$G$270,6,0)</f>
        <v>#N/A</v>
      </c>
      <c r="I344" s="88" t="str">
        <f>vlookup(G344,'Bidding list 26'!$B$4:$I$1009,8,0)</f>
        <v>#N/A</v>
      </c>
      <c r="J344" s="93"/>
      <c r="K344" s="89" t="str">
        <f t="shared" si="30"/>
        <v>#N/A</v>
      </c>
      <c r="L344" s="93"/>
      <c r="M344" s="91"/>
      <c r="N344" s="122"/>
      <c r="O344" s="240"/>
      <c r="P344" s="240"/>
      <c r="Q344" s="195"/>
      <c r="R344" s="93">
        <f t="shared" si="29"/>
        <v>0</v>
      </c>
      <c r="S344" s="179" t="str">
        <f t="array" ref="S344">INDEX('G Project Timeline-OPM update'!$G$7:$L$35,MATCH(1,('G Project Timeline-OPM update'!$C$7:$C$35=N344)*('G Project Timeline-OPM update'!$B$7:$B$35=M344)*('G Project Timeline-OPM update'!$D$7:$D$35=O344),0),MATCH(P344,'G Project Timeline-OPM update'!$G$4:$L$4,0))-14</f>
        <v>#N/A</v>
      </c>
      <c r="T344" s="95" t="str">
        <f t="shared" si="3"/>
        <v>#N/A</v>
      </c>
      <c r="U344" s="96" t="str">
        <f>IFERROR(VLOOKUP(G344,'Bidding list 26'!$B$2:$P$31,15,0),"")</f>
        <v/>
      </c>
      <c r="V344" s="96" t="str">
        <f t="shared" si="4"/>
        <v>#N/A</v>
      </c>
      <c r="W344" s="96">
        <f t="shared" si="31"/>
        <v>0</v>
      </c>
      <c r="X344" s="96" t="str">
        <f t="shared" si="21"/>
        <v>#N/A</v>
      </c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01"/>
      <c r="AI344" s="195"/>
      <c r="AJ344" s="103"/>
      <c r="AK344" s="104"/>
      <c r="AL344" s="3">
        <f t="shared" si="32"/>
        <v>0</v>
      </c>
      <c r="AM344" s="3">
        <f t="shared" si="33"/>
        <v>0</v>
      </c>
      <c r="AN344" s="3">
        <f t="shared" si="34"/>
        <v>0</v>
      </c>
      <c r="AO344" s="3">
        <f t="shared" si="35"/>
        <v>0</v>
      </c>
    </row>
    <row r="345">
      <c r="A345" s="93"/>
      <c r="B345" s="195"/>
      <c r="C345" s="195"/>
      <c r="D345" s="195"/>
      <c r="E345" s="195"/>
      <c r="F345" s="93"/>
      <c r="G345" s="195"/>
      <c r="H345" s="195" t="str">
        <f>vlookup(G345,'Bidding list 26'!$B$4:$G$270,6,0)</f>
        <v>#N/A</v>
      </c>
      <c r="I345" s="88" t="str">
        <f>vlookup(G345,'Bidding list 26'!$B$4:$I$1009,8,0)</f>
        <v>#N/A</v>
      </c>
      <c r="J345" s="93"/>
      <c r="K345" s="89" t="str">
        <f t="shared" si="30"/>
        <v>#N/A</v>
      </c>
      <c r="L345" s="93"/>
      <c r="M345" s="91"/>
      <c r="N345" s="122"/>
      <c r="O345" s="240"/>
      <c r="P345" s="240"/>
      <c r="Q345" s="195"/>
      <c r="R345" s="93">
        <f t="shared" si="29"/>
        <v>0</v>
      </c>
      <c r="S345" s="179" t="str">
        <f t="array" ref="S345">INDEX('G Project Timeline-OPM update'!$G$7:$L$35,MATCH(1,('G Project Timeline-OPM update'!$C$7:$C$35=N345)*('G Project Timeline-OPM update'!$B$7:$B$35=M345)*('G Project Timeline-OPM update'!$D$7:$D$35=O345),0),MATCH(P345,'G Project Timeline-OPM update'!$G$4:$L$4,0))-14</f>
        <v>#N/A</v>
      </c>
      <c r="T345" s="95" t="str">
        <f t="shared" si="3"/>
        <v>#N/A</v>
      </c>
      <c r="U345" s="96" t="str">
        <f>IFERROR(VLOOKUP(G345,'Bidding list 26'!$B$2:$P$31,15,0),"")</f>
        <v/>
      </c>
      <c r="V345" s="96" t="str">
        <f t="shared" si="4"/>
        <v>#N/A</v>
      </c>
      <c r="W345" s="96">
        <f t="shared" si="31"/>
        <v>0</v>
      </c>
      <c r="X345" s="96" t="str">
        <f t="shared" si="21"/>
        <v>#N/A</v>
      </c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01"/>
      <c r="AI345" s="195"/>
      <c r="AJ345" s="103"/>
      <c r="AK345" s="104"/>
      <c r="AL345" s="3">
        <f t="shared" si="32"/>
        <v>0</v>
      </c>
      <c r="AM345" s="3">
        <f t="shared" si="33"/>
        <v>0</v>
      </c>
      <c r="AN345" s="3">
        <f t="shared" si="34"/>
        <v>0</v>
      </c>
      <c r="AO345" s="3">
        <f t="shared" si="35"/>
        <v>0</v>
      </c>
    </row>
    <row r="346">
      <c r="A346" s="93"/>
      <c r="B346" s="195"/>
      <c r="C346" s="195"/>
      <c r="D346" s="195"/>
      <c r="E346" s="195"/>
      <c r="F346" s="93"/>
      <c r="G346" s="195"/>
      <c r="H346" s="195" t="str">
        <f>vlookup(G346,'Bidding list 26'!$B$4:$G$270,6,0)</f>
        <v>#N/A</v>
      </c>
      <c r="I346" s="88" t="str">
        <f>vlookup(G346,'Bidding list 26'!$B$4:$I$1009,8,0)</f>
        <v>#N/A</v>
      </c>
      <c r="J346" s="93"/>
      <c r="K346" s="89" t="str">
        <f t="shared" si="30"/>
        <v>#N/A</v>
      </c>
      <c r="L346" s="93"/>
      <c r="M346" s="91"/>
      <c r="N346" s="122"/>
      <c r="O346" s="240"/>
      <c r="P346" s="240"/>
      <c r="Q346" s="195"/>
      <c r="R346" s="93">
        <f t="shared" si="29"/>
        <v>0</v>
      </c>
      <c r="S346" s="179" t="str">
        <f t="array" ref="S346">INDEX('G Project Timeline-OPM update'!$G$7:$L$35,MATCH(1,('G Project Timeline-OPM update'!$C$7:$C$35=N346)*('G Project Timeline-OPM update'!$B$7:$B$35=M346)*('G Project Timeline-OPM update'!$D$7:$D$35=O346),0),MATCH(P346,'G Project Timeline-OPM update'!$G$4:$L$4,0))-14</f>
        <v>#N/A</v>
      </c>
      <c r="T346" s="95" t="str">
        <f t="shared" si="3"/>
        <v>#N/A</v>
      </c>
      <c r="U346" s="96" t="str">
        <f>IFERROR(VLOOKUP(G346,'Bidding list 26'!$B$2:$P$31,15,0),"")</f>
        <v/>
      </c>
      <c r="V346" s="96" t="str">
        <f t="shared" si="4"/>
        <v>#N/A</v>
      </c>
      <c r="W346" s="96">
        <f t="shared" si="31"/>
        <v>0</v>
      </c>
      <c r="X346" s="96" t="str">
        <f t="shared" si="21"/>
        <v>#N/A</v>
      </c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01"/>
      <c r="AI346" s="195"/>
      <c r="AJ346" s="103"/>
      <c r="AK346" s="104"/>
      <c r="AL346" s="3">
        <f t="shared" si="32"/>
        <v>0</v>
      </c>
      <c r="AM346" s="3">
        <f t="shared" si="33"/>
        <v>0</v>
      </c>
      <c r="AN346" s="3">
        <f t="shared" si="34"/>
        <v>0</v>
      </c>
      <c r="AO346" s="3">
        <f t="shared" si="35"/>
        <v>0</v>
      </c>
    </row>
    <row r="347">
      <c r="A347" s="93"/>
      <c r="B347" s="195"/>
      <c r="C347" s="195"/>
      <c r="D347" s="195"/>
      <c r="E347" s="195"/>
      <c r="F347" s="93"/>
      <c r="G347" s="195"/>
      <c r="H347" s="195" t="str">
        <f>vlookup(G347,'Bidding list 26'!$B$4:$G$270,6,0)</f>
        <v>#N/A</v>
      </c>
      <c r="I347" s="88" t="str">
        <f>vlookup(G347,'Bidding list 26'!$B$4:$I$1009,8,0)</f>
        <v>#N/A</v>
      </c>
      <c r="J347" s="93"/>
      <c r="K347" s="89" t="str">
        <f t="shared" si="30"/>
        <v>#N/A</v>
      </c>
      <c r="L347" s="93"/>
      <c r="M347" s="91"/>
      <c r="N347" s="122"/>
      <c r="O347" s="240"/>
      <c r="P347" s="240"/>
      <c r="Q347" s="195"/>
      <c r="R347" s="93">
        <f t="shared" si="29"/>
        <v>0</v>
      </c>
      <c r="S347" s="179" t="str">
        <f t="array" ref="S347">INDEX('G Project Timeline-OPM update'!$G$7:$L$35,MATCH(1,('G Project Timeline-OPM update'!$C$7:$C$35=N347)*('G Project Timeline-OPM update'!$B$7:$B$35=M347)*('G Project Timeline-OPM update'!$D$7:$D$35=O347),0),MATCH(P347,'G Project Timeline-OPM update'!$G$4:$L$4,0))-14</f>
        <v>#N/A</v>
      </c>
      <c r="T347" s="95" t="str">
        <f t="shared" si="3"/>
        <v>#N/A</v>
      </c>
      <c r="U347" s="96" t="str">
        <f>IFERROR(VLOOKUP(G347,'Bidding list 26'!$B$2:$P$31,15,0),"")</f>
        <v/>
      </c>
      <c r="V347" s="96" t="str">
        <f t="shared" si="4"/>
        <v>#N/A</v>
      </c>
      <c r="W347" s="96">
        <f t="shared" si="31"/>
        <v>0</v>
      </c>
      <c r="X347" s="96" t="str">
        <f t="shared" si="21"/>
        <v>#N/A</v>
      </c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01"/>
      <c r="AI347" s="195"/>
      <c r="AJ347" s="103"/>
      <c r="AK347" s="104"/>
      <c r="AL347" s="3">
        <f t="shared" si="32"/>
        <v>0</v>
      </c>
      <c r="AM347" s="3">
        <f t="shared" si="33"/>
        <v>0</v>
      </c>
      <c r="AN347" s="3">
        <f t="shared" si="34"/>
        <v>0</v>
      </c>
      <c r="AO347" s="3">
        <f t="shared" si="35"/>
        <v>0</v>
      </c>
    </row>
    <row r="348">
      <c r="A348" s="93"/>
      <c r="B348" s="195"/>
      <c r="C348" s="195"/>
      <c r="D348" s="195"/>
      <c r="E348" s="195"/>
      <c r="F348" s="93"/>
      <c r="G348" s="195"/>
      <c r="H348" s="195" t="str">
        <f>vlookup(G348,'Bidding list 26'!$B$4:$G$270,6,0)</f>
        <v>#N/A</v>
      </c>
      <c r="I348" s="88" t="str">
        <f>vlookup(G348,'Bidding list 26'!$B$4:$I$1009,8,0)</f>
        <v>#N/A</v>
      </c>
      <c r="J348" s="93"/>
      <c r="K348" s="89" t="str">
        <f t="shared" si="30"/>
        <v>#N/A</v>
      </c>
      <c r="L348" s="93"/>
      <c r="M348" s="91"/>
      <c r="N348" s="122"/>
      <c r="O348" s="240"/>
      <c r="P348" s="240"/>
      <c r="Q348" s="195"/>
      <c r="R348" s="93">
        <f t="shared" si="29"/>
        <v>0</v>
      </c>
      <c r="S348" s="179" t="str">
        <f t="array" ref="S348">INDEX('G Project Timeline-OPM update'!$G$7:$L$35,MATCH(1,('G Project Timeline-OPM update'!$C$7:$C$35=N348)*('G Project Timeline-OPM update'!$B$7:$B$35=M348)*('G Project Timeline-OPM update'!$D$7:$D$35=O348),0),MATCH(P348,'G Project Timeline-OPM update'!$G$4:$L$4,0))-14</f>
        <v>#N/A</v>
      </c>
      <c r="T348" s="95" t="str">
        <f t="shared" si="3"/>
        <v>#N/A</v>
      </c>
      <c r="U348" s="96" t="str">
        <f>IFERROR(VLOOKUP(G348,'Bidding list 26'!$B$2:$P$31,15,0),"")</f>
        <v/>
      </c>
      <c r="V348" s="96" t="str">
        <f t="shared" si="4"/>
        <v>#N/A</v>
      </c>
      <c r="W348" s="96">
        <f t="shared" si="31"/>
        <v>0</v>
      </c>
      <c r="X348" s="96" t="str">
        <f t="shared" si="21"/>
        <v>#N/A</v>
      </c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01"/>
      <c r="AI348" s="195"/>
      <c r="AJ348" s="103"/>
      <c r="AK348" s="104"/>
      <c r="AL348" s="3">
        <f t="shared" si="32"/>
        <v>0</v>
      </c>
      <c r="AM348" s="3">
        <f t="shared" si="33"/>
        <v>0</v>
      </c>
      <c r="AN348" s="3">
        <f t="shared" si="34"/>
        <v>0</v>
      </c>
      <c r="AO348" s="3">
        <f t="shared" si="35"/>
        <v>0</v>
      </c>
    </row>
    <row r="349">
      <c r="A349" s="93"/>
      <c r="B349" s="195"/>
      <c r="C349" s="195"/>
      <c r="D349" s="195"/>
      <c r="E349" s="195"/>
      <c r="F349" s="93"/>
      <c r="G349" s="195"/>
      <c r="H349" s="195" t="str">
        <f>vlookup(G349,'Bidding list 26'!$B$4:$G$270,6,0)</f>
        <v>#N/A</v>
      </c>
      <c r="I349" s="88" t="str">
        <f>vlookup(G349,'Bidding list 26'!$B$4:$I$1009,8,0)</f>
        <v>#N/A</v>
      </c>
      <c r="J349" s="93"/>
      <c r="K349" s="89" t="str">
        <f t="shared" si="30"/>
        <v>#N/A</v>
      </c>
      <c r="L349" s="93"/>
      <c r="M349" s="91"/>
      <c r="N349" s="122"/>
      <c r="O349" s="240"/>
      <c r="P349" s="240"/>
      <c r="Q349" s="195"/>
      <c r="R349" s="93">
        <f t="shared" si="29"/>
        <v>0</v>
      </c>
      <c r="S349" s="179" t="str">
        <f t="array" ref="S349">INDEX('G Project Timeline-OPM update'!$G$7:$L$35,MATCH(1,('G Project Timeline-OPM update'!$C$7:$C$35=N349)*('G Project Timeline-OPM update'!$B$7:$B$35=M349)*('G Project Timeline-OPM update'!$D$7:$D$35=O349),0),MATCH(P349,'G Project Timeline-OPM update'!$G$4:$L$4,0))-14</f>
        <v>#N/A</v>
      </c>
      <c r="T349" s="95" t="str">
        <f t="shared" si="3"/>
        <v>#N/A</v>
      </c>
      <c r="U349" s="96" t="str">
        <f>IFERROR(VLOOKUP(G349,'Bidding list 26'!$B$2:$P$31,15,0),"")</f>
        <v/>
      </c>
      <c r="V349" s="96" t="str">
        <f t="shared" si="4"/>
        <v>#N/A</v>
      </c>
      <c r="W349" s="96">
        <f t="shared" si="31"/>
        <v>0</v>
      </c>
      <c r="X349" s="96" t="str">
        <f t="shared" si="21"/>
        <v>#N/A</v>
      </c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01"/>
      <c r="AI349" s="195"/>
      <c r="AJ349" s="103"/>
      <c r="AK349" s="104"/>
      <c r="AL349" s="3">
        <f t="shared" si="32"/>
        <v>0</v>
      </c>
      <c r="AM349" s="3">
        <f t="shared" si="33"/>
        <v>0</v>
      </c>
      <c r="AN349" s="3">
        <f t="shared" si="34"/>
        <v>0</v>
      </c>
      <c r="AO349" s="3">
        <f t="shared" si="35"/>
        <v>0</v>
      </c>
    </row>
    <row r="350">
      <c r="A350" s="93"/>
      <c r="B350" s="195"/>
      <c r="C350" s="195"/>
      <c r="D350" s="195"/>
      <c r="E350" s="195"/>
      <c r="F350" s="93"/>
      <c r="G350" s="195"/>
      <c r="H350" s="195" t="str">
        <f>vlookup(G350,'Bidding list 26'!$B$4:$G$270,6,0)</f>
        <v>#N/A</v>
      </c>
      <c r="I350" s="88" t="str">
        <f>vlookup(G350,'Bidding list 26'!$B$4:$I$1009,8,0)</f>
        <v>#N/A</v>
      </c>
      <c r="J350" s="93"/>
      <c r="K350" s="89" t="str">
        <f t="shared" si="30"/>
        <v>#N/A</v>
      </c>
      <c r="L350" s="93"/>
      <c r="M350" s="91"/>
      <c r="N350" s="122"/>
      <c r="O350" s="240"/>
      <c r="P350" s="240"/>
      <c r="Q350" s="195"/>
      <c r="R350" s="93">
        <f t="shared" si="29"/>
        <v>0</v>
      </c>
      <c r="S350" s="179" t="str">
        <f t="array" ref="S350">INDEX('G Project Timeline-OPM update'!$G$7:$L$35,MATCH(1,('G Project Timeline-OPM update'!$C$7:$C$35=N350)*('G Project Timeline-OPM update'!$B$7:$B$35=M350)*('G Project Timeline-OPM update'!$D$7:$D$35=O350),0),MATCH(P350,'G Project Timeline-OPM update'!$G$4:$L$4,0))-14</f>
        <v>#N/A</v>
      </c>
      <c r="T350" s="95" t="str">
        <f t="shared" si="3"/>
        <v>#N/A</v>
      </c>
      <c r="U350" s="96" t="str">
        <f>IFERROR(VLOOKUP(G350,'Bidding list 26'!$B$2:$P$31,15,0),"")</f>
        <v/>
      </c>
      <c r="V350" s="96" t="str">
        <f t="shared" si="4"/>
        <v>#N/A</v>
      </c>
      <c r="W350" s="96">
        <f t="shared" si="31"/>
        <v>0</v>
      </c>
      <c r="X350" s="96" t="str">
        <f t="shared" si="21"/>
        <v>#N/A</v>
      </c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01"/>
      <c r="AI350" s="195"/>
      <c r="AJ350" s="103"/>
      <c r="AK350" s="104"/>
      <c r="AL350" s="3">
        <f t="shared" si="32"/>
        <v>0</v>
      </c>
      <c r="AM350" s="3">
        <f t="shared" si="33"/>
        <v>0</v>
      </c>
      <c r="AN350" s="3">
        <f t="shared" si="34"/>
        <v>0</v>
      </c>
      <c r="AO350" s="3">
        <f t="shared" si="35"/>
        <v>0</v>
      </c>
    </row>
    <row r="351">
      <c r="A351" s="93"/>
      <c r="B351" s="195"/>
      <c r="C351" s="195"/>
      <c r="D351" s="195"/>
      <c r="E351" s="195"/>
      <c r="F351" s="93"/>
      <c r="G351" s="195"/>
      <c r="H351" s="195" t="str">
        <f>vlookup(G351,'Bidding list 26'!$B$4:$G$270,6,0)</f>
        <v>#N/A</v>
      </c>
      <c r="I351" s="88" t="str">
        <f>vlookup(G351,'Bidding list 26'!$B$4:$I$1009,8,0)</f>
        <v>#N/A</v>
      </c>
      <c r="J351" s="93"/>
      <c r="K351" s="89" t="str">
        <f t="shared" si="30"/>
        <v>#N/A</v>
      </c>
      <c r="L351" s="93"/>
      <c r="M351" s="91"/>
      <c r="N351" s="122"/>
      <c r="O351" s="240"/>
      <c r="P351" s="240"/>
      <c r="Q351" s="195"/>
      <c r="R351" s="93">
        <f t="shared" si="29"/>
        <v>0</v>
      </c>
      <c r="S351" s="179" t="str">
        <f t="array" ref="S351">INDEX('G Project Timeline-OPM update'!$G$7:$L$35,MATCH(1,('G Project Timeline-OPM update'!$C$7:$C$35=N351)*('G Project Timeline-OPM update'!$B$7:$B$35=M351)*('G Project Timeline-OPM update'!$D$7:$D$35=O351),0),MATCH(P351,'G Project Timeline-OPM update'!$G$4:$L$4,0))-14</f>
        <v>#N/A</v>
      </c>
      <c r="T351" s="95" t="str">
        <f t="shared" si="3"/>
        <v>#N/A</v>
      </c>
      <c r="U351" s="96" t="str">
        <f>IFERROR(VLOOKUP(G351,'Bidding list 26'!$B$2:$P$31,15,0),"")</f>
        <v/>
      </c>
      <c r="V351" s="96" t="str">
        <f t="shared" si="4"/>
        <v>#N/A</v>
      </c>
      <c r="W351" s="96">
        <f t="shared" si="31"/>
        <v>0</v>
      </c>
      <c r="X351" s="96" t="str">
        <f t="shared" si="21"/>
        <v>#N/A</v>
      </c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01"/>
      <c r="AI351" s="195"/>
      <c r="AJ351" s="103"/>
      <c r="AK351" s="104"/>
      <c r="AL351" s="3">
        <f t="shared" si="32"/>
        <v>0</v>
      </c>
      <c r="AM351" s="3">
        <f t="shared" si="33"/>
        <v>0</v>
      </c>
      <c r="AN351" s="3">
        <f t="shared" si="34"/>
        <v>0</v>
      </c>
      <c r="AO351" s="3">
        <f t="shared" si="35"/>
        <v>0</v>
      </c>
    </row>
    <row r="352">
      <c r="A352" s="93"/>
      <c r="B352" s="195"/>
      <c r="C352" s="195"/>
      <c r="D352" s="195"/>
      <c r="E352" s="195"/>
      <c r="F352" s="93"/>
      <c r="G352" s="195"/>
      <c r="H352" s="195" t="str">
        <f>vlookup(G352,'Bidding list 26'!$B$4:$G$270,6,0)</f>
        <v>#N/A</v>
      </c>
      <c r="I352" s="88" t="str">
        <f>vlookup(G352,'Bidding list 26'!$B$4:$I$1009,8,0)</f>
        <v>#N/A</v>
      </c>
      <c r="J352" s="93"/>
      <c r="K352" s="89" t="str">
        <f t="shared" si="30"/>
        <v>#N/A</v>
      </c>
      <c r="L352" s="93"/>
      <c r="M352" s="91"/>
      <c r="N352" s="122"/>
      <c r="O352" s="240"/>
      <c r="P352" s="240"/>
      <c r="Q352" s="195"/>
      <c r="R352" s="93">
        <f t="shared" si="29"/>
        <v>0</v>
      </c>
      <c r="S352" s="179" t="str">
        <f t="array" ref="S352">INDEX('G Project Timeline-OPM update'!$G$7:$L$35,MATCH(1,('G Project Timeline-OPM update'!$C$7:$C$35=N352)*('G Project Timeline-OPM update'!$B$7:$B$35=M352)*('G Project Timeline-OPM update'!$D$7:$D$35=O352),0),MATCH(P352,'G Project Timeline-OPM update'!$G$4:$L$4,0))-14</f>
        <v>#N/A</v>
      </c>
      <c r="T352" s="95" t="str">
        <f t="shared" si="3"/>
        <v>#N/A</v>
      </c>
      <c r="U352" s="96" t="str">
        <f>IFERROR(VLOOKUP(G352,'Bidding list 26'!$B$2:$P$31,15,0),"")</f>
        <v/>
      </c>
      <c r="V352" s="96" t="str">
        <f t="shared" si="4"/>
        <v>#N/A</v>
      </c>
      <c r="W352" s="96">
        <f t="shared" si="31"/>
        <v>0</v>
      </c>
      <c r="X352" s="96" t="str">
        <f t="shared" si="21"/>
        <v>#N/A</v>
      </c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01"/>
      <c r="AI352" s="195"/>
      <c r="AJ352" s="103"/>
      <c r="AK352" s="104"/>
      <c r="AL352" s="3">
        <f t="shared" si="32"/>
        <v>0</v>
      </c>
      <c r="AM352" s="3">
        <f t="shared" si="33"/>
        <v>0</v>
      </c>
      <c r="AN352" s="3">
        <f t="shared" si="34"/>
        <v>0</v>
      </c>
      <c r="AO352" s="3">
        <f t="shared" si="35"/>
        <v>0</v>
      </c>
    </row>
    <row r="353">
      <c r="A353" s="93"/>
      <c r="B353" s="195"/>
      <c r="C353" s="195"/>
      <c r="D353" s="195"/>
      <c r="E353" s="195"/>
      <c r="F353" s="93"/>
      <c r="G353" s="195"/>
      <c r="H353" s="195" t="str">
        <f>vlookup(G353,'Bidding list 26'!$B$4:$G$270,6,0)</f>
        <v>#N/A</v>
      </c>
      <c r="I353" s="88" t="str">
        <f>vlookup(G353,'Bidding list 26'!$B$4:$I$1009,8,0)</f>
        <v>#N/A</v>
      </c>
      <c r="J353" s="93"/>
      <c r="K353" s="89" t="str">
        <f t="shared" si="30"/>
        <v>#N/A</v>
      </c>
      <c r="L353" s="93"/>
      <c r="M353" s="91"/>
      <c r="N353" s="122"/>
      <c r="O353" s="240"/>
      <c r="P353" s="240"/>
      <c r="Q353" s="195"/>
      <c r="R353" s="93">
        <f t="shared" si="29"/>
        <v>0</v>
      </c>
      <c r="S353" s="179" t="str">
        <f t="array" ref="S353">INDEX('G Project Timeline-OPM update'!$G$7:$L$35,MATCH(1,('G Project Timeline-OPM update'!$C$7:$C$35=N353)*('G Project Timeline-OPM update'!$B$7:$B$35=M353)*('G Project Timeline-OPM update'!$D$7:$D$35=O353),0),MATCH(P353,'G Project Timeline-OPM update'!$G$4:$L$4,0))-14</f>
        <v>#N/A</v>
      </c>
      <c r="T353" s="95" t="str">
        <f t="shared" si="3"/>
        <v>#N/A</v>
      </c>
      <c r="U353" s="96" t="str">
        <f>IFERROR(VLOOKUP(G353,'Bidding list 26'!$B$2:$P$31,15,0),"")</f>
        <v/>
      </c>
      <c r="V353" s="96" t="str">
        <f t="shared" si="4"/>
        <v>#N/A</v>
      </c>
      <c r="W353" s="96">
        <f t="shared" si="31"/>
        <v>0</v>
      </c>
      <c r="X353" s="96" t="str">
        <f t="shared" si="21"/>
        <v>#N/A</v>
      </c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01"/>
      <c r="AI353" s="195"/>
      <c r="AJ353" s="103"/>
      <c r="AK353" s="104"/>
      <c r="AL353" s="3">
        <f t="shared" si="32"/>
        <v>0</v>
      </c>
      <c r="AM353" s="3">
        <f t="shared" si="33"/>
        <v>0</v>
      </c>
      <c r="AN353" s="3">
        <f t="shared" si="34"/>
        <v>0</v>
      </c>
      <c r="AO353" s="3">
        <f t="shared" si="35"/>
        <v>0</v>
      </c>
    </row>
    <row r="354">
      <c r="A354" s="93"/>
      <c r="B354" s="195"/>
      <c r="C354" s="195"/>
      <c r="D354" s="195"/>
      <c r="E354" s="195"/>
      <c r="F354" s="93"/>
      <c r="G354" s="195"/>
      <c r="H354" s="195" t="str">
        <f>vlookup(G354,'Bidding list 26'!$B$4:$G$270,6,0)</f>
        <v>#N/A</v>
      </c>
      <c r="I354" s="88" t="str">
        <f>vlookup(G354,'Bidding list 26'!$B$4:$I$1009,8,0)</f>
        <v>#N/A</v>
      </c>
      <c r="J354" s="93"/>
      <c r="K354" s="89" t="str">
        <f t="shared" si="30"/>
        <v>#N/A</v>
      </c>
      <c r="L354" s="93"/>
      <c r="M354" s="91"/>
      <c r="N354" s="122"/>
      <c r="O354" s="240"/>
      <c r="P354" s="240"/>
      <c r="Q354" s="195"/>
      <c r="R354" s="93">
        <f t="shared" si="29"/>
        <v>0</v>
      </c>
      <c r="S354" s="179" t="str">
        <f t="array" ref="S354">INDEX('G Project Timeline-OPM update'!$G$7:$L$35,MATCH(1,('G Project Timeline-OPM update'!$C$7:$C$35=N354)*('G Project Timeline-OPM update'!$B$7:$B$35=M354)*('G Project Timeline-OPM update'!$D$7:$D$35=O354),0),MATCH(P354,'G Project Timeline-OPM update'!$G$4:$L$4,0))-14</f>
        <v>#N/A</v>
      </c>
      <c r="T354" s="95" t="str">
        <f t="shared" si="3"/>
        <v>#N/A</v>
      </c>
      <c r="U354" s="96" t="str">
        <f>IFERROR(VLOOKUP(G354,'Bidding list 26'!$B$2:$P$31,15,0),"")</f>
        <v/>
      </c>
      <c r="V354" s="96" t="str">
        <f t="shared" si="4"/>
        <v>#N/A</v>
      </c>
      <c r="W354" s="96">
        <f t="shared" si="31"/>
        <v>0</v>
      </c>
      <c r="X354" s="96" t="str">
        <f t="shared" si="21"/>
        <v>#N/A</v>
      </c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01"/>
      <c r="AI354" s="195"/>
      <c r="AJ354" s="103"/>
      <c r="AK354" s="104"/>
      <c r="AL354" s="3">
        <f t="shared" si="32"/>
        <v>0</v>
      </c>
      <c r="AM354" s="3">
        <f t="shared" si="33"/>
        <v>0</v>
      </c>
      <c r="AN354" s="3">
        <f t="shared" si="34"/>
        <v>0</v>
      </c>
      <c r="AO354" s="3">
        <f t="shared" si="35"/>
        <v>0</v>
      </c>
    </row>
    <row r="355">
      <c r="A355" s="93"/>
      <c r="B355" s="195"/>
      <c r="C355" s="195"/>
      <c r="D355" s="195"/>
      <c r="E355" s="195"/>
      <c r="F355" s="93"/>
      <c r="G355" s="195"/>
      <c r="H355" s="195" t="str">
        <f>vlookup(G355,'Bidding list 26'!$B$4:$G$270,6,0)</f>
        <v>#N/A</v>
      </c>
      <c r="I355" s="88" t="str">
        <f>vlookup(G355,'Bidding list 26'!$B$4:$I$1009,8,0)</f>
        <v>#N/A</v>
      </c>
      <c r="J355" s="93"/>
      <c r="K355" s="89" t="str">
        <f t="shared" si="30"/>
        <v>#N/A</v>
      </c>
      <c r="L355" s="93"/>
      <c r="M355" s="91"/>
      <c r="N355" s="122"/>
      <c r="O355" s="240"/>
      <c r="P355" s="240"/>
      <c r="Q355" s="195"/>
      <c r="R355" s="93">
        <f t="shared" si="29"/>
        <v>0</v>
      </c>
      <c r="S355" s="179" t="str">
        <f t="array" ref="S355">INDEX('G Project Timeline-OPM update'!$G$7:$L$35,MATCH(1,('G Project Timeline-OPM update'!$C$7:$C$35=N355)*('G Project Timeline-OPM update'!$B$7:$B$35=M355)*('G Project Timeline-OPM update'!$D$7:$D$35=O355),0),MATCH(P355,'G Project Timeline-OPM update'!$G$4:$L$4,0))-14</f>
        <v>#N/A</v>
      </c>
      <c r="T355" s="95" t="str">
        <f t="shared" si="3"/>
        <v>#N/A</v>
      </c>
      <c r="U355" s="96" t="str">
        <f>IFERROR(VLOOKUP(G355,'Bidding list 26'!$B$2:$P$31,15,0),"")</f>
        <v/>
      </c>
      <c r="V355" s="96" t="str">
        <f t="shared" si="4"/>
        <v>#N/A</v>
      </c>
      <c r="W355" s="96">
        <f t="shared" si="31"/>
        <v>0</v>
      </c>
      <c r="X355" s="96" t="str">
        <f t="shared" si="21"/>
        <v>#N/A</v>
      </c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01"/>
      <c r="AI355" s="195"/>
      <c r="AJ355" s="103"/>
      <c r="AK355" s="104"/>
      <c r="AL355" s="3">
        <f t="shared" si="32"/>
        <v>0</v>
      </c>
      <c r="AM355" s="3">
        <f t="shared" si="33"/>
        <v>0</v>
      </c>
      <c r="AN355" s="3">
        <f t="shared" si="34"/>
        <v>0</v>
      </c>
      <c r="AO355" s="3">
        <f t="shared" si="35"/>
        <v>0</v>
      </c>
    </row>
    <row r="356">
      <c r="A356" s="93"/>
      <c r="B356" s="195"/>
      <c r="C356" s="195"/>
      <c r="D356" s="195"/>
      <c r="E356" s="195"/>
      <c r="F356" s="93"/>
      <c r="G356" s="195"/>
      <c r="H356" s="195" t="str">
        <f>vlookup(G356,'Bidding list 26'!$B$4:$G$270,6,0)</f>
        <v>#N/A</v>
      </c>
      <c r="I356" s="88" t="str">
        <f>vlookup(G356,'Bidding list 26'!$B$4:$I$1009,8,0)</f>
        <v>#N/A</v>
      </c>
      <c r="J356" s="93"/>
      <c r="K356" s="89" t="str">
        <f t="shared" si="30"/>
        <v>#N/A</v>
      </c>
      <c r="L356" s="93"/>
      <c r="M356" s="91"/>
      <c r="N356" s="122"/>
      <c r="O356" s="240"/>
      <c r="P356" s="240"/>
      <c r="Q356" s="195"/>
      <c r="R356" s="93">
        <f t="shared" si="29"/>
        <v>0</v>
      </c>
      <c r="S356" s="179" t="str">
        <f t="array" ref="S356">INDEX('G Project Timeline-OPM update'!$G$7:$L$35,MATCH(1,('G Project Timeline-OPM update'!$C$7:$C$35=N356)*('G Project Timeline-OPM update'!$B$7:$B$35=M356)*('G Project Timeline-OPM update'!$D$7:$D$35=O356),0),MATCH(P356,'G Project Timeline-OPM update'!$G$4:$L$4,0))-14</f>
        <v>#N/A</v>
      </c>
      <c r="T356" s="95" t="str">
        <f t="shared" si="3"/>
        <v>#N/A</v>
      </c>
      <c r="U356" s="96" t="str">
        <f>IFERROR(VLOOKUP(G356,'Bidding list 26'!$B$2:$P$31,15,0),"")</f>
        <v/>
      </c>
      <c r="V356" s="96" t="str">
        <f t="shared" si="4"/>
        <v>#N/A</v>
      </c>
      <c r="W356" s="96">
        <f t="shared" si="31"/>
        <v>0</v>
      </c>
      <c r="X356" s="96" t="str">
        <f t="shared" si="21"/>
        <v>#N/A</v>
      </c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01"/>
      <c r="AI356" s="195"/>
      <c r="AJ356" s="103"/>
      <c r="AK356" s="104"/>
      <c r="AL356" s="3">
        <f t="shared" si="32"/>
        <v>0</v>
      </c>
      <c r="AM356" s="3">
        <f t="shared" si="33"/>
        <v>0</v>
      </c>
      <c r="AN356" s="3">
        <f t="shared" si="34"/>
        <v>0</v>
      </c>
      <c r="AO356" s="3">
        <f t="shared" si="35"/>
        <v>0</v>
      </c>
    </row>
    <row r="357">
      <c r="A357" s="93"/>
      <c r="B357" s="195"/>
      <c r="C357" s="195"/>
      <c r="D357" s="195"/>
      <c r="E357" s="195"/>
      <c r="F357" s="93"/>
      <c r="G357" s="195"/>
      <c r="H357" s="195" t="str">
        <f>vlookup(G357,'Bidding list 26'!$B$4:$G$270,6,0)</f>
        <v>#N/A</v>
      </c>
      <c r="I357" s="88" t="str">
        <f>vlookup(G357,'Bidding list 26'!$B$4:$I$1009,8,0)</f>
        <v>#N/A</v>
      </c>
      <c r="J357" s="93"/>
      <c r="K357" s="89" t="str">
        <f t="shared" si="30"/>
        <v>#N/A</v>
      </c>
      <c r="L357" s="93"/>
      <c r="M357" s="91"/>
      <c r="N357" s="122"/>
      <c r="O357" s="240"/>
      <c r="P357" s="240"/>
      <c r="Q357" s="195"/>
      <c r="R357" s="93">
        <f t="shared" si="29"/>
        <v>0</v>
      </c>
      <c r="S357" s="179" t="str">
        <f t="array" ref="S357">INDEX('G Project Timeline-OPM update'!$G$7:$L$35,MATCH(1,('G Project Timeline-OPM update'!$C$7:$C$35=N357)*('G Project Timeline-OPM update'!$B$7:$B$35=M357)*('G Project Timeline-OPM update'!$D$7:$D$35=O357),0),MATCH(P357,'G Project Timeline-OPM update'!$G$4:$L$4,0))-14</f>
        <v>#N/A</v>
      </c>
      <c r="T357" s="95" t="str">
        <f t="shared" si="3"/>
        <v>#N/A</v>
      </c>
      <c r="U357" s="96" t="str">
        <f>IFERROR(VLOOKUP(G357,'Bidding list 26'!$B$2:$P$31,15,0),"")</f>
        <v/>
      </c>
      <c r="V357" s="96" t="str">
        <f t="shared" si="4"/>
        <v>#N/A</v>
      </c>
      <c r="W357" s="96">
        <f t="shared" si="31"/>
        <v>0</v>
      </c>
      <c r="X357" s="96" t="str">
        <f t="shared" si="21"/>
        <v>#N/A</v>
      </c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01"/>
      <c r="AI357" s="195"/>
      <c r="AJ357" s="103"/>
      <c r="AK357" s="104"/>
      <c r="AL357" s="3">
        <f t="shared" si="32"/>
        <v>0</v>
      </c>
      <c r="AM357" s="3">
        <f t="shared" si="33"/>
        <v>0</v>
      </c>
      <c r="AN357" s="3">
        <f t="shared" si="34"/>
        <v>0</v>
      </c>
      <c r="AO357" s="3">
        <f t="shared" si="35"/>
        <v>0</v>
      </c>
    </row>
    <row r="358">
      <c r="A358" s="93"/>
      <c r="B358" s="195"/>
      <c r="C358" s="195"/>
      <c r="D358" s="195"/>
      <c r="E358" s="195"/>
      <c r="F358" s="93"/>
      <c r="G358" s="195"/>
      <c r="H358" s="195" t="str">
        <f>vlookup(G358,'Bidding list 26'!$B$4:$G$270,6,0)</f>
        <v>#N/A</v>
      </c>
      <c r="I358" s="88" t="str">
        <f>vlookup(G358,'Bidding list 26'!$B$4:$I$1009,8,0)</f>
        <v>#N/A</v>
      </c>
      <c r="J358" s="93"/>
      <c r="K358" s="89" t="str">
        <f t="shared" si="30"/>
        <v>#N/A</v>
      </c>
      <c r="L358" s="93"/>
      <c r="M358" s="91"/>
      <c r="N358" s="122"/>
      <c r="O358" s="240"/>
      <c r="P358" s="240"/>
      <c r="Q358" s="195"/>
      <c r="R358" s="93">
        <f t="shared" si="29"/>
        <v>0</v>
      </c>
      <c r="S358" s="179" t="str">
        <f t="array" ref="S358">INDEX('G Project Timeline-OPM update'!$G$7:$L$35,MATCH(1,('G Project Timeline-OPM update'!$C$7:$C$35=N358)*('G Project Timeline-OPM update'!$B$7:$B$35=M358)*('G Project Timeline-OPM update'!$D$7:$D$35=O358),0),MATCH(P358,'G Project Timeline-OPM update'!$G$4:$L$4,0))-14</f>
        <v>#N/A</v>
      </c>
      <c r="T358" s="95" t="str">
        <f t="shared" si="3"/>
        <v>#N/A</v>
      </c>
      <c r="U358" s="96" t="str">
        <f>IFERROR(VLOOKUP(G358,'Bidding list 26'!$B$2:$P$31,15,0),"")</f>
        <v/>
      </c>
      <c r="V358" s="96" t="str">
        <f t="shared" si="4"/>
        <v>#N/A</v>
      </c>
      <c r="W358" s="96">
        <f t="shared" si="31"/>
        <v>0</v>
      </c>
      <c r="X358" s="96" t="str">
        <f t="shared" si="21"/>
        <v>#N/A</v>
      </c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01"/>
      <c r="AI358" s="195"/>
      <c r="AJ358" s="103"/>
      <c r="AK358" s="104"/>
      <c r="AL358" s="3">
        <f t="shared" si="32"/>
        <v>0</v>
      </c>
      <c r="AM358" s="3">
        <f t="shared" si="33"/>
        <v>0</v>
      </c>
      <c r="AN358" s="3">
        <f t="shared" si="34"/>
        <v>0</v>
      </c>
      <c r="AO358" s="3">
        <f t="shared" si="35"/>
        <v>0</v>
      </c>
    </row>
    <row r="359">
      <c r="A359" s="93"/>
      <c r="B359" s="195"/>
      <c r="C359" s="195"/>
      <c r="D359" s="195"/>
      <c r="E359" s="195"/>
      <c r="F359" s="93"/>
      <c r="G359" s="195"/>
      <c r="H359" s="195" t="str">
        <f>vlookup(G359,'Bidding list 26'!$B$4:$G$270,6,0)</f>
        <v>#N/A</v>
      </c>
      <c r="I359" s="88" t="str">
        <f>vlookup(G359,'Bidding list 26'!$B$4:$I$1009,8,0)</f>
        <v>#N/A</v>
      </c>
      <c r="J359" s="93"/>
      <c r="K359" s="89" t="str">
        <f t="shared" si="30"/>
        <v>#N/A</v>
      </c>
      <c r="L359" s="93"/>
      <c r="M359" s="91"/>
      <c r="N359" s="122"/>
      <c r="O359" s="240"/>
      <c r="P359" s="240"/>
      <c r="Q359" s="195"/>
      <c r="R359" s="93">
        <f t="shared" si="29"/>
        <v>0</v>
      </c>
      <c r="S359" s="179" t="str">
        <f t="array" ref="S359">INDEX('G Project Timeline-OPM update'!$G$7:$L$35,MATCH(1,('G Project Timeline-OPM update'!$C$7:$C$35=N359)*('G Project Timeline-OPM update'!$B$7:$B$35=M359)*('G Project Timeline-OPM update'!$D$7:$D$35=O359),0),MATCH(P359,'G Project Timeline-OPM update'!$G$4:$L$4,0))-14</f>
        <v>#N/A</v>
      </c>
      <c r="T359" s="95" t="str">
        <f t="shared" si="3"/>
        <v>#N/A</v>
      </c>
      <c r="U359" s="96" t="str">
        <f>IFERROR(VLOOKUP(G359,'Bidding list 26'!$B$2:$P$31,15,0),"")</f>
        <v/>
      </c>
      <c r="V359" s="96" t="str">
        <f t="shared" si="4"/>
        <v>#N/A</v>
      </c>
      <c r="W359" s="96">
        <f t="shared" si="31"/>
        <v>0</v>
      </c>
      <c r="X359" s="96" t="str">
        <f t="shared" si="21"/>
        <v>#N/A</v>
      </c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01"/>
      <c r="AI359" s="195"/>
      <c r="AJ359" s="103"/>
      <c r="AK359" s="104"/>
      <c r="AL359" s="3">
        <f t="shared" si="32"/>
        <v>0</v>
      </c>
      <c r="AM359" s="3">
        <f t="shared" si="33"/>
        <v>0</v>
      </c>
      <c r="AN359" s="3">
        <f t="shared" si="34"/>
        <v>0</v>
      </c>
      <c r="AO359" s="3">
        <f t="shared" si="35"/>
        <v>0</v>
      </c>
    </row>
    <row r="360">
      <c r="A360" s="93"/>
      <c r="B360" s="195"/>
      <c r="C360" s="195"/>
      <c r="D360" s="195"/>
      <c r="E360" s="195"/>
      <c r="F360" s="93"/>
      <c r="G360" s="195"/>
      <c r="H360" s="195" t="str">
        <f>vlookup(G360,'Bidding list 26'!$B$4:$G$270,6,0)</f>
        <v>#N/A</v>
      </c>
      <c r="I360" s="88" t="str">
        <f>vlookup(G360,'Bidding list 26'!$B$4:$I$1009,8,0)</f>
        <v>#N/A</v>
      </c>
      <c r="J360" s="93"/>
      <c r="K360" s="89" t="str">
        <f t="shared" si="30"/>
        <v>#N/A</v>
      </c>
      <c r="L360" s="93"/>
      <c r="M360" s="91"/>
      <c r="N360" s="122"/>
      <c r="O360" s="240"/>
      <c r="P360" s="240"/>
      <c r="Q360" s="195"/>
      <c r="R360" s="93">
        <f t="shared" si="29"/>
        <v>0</v>
      </c>
      <c r="S360" s="179" t="str">
        <f t="array" ref="S360">INDEX('G Project Timeline-OPM update'!$G$7:$L$35,MATCH(1,('G Project Timeline-OPM update'!$C$7:$C$35=N360)*('G Project Timeline-OPM update'!$B$7:$B$35=M360)*('G Project Timeline-OPM update'!$D$7:$D$35=O360),0),MATCH(P360,'G Project Timeline-OPM update'!$G$4:$L$4,0))-14</f>
        <v>#N/A</v>
      </c>
      <c r="T360" s="95" t="str">
        <f t="shared" si="3"/>
        <v>#N/A</v>
      </c>
      <c r="U360" s="96" t="str">
        <f>IFERROR(VLOOKUP(G360,'Bidding list 26'!$B$2:$P$31,15,0),"")</f>
        <v/>
      </c>
      <c r="V360" s="96" t="str">
        <f t="shared" si="4"/>
        <v>#N/A</v>
      </c>
      <c r="W360" s="96">
        <f t="shared" si="31"/>
        <v>0</v>
      </c>
      <c r="X360" s="96" t="str">
        <f t="shared" si="21"/>
        <v>#N/A</v>
      </c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01"/>
      <c r="AI360" s="195"/>
      <c r="AJ360" s="103"/>
      <c r="AK360" s="104"/>
      <c r="AL360" s="3">
        <f t="shared" si="32"/>
        <v>0</v>
      </c>
      <c r="AM360" s="3">
        <f t="shared" si="33"/>
        <v>0</v>
      </c>
      <c r="AN360" s="3">
        <f t="shared" si="34"/>
        <v>0</v>
      </c>
      <c r="AO360" s="3">
        <f t="shared" si="35"/>
        <v>0</v>
      </c>
    </row>
    <row r="361">
      <c r="A361" s="93"/>
      <c r="B361" s="195"/>
      <c r="C361" s="195"/>
      <c r="D361" s="195"/>
      <c r="E361" s="195"/>
      <c r="F361" s="93"/>
      <c r="G361" s="195"/>
      <c r="H361" s="195" t="str">
        <f>vlookup(G361,'Bidding list 26'!$B$4:$G$270,6,0)</f>
        <v>#N/A</v>
      </c>
      <c r="I361" s="88" t="str">
        <f>vlookup(G361,'Bidding list 26'!$B$4:$I$1009,8,0)</f>
        <v>#N/A</v>
      </c>
      <c r="J361" s="93"/>
      <c r="K361" s="89" t="str">
        <f t="shared" si="30"/>
        <v>#N/A</v>
      </c>
      <c r="L361" s="93"/>
      <c r="M361" s="91"/>
      <c r="N361" s="122"/>
      <c r="O361" s="240"/>
      <c r="P361" s="240"/>
      <c r="Q361" s="195"/>
      <c r="R361" s="93">
        <f t="shared" si="29"/>
        <v>0</v>
      </c>
      <c r="S361" s="179" t="str">
        <f t="array" ref="S361">INDEX('G Project Timeline-OPM update'!$G$7:$L$35,MATCH(1,('G Project Timeline-OPM update'!$C$7:$C$35=N361)*('G Project Timeline-OPM update'!$B$7:$B$35=M361)*('G Project Timeline-OPM update'!$D$7:$D$35=O361),0),MATCH(P361,'G Project Timeline-OPM update'!$G$4:$L$4,0))-14</f>
        <v>#N/A</v>
      </c>
      <c r="T361" s="95" t="str">
        <f t="shared" si="3"/>
        <v>#N/A</v>
      </c>
      <c r="U361" s="96" t="str">
        <f>IFERROR(VLOOKUP(G361,'Bidding list 26'!$B$2:$P$31,15,0),"")</f>
        <v/>
      </c>
      <c r="V361" s="96" t="str">
        <f t="shared" si="4"/>
        <v>#N/A</v>
      </c>
      <c r="W361" s="96">
        <f t="shared" si="31"/>
        <v>0</v>
      </c>
      <c r="X361" s="96" t="str">
        <f t="shared" si="21"/>
        <v>#N/A</v>
      </c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01"/>
      <c r="AI361" s="195"/>
      <c r="AJ361" s="103"/>
      <c r="AK361" s="104"/>
      <c r="AL361" s="3">
        <f t="shared" si="32"/>
        <v>0</v>
      </c>
      <c r="AM361" s="3">
        <f t="shared" si="33"/>
        <v>0</v>
      </c>
      <c r="AN361" s="3">
        <f t="shared" si="34"/>
        <v>0</v>
      </c>
      <c r="AO361" s="3">
        <f t="shared" si="35"/>
        <v>0</v>
      </c>
    </row>
    <row r="362">
      <c r="A362" s="93"/>
      <c r="B362" s="195"/>
      <c r="C362" s="195"/>
      <c r="D362" s="195"/>
      <c r="E362" s="195"/>
      <c r="F362" s="93"/>
      <c r="G362" s="195"/>
      <c r="H362" s="195" t="str">
        <f>vlookup(G362,'Bidding list 26'!$B$4:$G$270,6,0)</f>
        <v>#N/A</v>
      </c>
      <c r="I362" s="88" t="str">
        <f>vlookup(G362,'Bidding list 26'!$B$4:$I$1009,8,0)</f>
        <v>#N/A</v>
      </c>
      <c r="J362" s="93"/>
      <c r="K362" s="89" t="str">
        <f t="shared" si="30"/>
        <v>#N/A</v>
      </c>
      <c r="L362" s="93"/>
      <c r="M362" s="91"/>
      <c r="N362" s="122"/>
      <c r="O362" s="240"/>
      <c r="P362" s="240"/>
      <c r="Q362" s="195"/>
      <c r="R362" s="93">
        <f t="shared" si="29"/>
        <v>0</v>
      </c>
      <c r="S362" s="179" t="str">
        <f t="array" ref="S362">INDEX('G Project Timeline-OPM update'!$G$7:$L$35,MATCH(1,('G Project Timeline-OPM update'!$C$7:$C$35=N362)*('G Project Timeline-OPM update'!$B$7:$B$35=M362)*('G Project Timeline-OPM update'!$D$7:$D$35=O362),0),MATCH(P362,'G Project Timeline-OPM update'!$G$4:$L$4,0))-14</f>
        <v>#N/A</v>
      </c>
      <c r="T362" s="95" t="str">
        <f t="shared" si="3"/>
        <v>#N/A</v>
      </c>
      <c r="U362" s="96" t="str">
        <f>IFERROR(VLOOKUP(G362,'Bidding list 26'!$B$2:$P$31,15,0),"")</f>
        <v/>
      </c>
      <c r="V362" s="96" t="str">
        <f t="shared" si="4"/>
        <v>#N/A</v>
      </c>
      <c r="W362" s="96">
        <f t="shared" si="31"/>
        <v>0</v>
      </c>
      <c r="X362" s="96" t="str">
        <f t="shared" si="21"/>
        <v>#N/A</v>
      </c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01"/>
      <c r="AI362" s="195"/>
      <c r="AJ362" s="103"/>
      <c r="AK362" s="104"/>
      <c r="AL362" s="3">
        <f t="shared" si="32"/>
        <v>0</v>
      </c>
      <c r="AM362" s="3">
        <f t="shared" si="33"/>
        <v>0</v>
      </c>
      <c r="AN362" s="3">
        <f t="shared" si="34"/>
        <v>0</v>
      </c>
      <c r="AO362" s="3">
        <f t="shared" si="35"/>
        <v>0</v>
      </c>
    </row>
    <row r="363">
      <c r="A363" s="93"/>
      <c r="B363" s="195"/>
      <c r="C363" s="195"/>
      <c r="D363" s="195"/>
      <c r="E363" s="195"/>
      <c r="F363" s="93"/>
      <c r="G363" s="195"/>
      <c r="H363" s="195" t="str">
        <f>vlookup(G363,'Bidding list 26'!$B$4:$G$270,6,0)</f>
        <v>#N/A</v>
      </c>
      <c r="I363" s="88" t="str">
        <f>vlookup(G363,'Bidding list 26'!$B$4:$I$1009,8,0)</f>
        <v>#N/A</v>
      </c>
      <c r="J363" s="93"/>
      <c r="K363" s="89" t="str">
        <f t="shared" si="30"/>
        <v>#N/A</v>
      </c>
      <c r="L363" s="93"/>
      <c r="M363" s="91"/>
      <c r="N363" s="122"/>
      <c r="O363" s="240"/>
      <c r="P363" s="240"/>
      <c r="Q363" s="195"/>
      <c r="R363" s="93">
        <f t="shared" si="29"/>
        <v>0</v>
      </c>
      <c r="S363" s="179" t="str">
        <f t="array" ref="S363">INDEX('G Project Timeline-OPM update'!$G$7:$L$35,MATCH(1,('G Project Timeline-OPM update'!$C$7:$C$35=N363)*('G Project Timeline-OPM update'!$B$7:$B$35=M363)*('G Project Timeline-OPM update'!$D$7:$D$35=O363),0),MATCH(P363,'G Project Timeline-OPM update'!$G$4:$L$4,0))-14</f>
        <v>#N/A</v>
      </c>
      <c r="T363" s="95" t="str">
        <f t="shared" si="3"/>
        <v>#N/A</v>
      </c>
      <c r="U363" s="96" t="str">
        <f>IFERROR(VLOOKUP(G363,'Bidding list 26'!$B$2:$P$31,15,0),"")</f>
        <v/>
      </c>
      <c r="V363" s="96" t="str">
        <f t="shared" si="4"/>
        <v>#N/A</v>
      </c>
      <c r="W363" s="96">
        <f t="shared" si="31"/>
        <v>0</v>
      </c>
      <c r="X363" s="96" t="str">
        <f t="shared" si="21"/>
        <v>#N/A</v>
      </c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01"/>
      <c r="AI363" s="195"/>
      <c r="AJ363" s="103"/>
      <c r="AK363" s="104"/>
      <c r="AL363" s="3">
        <f t="shared" si="32"/>
        <v>0</v>
      </c>
      <c r="AM363" s="3">
        <f t="shared" si="33"/>
        <v>0</v>
      </c>
      <c r="AN363" s="3">
        <f t="shared" si="34"/>
        <v>0</v>
      </c>
      <c r="AO363" s="3">
        <f t="shared" si="35"/>
        <v>0</v>
      </c>
    </row>
    <row r="364">
      <c r="A364" s="93"/>
      <c r="B364" s="195"/>
      <c r="C364" s="195"/>
      <c r="D364" s="195"/>
      <c r="E364" s="195"/>
      <c r="F364" s="93"/>
      <c r="G364" s="195"/>
      <c r="H364" s="195" t="str">
        <f>vlookup(G364,'Bidding list 26'!$B$4:$G$270,6,0)</f>
        <v>#N/A</v>
      </c>
      <c r="I364" s="88" t="str">
        <f>vlookup(G364,'Bidding list 26'!$B$4:$I$1009,8,0)</f>
        <v>#N/A</v>
      </c>
      <c r="J364" s="93"/>
      <c r="K364" s="89" t="str">
        <f t="shared" si="30"/>
        <v>#N/A</v>
      </c>
      <c r="L364" s="93"/>
      <c r="M364" s="91"/>
      <c r="N364" s="122"/>
      <c r="O364" s="240"/>
      <c r="P364" s="240"/>
      <c r="Q364" s="195"/>
      <c r="R364" s="93">
        <f t="shared" si="29"/>
        <v>0</v>
      </c>
      <c r="S364" s="179" t="str">
        <f t="array" ref="S364">INDEX('G Project Timeline-OPM update'!$G$7:$L$35,MATCH(1,('G Project Timeline-OPM update'!$C$7:$C$35=N364)*('G Project Timeline-OPM update'!$B$7:$B$35=M364)*('G Project Timeline-OPM update'!$D$7:$D$35=O364),0),MATCH(P364,'G Project Timeline-OPM update'!$G$4:$L$4,0))-14</f>
        <v>#N/A</v>
      </c>
      <c r="T364" s="95" t="str">
        <f t="shared" si="3"/>
        <v>#N/A</v>
      </c>
      <c r="U364" s="96" t="str">
        <f>IFERROR(VLOOKUP(G364,'Bidding list 26'!$B$2:$P$31,15,0),"")</f>
        <v/>
      </c>
      <c r="V364" s="96" t="str">
        <f t="shared" si="4"/>
        <v>#N/A</v>
      </c>
      <c r="W364" s="96">
        <f t="shared" si="31"/>
        <v>0</v>
      </c>
      <c r="X364" s="96" t="str">
        <f t="shared" si="21"/>
        <v>#N/A</v>
      </c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01"/>
      <c r="AI364" s="195"/>
      <c r="AJ364" s="103"/>
      <c r="AK364" s="104"/>
      <c r="AL364" s="3">
        <f t="shared" si="32"/>
        <v>0</v>
      </c>
      <c r="AM364" s="3">
        <f t="shared" si="33"/>
        <v>0</v>
      </c>
      <c r="AN364" s="3">
        <f t="shared" si="34"/>
        <v>0</v>
      </c>
      <c r="AO364" s="3">
        <f t="shared" si="35"/>
        <v>0</v>
      </c>
    </row>
    <row r="365">
      <c r="A365" s="93"/>
      <c r="B365" s="195"/>
      <c r="C365" s="195"/>
      <c r="D365" s="195"/>
      <c r="E365" s="195"/>
      <c r="F365" s="93"/>
      <c r="G365" s="195"/>
      <c r="H365" s="195" t="str">
        <f>vlookup(G365,'Bidding list 26'!$B$4:$G$270,6,0)</f>
        <v>#N/A</v>
      </c>
      <c r="I365" s="88" t="str">
        <f>vlookup(G365,'Bidding list 26'!$B$4:$I$1009,8,0)</f>
        <v>#N/A</v>
      </c>
      <c r="J365" s="93"/>
      <c r="K365" s="89" t="str">
        <f t="shared" si="30"/>
        <v>#N/A</v>
      </c>
      <c r="L365" s="93"/>
      <c r="M365" s="91"/>
      <c r="N365" s="122"/>
      <c r="O365" s="240"/>
      <c r="P365" s="240"/>
      <c r="Q365" s="195"/>
      <c r="R365" s="93">
        <f t="shared" si="29"/>
        <v>0</v>
      </c>
      <c r="S365" s="179" t="str">
        <f t="array" ref="S365">INDEX('G Project Timeline-OPM update'!$G$7:$L$35,MATCH(1,('G Project Timeline-OPM update'!$C$7:$C$35=N365)*('G Project Timeline-OPM update'!$B$7:$B$35=M365)*('G Project Timeline-OPM update'!$D$7:$D$35=O365),0),MATCH(P365,'G Project Timeline-OPM update'!$G$4:$L$4,0))-14</f>
        <v>#N/A</v>
      </c>
      <c r="T365" s="95" t="str">
        <f t="shared" si="3"/>
        <v>#N/A</v>
      </c>
      <c r="U365" s="96" t="str">
        <f>IFERROR(VLOOKUP(G365,'Bidding list 26'!$B$2:$P$31,15,0),"")</f>
        <v/>
      </c>
      <c r="V365" s="96" t="str">
        <f t="shared" si="4"/>
        <v>#N/A</v>
      </c>
      <c r="W365" s="96">
        <f t="shared" si="31"/>
        <v>0</v>
      </c>
      <c r="X365" s="96" t="str">
        <f t="shared" si="21"/>
        <v>#N/A</v>
      </c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01"/>
      <c r="AI365" s="195"/>
      <c r="AJ365" s="103"/>
      <c r="AK365" s="104"/>
      <c r="AL365" s="3">
        <f t="shared" si="32"/>
        <v>0</v>
      </c>
      <c r="AM365" s="3">
        <f t="shared" si="33"/>
        <v>0</v>
      </c>
      <c r="AN365" s="3">
        <f t="shared" si="34"/>
        <v>0</v>
      </c>
      <c r="AO365" s="3">
        <f t="shared" si="35"/>
        <v>0</v>
      </c>
    </row>
    <row r="366">
      <c r="A366" s="93"/>
      <c r="B366" s="195"/>
      <c r="C366" s="195"/>
      <c r="D366" s="195"/>
      <c r="E366" s="195"/>
      <c r="F366" s="93"/>
      <c r="G366" s="195"/>
      <c r="H366" s="195" t="str">
        <f>vlookup(G366,'Bidding list 26'!$B$4:$G$270,6,0)</f>
        <v>#N/A</v>
      </c>
      <c r="I366" s="88" t="str">
        <f>vlookup(G366,'Bidding list 26'!$B$4:$I$1009,8,0)</f>
        <v>#N/A</v>
      </c>
      <c r="J366" s="93"/>
      <c r="K366" s="89" t="str">
        <f t="shared" si="30"/>
        <v>#N/A</v>
      </c>
      <c r="L366" s="93"/>
      <c r="M366" s="91"/>
      <c r="N366" s="122"/>
      <c r="O366" s="240"/>
      <c r="P366" s="240"/>
      <c r="Q366" s="195"/>
      <c r="R366" s="93">
        <f t="shared" si="29"/>
        <v>0</v>
      </c>
      <c r="S366" s="179" t="str">
        <f t="array" ref="S366">INDEX('G Project Timeline-OPM update'!$G$7:$L$35,MATCH(1,('G Project Timeline-OPM update'!$C$7:$C$35=N366)*('G Project Timeline-OPM update'!$B$7:$B$35=M366)*('G Project Timeline-OPM update'!$D$7:$D$35=O366),0),MATCH(P366,'G Project Timeline-OPM update'!$G$4:$L$4,0))-14</f>
        <v>#N/A</v>
      </c>
      <c r="T366" s="95" t="str">
        <f t="shared" si="3"/>
        <v>#N/A</v>
      </c>
      <c r="U366" s="96" t="str">
        <f>IFERROR(VLOOKUP(G366,'Bidding list 26'!$B$2:$P$31,15,0),"")</f>
        <v/>
      </c>
      <c r="V366" s="96" t="str">
        <f t="shared" si="4"/>
        <v>#N/A</v>
      </c>
      <c r="W366" s="96">
        <f t="shared" si="31"/>
        <v>0</v>
      </c>
      <c r="X366" s="96" t="str">
        <f t="shared" si="21"/>
        <v>#N/A</v>
      </c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01"/>
      <c r="AI366" s="195"/>
      <c r="AJ366" s="103"/>
      <c r="AK366" s="104"/>
      <c r="AL366" s="3">
        <f t="shared" si="32"/>
        <v>0</v>
      </c>
      <c r="AM366" s="3">
        <f t="shared" si="33"/>
        <v>0</v>
      </c>
      <c r="AN366" s="3">
        <f t="shared" si="34"/>
        <v>0</v>
      </c>
      <c r="AO366" s="3">
        <f t="shared" si="35"/>
        <v>0</v>
      </c>
    </row>
    <row r="367">
      <c r="A367" s="93"/>
      <c r="B367" s="195"/>
      <c r="C367" s="195"/>
      <c r="D367" s="195"/>
      <c r="E367" s="195"/>
      <c r="F367" s="93"/>
      <c r="G367" s="195"/>
      <c r="H367" s="195" t="str">
        <f>vlookup(G367,'Bidding list 26'!$B$4:$G$270,6,0)</f>
        <v>#N/A</v>
      </c>
      <c r="I367" s="88" t="str">
        <f>vlookup(G367,'Bidding list 26'!$B$4:$I$1009,8,0)</f>
        <v>#N/A</v>
      </c>
      <c r="J367" s="93"/>
      <c r="K367" s="89" t="str">
        <f t="shared" si="30"/>
        <v>#N/A</v>
      </c>
      <c r="L367" s="93"/>
      <c r="M367" s="91"/>
      <c r="N367" s="122"/>
      <c r="O367" s="240"/>
      <c r="P367" s="240"/>
      <c r="Q367" s="195"/>
      <c r="R367" s="93">
        <f t="shared" si="29"/>
        <v>0</v>
      </c>
      <c r="S367" s="179" t="str">
        <f t="array" ref="S367">INDEX('G Project Timeline-OPM update'!$G$7:$L$35,MATCH(1,('G Project Timeline-OPM update'!$C$7:$C$35=N367)*('G Project Timeline-OPM update'!$B$7:$B$35=M367)*('G Project Timeline-OPM update'!$D$7:$D$35=O367),0),MATCH(P367,'G Project Timeline-OPM update'!$G$4:$L$4,0))-14</f>
        <v>#N/A</v>
      </c>
      <c r="T367" s="95" t="str">
        <f t="shared" si="3"/>
        <v>#N/A</v>
      </c>
      <c r="U367" s="96" t="str">
        <f>IFERROR(VLOOKUP(G367,'Bidding list 26'!$B$2:$P$31,15,0),"")</f>
        <v/>
      </c>
      <c r="V367" s="96" t="str">
        <f t="shared" si="4"/>
        <v>#N/A</v>
      </c>
      <c r="W367" s="96">
        <f t="shared" si="31"/>
        <v>0</v>
      </c>
      <c r="X367" s="96" t="str">
        <f t="shared" si="21"/>
        <v>#N/A</v>
      </c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01"/>
      <c r="AI367" s="195"/>
      <c r="AJ367" s="103"/>
      <c r="AK367" s="104"/>
      <c r="AL367" s="3">
        <f t="shared" si="32"/>
        <v>0</v>
      </c>
      <c r="AM367" s="3">
        <f t="shared" si="33"/>
        <v>0</v>
      </c>
      <c r="AN367" s="3">
        <f t="shared" si="34"/>
        <v>0</v>
      </c>
      <c r="AO367" s="3">
        <f t="shared" si="35"/>
        <v>0</v>
      </c>
    </row>
    <row r="368">
      <c r="A368" s="93"/>
      <c r="B368" s="195"/>
      <c r="C368" s="195"/>
      <c r="D368" s="195"/>
      <c r="E368" s="195"/>
      <c r="F368" s="93"/>
      <c r="G368" s="195"/>
      <c r="H368" s="195" t="str">
        <f>vlookup(G368,'Bidding list 26'!$B$4:$G$270,6,0)</f>
        <v>#N/A</v>
      </c>
      <c r="I368" s="88" t="str">
        <f>vlookup(G368,'Bidding list 26'!$B$4:$I$1009,8,0)</f>
        <v>#N/A</v>
      </c>
      <c r="J368" s="93"/>
      <c r="K368" s="89" t="str">
        <f t="shared" si="30"/>
        <v>#N/A</v>
      </c>
      <c r="L368" s="93"/>
      <c r="M368" s="91"/>
      <c r="N368" s="122"/>
      <c r="O368" s="240"/>
      <c r="P368" s="240"/>
      <c r="Q368" s="195"/>
      <c r="R368" s="93">
        <f t="shared" si="29"/>
        <v>0</v>
      </c>
      <c r="S368" s="179" t="str">
        <f t="array" ref="S368">INDEX('G Project Timeline-OPM update'!$G$7:$L$35,MATCH(1,('G Project Timeline-OPM update'!$C$7:$C$35=N368)*('G Project Timeline-OPM update'!$B$7:$B$35=M368)*('G Project Timeline-OPM update'!$D$7:$D$35=O368),0),MATCH(P368,'G Project Timeline-OPM update'!$G$4:$L$4,0))-14</f>
        <v>#N/A</v>
      </c>
      <c r="T368" s="95" t="str">
        <f t="shared" si="3"/>
        <v>#N/A</v>
      </c>
      <c r="U368" s="96" t="str">
        <f>IFERROR(VLOOKUP(G368,'Bidding list 26'!$B$2:$P$31,15,0),"")</f>
        <v/>
      </c>
      <c r="V368" s="96" t="str">
        <f t="shared" si="4"/>
        <v>#N/A</v>
      </c>
      <c r="W368" s="96">
        <f t="shared" si="31"/>
        <v>0</v>
      </c>
      <c r="X368" s="96" t="str">
        <f t="shared" si="21"/>
        <v>#N/A</v>
      </c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01"/>
      <c r="AI368" s="195"/>
      <c r="AJ368" s="103"/>
      <c r="AK368" s="104"/>
      <c r="AL368" s="3">
        <f t="shared" si="32"/>
        <v>0</v>
      </c>
      <c r="AM368" s="3">
        <f t="shared" si="33"/>
        <v>0</v>
      </c>
      <c r="AN368" s="3">
        <f t="shared" si="34"/>
        <v>0</v>
      </c>
      <c r="AO368" s="3">
        <f t="shared" si="35"/>
        <v>0</v>
      </c>
    </row>
    <row r="369">
      <c r="A369" s="93"/>
      <c r="B369" s="195"/>
      <c r="C369" s="195"/>
      <c r="D369" s="195"/>
      <c r="E369" s="195"/>
      <c r="F369" s="93"/>
      <c r="G369" s="195"/>
      <c r="H369" s="195" t="str">
        <f>vlookup(G369,'Bidding list 26'!$B$4:$G$270,6,0)</f>
        <v>#N/A</v>
      </c>
      <c r="I369" s="88" t="str">
        <f>vlookup(G369,'Bidding list 26'!$B$4:$I$1009,8,0)</f>
        <v>#N/A</v>
      </c>
      <c r="J369" s="93"/>
      <c r="K369" s="89" t="str">
        <f t="shared" si="30"/>
        <v>#N/A</v>
      </c>
      <c r="L369" s="93"/>
      <c r="M369" s="91"/>
      <c r="N369" s="122"/>
      <c r="O369" s="240"/>
      <c r="P369" s="240"/>
      <c r="Q369" s="195"/>
      <c r="R369" s="93">
        <f t="shared" si="29"/>
        <v>0</v>
      </c>
      <c r="S369" s="179" t="str">
        <f t="array" ref="S369">INDEX('G Project Timeline-OPM update'!$G$7:$L$35,MATCH(1,('G Project Timeline-OPM update'!$C$7:$C$35=N369)*('G Project Timeline-OPM update'!$B$7:$B$35=M369)*('G Project Timeline-OPM update'!$D$7:$D$35=O369),0),MATCH(P369,'G Project Timeline-OPM update'!$G$4:$L$4,0))-14</f>
        <v>#N/A</v>
      </c>
      <c r="T369" s="95" t="str">
        <f t="shared" si="3"/>
        <v>#N/A</v>
      </c>
      <c r="U369" s="96" t="str">
        <f>IFERROR(VLOOKUP(G369,'Bidding list 26'!$B$2:$P$31,15,0),"")</f>
        <v/>
      </c>
      <c r="V369" s="96" t="str">
        <f t="shared" si="4"/>
        <v>#N/A</v>
      </c>
      <c r="W369" s="96">
        <f t="shared" si="31"/>
        <v>0</v>
      </c>
      <c r="X369" s="96" t="str">
        <f t="shared" si="21"/>
        <v>#N/A</v>
      </c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01"/>
      <c r="AI369" s="195"/>
      <c r="AJ369" s="103"/>
      <c r="AK369" s="104"/>
      <c r="AL369" s="3">
        <f t="shared" si="32"/>
        <v>0</v>
      </c>
      <c r="AM369" s="3">
        <f t="shared" si="33"/>
        <v>0</v>
      </c>
      <c r="AN369" s="3">
        <f t="shared" si="34"/>
        <v>0</v>
      </c>
      <c r="AO369" s="3">
        <f t="shared" si="35"/>
        <v>0</v>
      </c>
    </row>
    <row r="370">
      <c r="A370" s="93"/>
      <c r="B370" s="195"/>
      <c r="C370" s="195"/>
      <c r="D370" s="195"/>
      <c r="E370" s="195"/>
      <c r="F370" s="93"/>
      <c r="G370" s="195"/>
      <c r="H370" s="195" t="str">
        <f>vlookup(G370,'Bidding list 26'!$B$4:$G$270,6,0)</f>
        <v>#N/A</v>
      </c>
      <c r="I370" s="88" t="str">
        <f>vlookup(G370,'Bidding list 26'!$B$4:$I$1009,8,0)</f>
        <v>#N/A</v>
      </c>
      <c r="J370" s="93"/>
      <c r="K370" s="89" t="str">
        <f t="shared" si="30"/>
        <v>#N/A</v>
      </c>
      <c r="L370" s="93"/>
      <c r="M370" s="91"/>
      <c r="N370" s="122"/>
      <c r="O370" s="240"/>
      <c r="P370" s="240"/>
      <c r="Q370" s="195"/>
      <c r="R370" s="93">
        <f t="shared" si="29"/>
        <v>0</v>
      </c>
      <c r="S370" s="179" t="str">
        <f t="array" ref="S370">INDEX('G Project Timeline-OPM update'!$G$7:$L$35,MATCH(1,('G Project Timeline-OPM update'!$C$7:$C$35=N370)*('G Project Timeline-OPM update'!$B$7:$B$35=M370)*('G Project Timeline-OPM update'!$D$7:$D$35=O370),0),MATCH(P370,'G Project Timeline-OPM update'!$G$4:$L$4,0))-14</f>
        <v>#N/A</v>
      </c>
      <c r="T370" s="95" t="str">
        <f t="shared" si="3"/>
        <v>#N/A</v>
      </c>
      <c r="U370" s="96" t="str">
        <f>IFERROR(VLOOKUP(G370,'Bidding list 26'!$B$2:$P$31,15,0),"")</f>
        <v/>
      </c>
      <c r="V370" s="96" t="str">
        <f t="shared" si="4"/>
        <v>#N/A</v>
      </c>
      <c r="W370" s="96">
        <f t="shared" si="31"/>
        <v>0</v>
      </c>
      <c r="X370" s="96" t="str">
        <f t="shared" si="21"/>
        <v>#N/A</v>
      </c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01"/>
      <c r="AI370" s="195"/>
      <c r="AJ370" s="103"/>
      <c r="AK370" s="104"/>
      <c r="AL370" s="3">
        <f t="shared" si="32"/>
        <v>0</v>
      </c>
      <c r="AM370" s="3">
        <f t="shared" si="33"/>
        <v>0</v>
      </c>
      <c r="AN370" s="3">
        <f t="shared" si="34"/>
        <v>0</v>
      </c>
      <c r="AO370" s="3">
        <f t="shared" si="35"/>
        <v>0</v>
      </c>
    </row>
    <row r="371">
      <c r="A371" s="93"/>
      <c r="B371" s="195"/>
      <c r="C371" s="195"/>
      <c r="D371" s="195"/>
      <c r="E371" s="195"/>
      <c r="F371" s="93"/>
      <c r="G371" s="195"/>
      <c r="H371" s="195" t="str">
        <f>vlookup(G371,'Bidding list 26'!$B$4:$G$270,6,0)</f>
        <v>#N/A</v>
      </c>
      <c r="I371" s="88" t="str">
        <f>vlookup(G371,'Bidding list 26'!$B$4:$I$1009,8,0)</f>
        <v>#N/A</v>
      </c>
      <c r="J371" s="93"/>
      <c r="K371" s="89" t="str">
        <f t="shared" si="30"/>
        <v>#N/A</v>
      </c>
      <c r="L371" s="93"/>
      <c r="M371" s="91"/>
      <c r="N371" s="122"/>
      <c r="O371" s="240"/>
      <c r="P371" s="240"/>
      <c r="Q371" s="195"/>
      <c r="R371" s="93">
        <f t="shared" si="29"/>
        <v>0</v>
      </c>
      <c r="S371" s="179" t="str">
        <f t="array" ref="S371">INDEX('G Project Timeline-OPM update'!$G$7:$L$35,MATCH(1,('G Project Timeline-OPM update'!$C$7:$C$35=N371)*('G Project Timeline-OPM update'!$B$7:$B$35=M371)*('G Project Timeline-OPM update'!$D$7:$D$35=O371),0),MATCH(P371,'G Project Timeline-OPM update'!$G$4:$L$4,0))-14</f>
        <v>#N/A</v>
      </c>
      <c r="T371" s="95" t="str">
        <f t="shared" si="3"/>
        <v>#N/A</v>
      </c>
      <c r="U371" s="96" t="str">
        <f>IFERROR(VLOOKUP(G371,'Bidding list 26'!$B$2:$P$31,15,0),"")</f>
        <v/>
      </c>
      <c r="V371" s="96" t="str">
        <f t="shared" si="4"/>
        <v>#N/A</v>
      </c>
      <c r="W371" s="96">
        <f t="shared" si="31"/>
        <v>0</v>
      </c>
      <c r="X371" s="96" t="str">
        <f t="shared" si="21"/>
        <v>#N/A</v>
      </c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01"/>
      <c r="AI371" s="195"/>
      <c r="AJ371" s="103"/>
      <c r="AK371" s="104"/>
      <c r="AL371" s="3">
        <f t="shared" si="32"/>
        <v>0</v>
      </c>
      <c r="AM371" s="3">
        <f t="shared" si="33"/>
        <v>0</v>
      </c>
      <c r="AN371" s="3">
        <f t="shared" si="34"/>
        <v>0</v>
      </c>
      <c r="AO371" s="3">
        <f t="shared" si="35"/>
        <v>0</v>
      </c>
    </row>
    <row r="372">
      <c r="A372" s="93"/>
      <c r="B372" s="195"/>
      <c r="C372" s="195"/>
      <c r="D372" s="195"/>
      <c r="E372" s="195"/>
      <c r="F372" s="93"/>
      <c r="G372" s="195"/>
      <c r="H372" s="195" t="str">
        <f>vlookup(G372,'Bidding list 26'!$B$4:$G$270,6,0)</f>
        <v>#N/A</v>
      </c>
      <c r="I372" s="88" t="str">
        <f>vlookup(G372,'Bidding list 26'!$B$4:$I$1009,8,0)</f>
        <v>#N/A</v>
      </c>
      <c r="J372" s="93"/>
      <c r="K372" s="89" t="str">
        <f t="shared" si="30"/>
        <v>#N/A</v>
      </c>
      <c r="L372" s="93"/>
      <c r="M372" s="91"/>
      <c r="N372" s="122"/>
      <c r="O372" s="240"/>
      <c r="P372" s="240"/>
      <c r="Q372" s="195"/>
      <c r="R372" s="93">
        <f t="shared" si="29"/>
        <v>0</v>
      </c>
      <c r="S372" s="179" t="str">
        <f t="array" ref="S372">INDEX('G Project Timeline-OPM update'!$G$7:$L$35,MATCH(1,('G Project Timeline-OPM update'!$C$7:$C$35=N372)*('G Project Timeline-OPM update'!$B$7:$B$35=M372)*('G Project Timeline-OPM update'!$D$7:$D$35=O372),0),MATCH(P372,'G Project Timeline-OPM update'!$G$4:$L$4,0))-14</f>
        <v>#N/A</v>
      </c>
      <c r="T372" s="95" t="str">
        <f t="shared" si="3"/>
        <v>#N/A</v>
      </c>
      <c r="U372" s="96" t="str">
        <f>IFERROR(VLOOKUP(G372,'Bidding list 26'!$B$2:$P$31,15,0),"")</f>
        <v/>
      </c>
      <c r="V372" s="96" t="str">
        <f t="shared" si="4"/>
        <v>#N/A</v>
      </c>
      <c r="W372" s="96">
        <f t="shared" si="31"/>
        <v>0</v>
      </c>
      <c r="X372" s="96" t="str">
        <f t="shared" si="21"/>
        <v>#N/A</v>
      </c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01"/>
      <c r="AI372" s="195"/>
      <c r="AJ372" s="103"/>
      <c r="AK372" s="104"/>
      <c r="AL372" s="3">
        <f t="shared" si="32"/>
        <v>0</v>
      </c>
      <c r="AM372" s="3">
        <f t="shared" si="33"/>
        <v>0</v>
      </c>
      <c r="AN372" s="3">
        <f t="shared" si="34"/>
        <v>0</v>
      </c>
      <c r="AO372" s="3">
        <f t="shared" si="35"/>
        <v>0</v>
      </c>
    </row>
    <row r="373">
      <c r="A373" s="93"/>
      <c r="B373" s="195"/>
      <c r="C373" s="195"/>
      <c r="D373" s="195"/>
      <c r="E373" s="195"/>
      <c r="F373" s="93"/>
      <c r="G373" s="195"/>
      <c r="H373" s="195" t="str">
        <f>vlookup(G373,'Bidding list 26'!$B$4:$G$270,6,0)</f>
        <v>#N/A</v>
      </c>
      <c r="I373" s="88" t="str">
        <f>vlookup(G373,'Bidding list 26'!$B$4:$I$1009,8,0)</f>
        <v>#N/A</v>
      </c>
      <c r="J373" s="93"/>
      <c r="K373" s="89" t="str">
        <f t="shared" si="30"/>
        <v>#N/A</v>
      </c>
      <c r="L373" s="93"/>
      <c r="M373" s="91"/>
      <c r="N373" s="122"/>
      <c r="O373" s="240"/>
      <c r="P373" s="240"/>
      <c r="Q373" s="195"/>
      <c r="R373" s="93">
        <f t="shared" si="29"/>
        <v>0</v>
      </c>
      <c r="S373" s="179" t="str">
        <f t="array" ref="S373">INDEX('G Project Timeline-OPM update'!$G$7:$L$35,MATCH(1,('G Project Timeline-OPM update'!$C$7:$C$35=N373)*('G Project Timeline-OPM update'!$B$7:$B$35=M373)*('G Project Timeline-OPM update'!$D$7:$D$35=O373),0),MATCH(P373,'G Project Timeline-OPM update'!$G$4:$L$4,0))-14</f>
        <v>#N/A</v>
      </c>
      <c r="T373" s="95" t="str">
        <f t="shared" si="3"/>
        <v>#N/A</v>
      </c>
      <c r="U373" s="96" t="str">
        <f>IFERROR(VLOOKUP(G373,'Bidding list 26'!$B$2:$P$31,15,0),"")</f>
        <v/>
      </c>
      <c r="V373" s="96" t="str">
        <f t="shared" si="4"/>
        <v>#N/A</v>
      </c>
      <c r="W373" s="96">
        <f t="shared" si="31"/>
        <v>0</v>
      </c>
      <c r="X373" s="96" t="str">
        <f t="shared" si="21"/>
        <v>#N/A</v>
      </c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01"/>
      <c r="AI373" s="195"/>
      <c r="AJ373" s="103"/>
      <c r="AK373" s="104"/>
      <c r="AL373" s="3">
        <f t="shared" si="32"/>
        <v>0</v>
      </c>
      <c r="AM373" s="3">
        <f t="shared" si="33"/>
        <v>0</v>
      </c>
      <c r="AN373" s="3">
        <f t="shared" si="34"/>
        <v>0</v>
      </c>
      <c r="AO373" s="3">
        <f t="shared" si="35"/>
        <v>0</v>
      </c>
    </row>
    <row r="374">
      <c r="A374" s="93"/>
      <c r="B374" s="195"/>
      <c r="C374" s="195"/>
      <c r="D374" s="195"/>
      <c r="E374" s="195"/>
      <c r="F374" s="93"/>
      <c r="G374" s="195"/>
      <c r="H374" s="195" t="str">
        <f>vlookup(G374,'Bidding list 26'!$B$4:$G$270,6,0)</f>
        <v>#N/A</v>
      </c>
      <c r="I374" s="88" t="str">
        <f>vlookup(G374,'Bidding list 26'!$B$4:$I$1009,8,0)</f>
        <v>#N/A</v>
      </c>
      <c r="J374" s="93"/>
      <c r="K374" s="89" t="str">
        <f t="shared" si="30"/>
        <v>#N/A</v>
      </c>
      <c r="L374" s="93"/>
      <c r="M374" s="91"/>
      <c r="N374" s="122"/>
      <c r="O374" s="240"/>
      <c r="P374" s="240"/>
      <c r="Q374" s="195"/>
      <c r="R374" s="93">
        <f t="shared" si="29"/>
        <v>0</v>
      </c>
      <c r="S374" s="179" t="str">
        <f t="array" ref="S374">INDEX('G Project Timeline-OPM update'!$G$7:$L$35,MATCH(1,('G Project Timeline-OPM update'!$C$7:$C$35=N374)*('G Project Timeline-OPM update'!$B$7:$B$35=M374)*('G Project Timeline-OPM update'!$D$7:$D$35=O374),0),MATCH(P374,'G Project Timeline-OPM update'!$G$4:$L$4,0))-14</f>
        <v>#N/A</v>
      </c>
      <c r="T374" s="95" t="str">
        <f t="shared" si="3"/>
        <v>#N/A</v>
      </c>
      <c r="U374" s="96" t="str">
        <f>IFERROR(VLOOKUP(G374,'Bidding list 26'!$B$2:$P$31,15,0),"")</f>
        <v/>
      </c>
      <c r="V374" s="96" t="str">
        <f t="shared" si="4"/>
        <v>#N/A</v>
      </c>
      <c r="W374" s="96">
        <f t="shared" si="31"/>
        <v>0</v>
      </c>
      <c r="X374" s="96" t="str">
        <f t="shared" si="21"/>
        <v>#N/A</v>
      </c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01"/>
      <c r="AI374" s="195"/>
      <c r="AJ374" s="103"/>
      <c r="AK374" s="104"/>
      <c r="AL374" s="3">
        <f t="shared" si="32"/>
        <v>0</v>
      </c>
      <c r="AM374" s="3">
        <f t="shared" si="33"/>
        <v>0</v>
      </c>
      <c r="AN374" s="3">
        <f t="shared" si="34"/>
        <v>0</v>
      </c>
      <c r="AO374" s="3">
        <f t="shared" si="35"/>
        <v>0</v>
      </c>
    </row>
    <row r="375">
      <c r="A375" s="93"/>
      <c r="B375" s="195"/>
      <c r="C375" s="195"/>
      <c r="D375" s="195"/>
      <c r="E375" s="195"/>
      <c r="F375" s="93"/>
      <c r="G375" s="195"/>
      <c r="H375" s="195" t="str">
        <f>vlookup(G375,'Bidding list 26'!$B$4:$G$270,6,0)</f>
        <v>#N/A</v>
      </c>
      <c r="I375" s="88" t="str">
        <f>vlookup(G375,'Bidding list 26'!$B$4:$I$1009,8,0)</f>
        <v>#N/A</v>
      </c>
      <c r="J375" s="93"/>
      <c r="K375" s="89" t="str">
        <f t="shared" si="30"/>
        <v>#N/A</v>
      </c>
      <c r="L375" s="93"/>
      <c r="M375" s="91"/>
      <c r="N375" s="122"/>
      <c r="O375" s="240"/>
      <c r="P375" s="240"/>
      <c r="Q375" s="195"/>
      <c r="R375" s="93">
        <f t="shared" si="29"/>
        <v>0</v>
      </c>
      <c r="S375" s="179" t="str">
        <f t="array" ref="S375">INDEX('G Project Timeline-OPM update'!$G$7:$L$35,MATCH(1,('G Project Timeline-OPM update'!$C$7:$C$35=N375)*('G Project Timeline-OPM update'!$B$7:$B$35=M375)*('G Project Timeline-OPM update'!$D$7:$D$35=O375),0),MATCH(P375,'G Project Timeline-OPM update'!$G$4:$L$4,0))-14</f>
        <v>#N/A</v>
      </c>
      <c r="T375" s="95" t="str">
        <f t="shared" si="3"/>
        <v>#N/A</v>
      </c>
      <c r="U375" s="96" t="str">
        <f>IFERROR(VLOOKUP(G375,'Bidding list 26'!$B$2:$P$31,15,0),"")</f>
        <v/>
      </c>
      <c r="V375" s="96" t="str">
        <f t="shared" si="4"/>
        <v>#N/A</v>
      </c>
      <c r="W375" s="96">
        <f t="shared" si="31"/>
        <v>0</v>
      </c>
      <c r="X375" s="96" t="str">
        <f t="shared" si="21"/>
        <v>#N/A</v>
      </c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01"/>
      <c r="AI375" s="195"/>
      <c r="AJ375" s="103"/>
      <c r="AK375" s="104"/>
      <c r="AL375" s="3">
        <f t="shared" si="32"/>
        <v>0</v>
      </c>
      <c r="AM375" s="3">
        <f t="shared" si="33"/>
        <v>0</v>
      </c>
      <c r="AN375" s="3">
        <f t="shared" si="34"/>
        <v>0</v>
      </c>
      <c r="AO375" s="3">
        <f t="shared" si="35"/>
        <v>0</v>
      </c>
    </row>
    <row r="376">
      <c r="A376" s="93"/>
      <c r="B376" s="195"/>
      <c r="C376" s="195"/>
      <c r="D376" s="195"/>
      <c r="E376" s="195"/>
      <c r="F376" s="93"/>
      <c r="G376" s="195"/>
      <c r="H376" s="195" t="str">
        <f>vlookup(G376,'Bidding list 26'!$B$4:$G$270,6,0)</f>
        <v>#N/A</v>
      </c>
      <c r="I376" s="88" t="str">
        <f>vlookup(G376,'Bidding list 26'!$B$4:$I$1009,8,0)</f>
        <v>#N/A</v>
      </c>
      <c r="J376" s="93"/>
      <c r="K376" s="89" t="str">
        <f t="shared" si="30"/>
        <v>#N/A</v>
      </c>
      <c r="L376" s="93"/>
      <c r="M376" s="91"/>
      <c r="N376" s="122"/>
      <c r="O376" s="240"/>
      <c r="P376" s="240"/>
      <c r="Q376" s="195"/>
      <c r="R376" s="93">
        <f t="shared" si="29"/>
        <v>0</v>
      </c>
      <c r="S376" s="179" t="str">
        <f t="array" ref="S376">INDEX('G Project Timeline-OPM update'!$G$7:$L$35,MATCH(1,('G Project Timeline-OPM update'!$C$7:$C$35=N376)*('G Project Timeline-OPM update'!$B$7:$B$35=M376)*('G Project Timeline-OPM update'!$D$7:$D$35=O376),0),MATCH(P376,'G Project Timeline-OPM update'!$G$4:$L$4,0))-14</f>
        <v>#N/A</v>
      </c>
      <c r="T376" s="95" t="str">
        <f t="shared" si="3"/>
        <v>#N/A</v>
      </c>
      <c r="U376" s="96" t="str">
        <f>IFERROR(VLOOKUP(G376,'Bidding list 26'!$B$2:$P$31,15,0),"")</f>
        <v/>
      </c>
      <c r="V376" s="96" t="str">
        <f t="shared" si="4"/>
        <v>#N/A</v>
      </c>
      <c r="W376" s="96">
        <f t="shared" si="31"/>
        <v>0</v>
      </c>
      <c r="X376" s="96" t="str">
        <f t="shared" si="21"/>
        <v>#N/A</v>
      </c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01"/>
      <c r="AI376" s="195"/>
      <c r="AJ376" s="103"/>
      <c r="AK376" s="104"/>
      <c r="AL376" s="3">
        <f t="shared" si="32"/>
        <v>0</v>
      </c>
      <c r="AM376" s="3">
        <f t="shared" si="33"/>
        <v>0</v>
      </c>
      <c r="AN376" s="3">
        <f t="shared" si="34"/>
        <v>0</v>
      </c>
      <c r="AO376" s="3">
        <f t="shared" si="35"/>
        <v>0</v>
      </c>
    </row>
    <row r="377">
      <c r="A377" s="93"/>
      <c r="B377" s="195"/>
      <c r="C377" s="195"/>
      <c r="D377" s="195"/>
      <c r="E377" s="195"/>
      <c r="F377" s="93"/>
      <c r="G377" s="195"/>
      <c r="H377" s="195" t="str">
        <f>vlookup(G377,'Bidding list 26'!$B$4:$G$270,6,0)</f>
        <v>#N/A</v>
      </c>
      <c r="I377" s="88" t="str">
        <f>vlookup(G377,'Bidding list 26'!$B$4:$I$1009,8,0)</f>
        <v>#N/A</v>
      </c>
      <c r="J377" s="93"/>
      <c r="K377" s="89" t="str">
        <f t="shared" si="30"/>
        <v>#N/A</v>
      </c>
      <c r="L377" s="93"/>
      <c r="M377" s="91"/>
      <c r="N377" s="122"/>
      <c r="O377" s="240"/>
      <c r="P377" s="240"/>
      <c r="Q377" s="195"/>
      <c r="R377" s="93">
        <f t="shared" si="29"/>
        <v>0</v>
      </c>
      <c r="S377" s="179" t="str">
        <f t="array" ref="S377">INDEX('G Project Timeline-OPM update'!$G$7:$L$35,MATCH(1,('G Project Timeline-OPM update'!$C$7:$C$35=N377)*('G Project Timeline-OPM update'!$B$7:$B$35=M377)*('G Project Timeline-OPM update'!$D$7:$D$35=O377),0),MATCH(P377,'G Project Timeline-OPM update'!$G$4:$L$4,0))-14</f>
        <v>#N/A</v>
      </c>
      <c r="T377" s="95" t="str">
        <f t="shared" si="3"/>
        <v>#N/A</v>
      </c>
      <c r="U377" s="96" t="str">
        <f>IFERROR(VLOOKUP(G377,'Bidding list 26'!$B$2:$P$31,15,0),"")</f>
        <v/>
      </c>
      <c r="V377" s="96" t="str">
        <f t="shared" si="4"/>
        <v>#N/A</v>
      </c>
      <c r="W377" s="96">
        <f t="shared" si="31"/>
        <v>0</v>
      </c>
      <c r="X377" s="96" t="str">
        <f t="shared" si="21"/>
        <v>#N/A</v>
      </c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01"/>
      <c r="AI377" s="195"/>
      <c r="AJ377" s="103"/>
      <c r="AK377" s="104"/>
      <c r="AL377" s="3">
        <f t="shared" si="32"/>
        <v>0</v>
      </c>
      <c r="AM377" s="3">
        <f t="shared" si="33"/>
        <v>0</v>
      </c>
      <c r="AN377" s="3">
        <f t="shared" si="34"/>
        <v>0</v>
      </c>
      <c r="AO377" s="3">
        <f t="shared" si="35"/>
        <v>0</v>
      </c>
    </row>
    <row r="378">
      <c r="A378" s="93"/>
      <c r="B378" s="195"/>
      <c r="C378" s="195"/>
      <c r="D378" s="195"/>
      <c r="E378" s="195"/>
      <c r="F378" s="93"/>
      <c r="G378" s="195"/>
      <c r="H378" s="195" t="str">
        <f>vlookup(G378,'Bidding list 26'!$B$4:$G$270,6,0)</f>
        <v>#N/A</v>
      </c>
      <c r="I378" s="88" t="str">
        <f>vlookup(G378,'Bidding list 26'!$B$4:$I$1009,8,0)</f>
        <v>#N/A</v>
      </c>
      <c r="J378" s="93"/>
      <c r="K378" s="89" t="str">
        <f t="shared" si="30"/>
        <v>#N/A</v>
      </c>
      <c r="L378" s="93"/>
      <c r="M378" s="91"/>
      <c r="N378" s="122"/>
      <c r="O378" s="240"/>
      <c r="P378" s="240"/>
      <c r="Q378" s="195"/>
      <c r="R378" s="93">
        <f t="shared" si="29"/>
        <v>0</v>
      </c>
      <c r="S378" s="179" t="str">
        <f t="array" ref="S378">INDEX('G Project Timeline-OPM update'!$G$7:$L$35,MATCH(1,('G Project Timeline-OPM update'!$C$7:$C$35=N378)*('G Project Timeline-OPM update'!$B$7:$B$35=M378)*('G Project Timeline-OPM update'!$D$7:$D$35=O378),0),MATCH(P378,'G Project Timeline-OPM update'!$G$4:$L$4,0))-14</f>
        <v>#N/A</v>
      </c>
      <c r="T378" s="95" t="str">
        <f t="shared" si="3"/>
        <v>#N/A</v>
      </c>
      <c r="U378" s="96" t="str">
        <f>IFERROR(VLOOKUP(G378,'Bidding list 26'!$B$2:$P$31,15,0),"")</f>
        <v/>
      </c>
      <c r="V378" s="96" t="str">
        <f t="shared" si="4"/>
        <v>#N/A</v>
      </c>
      <c r="W378" s="96">
        <f t="shared" si="31"/>
        <v>0</v>
      </c>
      <c r="X378" s="96" t="str">
        <f t="shared" si="21"/>
        <v>#N/A</v>
      </c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01"/>
      <c r="AI378" s="195"/>
      <c r="AJ378" s="103"/>
      <c r="AK378" s="104"/>
      <c r="AL378" s="3">
        <f t="shared" si="32"/>
        <v>0</v>
      </c>
      <c r="AM378" s="3">
        <f t="shared" si="33"/>
        <v>0</v>
      </c>
      <c r="AN378" s="3">
        <f t="shared" si="34"/>
        <v>0</v>
      </c>
      <c r="AO378" s="3">
        <f t="shared" si="35"/>
        <v>0</v>
      </c>
    </row>
    <row r="379">
      <c r="A379" s="93"/>
      <c r="B379" s="195"/>
      <c r="C379" s="195"/>
      <c r="D379" s="195"/>
      <c r="E379" s="195"/>
      <c r="F379" s="93"/>
      <c r="G379" s="195"/>
      <c r="H379" s="195" t="str">
        <f>vlookup(G379,'Bidding list 26'!$B$4:$G$270,6,0)</f>
        <v>#N/A</v>
      </c>
      <c r="I379" s="88" t="str">
        <f>vlookup(G379,'Bidding list 26'!$B$4:$I$1009,8,0)</f>
        <v>#N/A</v>
      </c>
      <c r="J379" s="93"/>
      <c r="K379" s="89" t="str">
        <f t="shared" si="30"/>
        <v>#N/A</v>
      </c>
      <c r="L379" s="93"/>
      <c r="M379" s="91"/>
      <c r="N379" s="122"/>
      <c r="O379" s="240"/>
      <c r="P379" s="240"/>
      <c r="Q379" s="195"/>
      <c r="R379" s="93">
        <f t="shared" si="29"/>
        <v>0</v>
      </c>
      <c r="S379" s="179" t="str">
        <f t="array" ref="S379">INDEX('G Project Timeline-OPM update'!$G$7:$L$35,MATCH(1,('G Project Timeline-OPM update'!$C$7:$C$35=N379)*('G Project Timeline-OPM update'!$B$7:$B$35=M379)*('G Project Timeline-OPM update'!$D$7:$D$35=O379),0),MATCH(P379,'G Project Timeline-OPM update'!$G$4:$L$4,0))-14</f>
        <v>#N/A</v>
      </c>
      <c r="T379" s="95" t="str">
        <f t="shared" si="3"/>
        <v>#N/A</v>
      </c>
      <c r="U379" s="96" t="str">
        <f>IFERROR(VLOOKUP(G379,'Bidding list 26'!$B$2:$P$31,15,0),"")</f>
        <v/>
      </c>
      <c r="V379" s="96" t="str">
        <f t="shared" si="4"/>
        <v>#N/A</v>
      </c>
      <c r="W379" s="96">
        <f t="shared" si="31"/>
        <v>0</v>
      </c>
      <c r="X379" s="96" t="str">
        <f t="shared" si="21"/>
        <v>#N/A</v>
      </c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01"/>
      <c r="AI379" s="195"/>
      <c r="AJ379" s="103"/>
      <c r="AK379" s="104"/>
      <c r="AL379" s="3">
        <f t="shared" si="32"/>
        <v>0</v>
      </c>
      <c r="AM379" s="3">
        <f t="shared" si="33"/>
        <v>0</v>
      </c>
      <c r="AN379" s="3">
        <f t="shared" si="34"/>
        <v>0</v>
      </c>
      <c r="AO379" s="3">
        <f t="shared" si="35"/>
        <v>0</v>
      </c>
    </row>
    <row r="380">
      <c r="A380" s="93"/>
      <c r="B380" s="195"/>
      <c r="C380" s="195"/>
      <c r="D380" s="195"/>
      <c r="E380" s="195"/>
      <c r="F380" s="93"/>
      <c r="G380" s="195"/>
      <c r="H380" s="195" t="str">
        <f>vlookup(G380,'Bidding list 26'!$B$4:$G$270,6,0)</f>
        <v>#N/A</v>
      </c>
      <c r="I380" s="88" t="str">
        <f>vlookup(G380,'Bidding list 26'!$B$4:$I$1009,8,0)</f>
        <v>#N/A</v>
      </c>
      <c r="J380" s="93"/>
      <c r="K380" s="89" t="str">
        <f t="shared" si="30"/>
        <v>#N/A</v>
      </c>
      <c r="L380" s="93"/>
      <c r="M380" s="91"/>
      <c r="N380" s="122"/>
      <c r="O380" s="240"/>
      <c r="P380" s="240"/>
      <c r="Q380" s="195"/>
      <c r="R380" s="93">
        <f t="shared" si="29"/>
        <v>0</v>
      </c>
      <c r="S380" s="179" t="str">
        <f t="array" ref="S380">INDEX('G Project Timeline-OPM update'!$G$7:$L$35,MATCH(1,('G Project Timeline-OPM update'!$C$7:$C$35=N380)*('G Project Timeline-OPM update'!$B$7:$B$35=M380)*('G Project Timeline-OPM update'!$D$7:$D$35=O380),0),MATCH(P380,'G Project Timeline-OPM update'!$G$4:$L$4,0))-14</f>
        <v>#N/A</v>
      </c>
      <c r="T380" s="95" t="str">
        <f t="shared" si="3"/>
        <v>#N/A</v>
      </c>
      <c r="U380" s="96" t="str">
        <f>IFERROR(VLOOKUP(G380,'Bidding list 26'!$B$2:$P$31,15,0),"")</f>
        <v/>
      </c>
      <c r="V380" s="96" t="str">
        <f t="shared" si="4"/>
        <v>#N/A</v>
      </c>
      <c r="W380" s="96">
        <f t="shared" si="31"/>
        <v>0</v>
      </c>
      <c r="X380" s="96" t="str">
        <f t="shared" si="21"/>
        <v>#N/A</v>
      </c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01"/>
      <c r="AI380" s="195"/>
      <c r="AJ380" s="103"/>
      <c r="AK380" s="104"/>
      <c r="AL380" s="3">
        <f t="shared" si="32"/>
        <v>0</v>
      </c>
      <c r="AM380" s="3">
        <f t="shared" si="33"/>
        <v>0</v>
      </c>
      <c r="AN380" s="3">
        <f t="shared" si="34"/>
        <v>0</v>
      </c>
      <c r="AO380" s="3">
        <f t="shared" si="35"/>
        <v>0</v>
      </c>
    </row>
    <row r="381">
      <c r="A381" s="93"/>
      <c r="B381" s="195"/>
      <c r="C381" s="195"/>
      <c r="D381" s="195"/>
      <c r="E381" s="195"/>
      <c r="F381" s="93"/>
      <c r="G381" s="195"/>
      <c r="H381" s="195" t="str">
        <f>vlookup(G381,'Bidding list 26'!$B$4:$G$270,6,0)</f>
        <v>#N/A</v>
      </c>
      <c r="I381" s="88" t="str">
        <f>vlookup(G381,'Bidding list 26'!$B$4:$I$1009,8,0)</f>
        <v>#N/A</v>
      </c>
      <c r="J381" s="93"/>
      <c r="K381" s="89" t="str">
        <f t="shared" si="30"/>
        <v>#N/A</v>
      </c>
      <c r="L381" s="93"/>
      <c r="M381" s="91"/>
      <c r="N381" s="122"/>
      <c r="O381" s="240"/>
      <c r="P381" s="240"/>
      <c r="Q381" s="195"/>
      <c r="R381" s="93">
        <f t="shared" si="29"/>
        <v>0</v>
      </c>
      <c r="S381" s="179" t="str">
        <f t="array" ref="S381">INDEX('G Project Timeline-OPM update'!$G$7:$L$35,MATCH(1,('G Project Timeline-OPM update'!$C$7:$C$35=N381)*('G Project Timeline-OPM update'!$B$7:$B$35=M381)*('G Project Timeline-OPM update'!$D$7:$D$35=O381),0),MATCH(P381,'G Project Timeline-OPM update'!$G$4:$L$4,0))-14</f>
        <v>#N/A</v>
      </c>
      <c r="T381" s="95" t="str">
        <f t="shared" si="3"/>
        <v>#N/A</v>
      </c>
      <c r="U381" s="96" t="str">
        <f>IFERROR(VLOOKUP(G381,'Bidding list 26'!$B$2:$P$31,15,0),"")</f>
        <v/>
      </c>
      <c r="V381" s="96" t="str">
        <f t="shared" si="4"/>
        <v>#N/A</v>
      </c>
      <c r="W381" s="96">
        <f t="shared" si="31"/>
        <v>0</v>
      </c>
      <c r="X381" s="96" t="str">
        <f t="shared" si="21"/>
        <v>#N/A</v>
      </c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01"/>
      <c r="AI381" s="195"/>
      <c r="AJ381" s="103"/>
      <c r="AK381" s="104"/>
      <c r="AL381" s="3">
        <f t="shared" si="32"/>
        <v>0</v>
      </c>
      <c r="AM381" s="3">
        <f t="shared" si="33"/>
        <v>0</v>
      </c>
      <c r="AN381" s="3">
        <f t="shared" si="34"/>
        <v>0</v>
      </c>
      <c r="AO381" s="3">
        <f t="shared" si="35"/>
        <v>0</v>
      </c>
    </row>
    <row r="382">
      <c r="A382" s="93"/>
      <c r="B382" s="195"/>
      <c r="C382" s="195"/>
      <c r="D382" s="195"/>
      <c r="E382" s="195"/>
      <c r="F382" s="93"/>
      <c r="G382" s="195"/>
      <c r="H382" s="195" t="str">
        <f>vlookup(G382,'Bidding list 26'!$B$4:$G$270,6,0)</f>
        <v>#N/A</v>
      </c>
      <c r="I382" s="88" t="str">
        <f>vlookup(G382,'Bidding list 26'!$B$4:$I$1009,8,0)</f>
        <v>#N/A</v>
      </c>
      <c r="J382" s="93"/>
      <c r="K382" s="89" t="str">
        <f t="shared" si="30"/>
        <v>#N/A</v>
      </c>
      <c r="L382" s="93"/>
      <c r="M382" s="91"/>
      <c r="N382" s="122"/>
      <c r="O382" s="240"/>
      <c r="P382" s="240"/>
      <c r="Q382" s="195"/>
      <c r="R382" s="93">
        <f t="shared" si="29"/>
        <v>0</v>
      </c>
      <c r="S382" s="179" t="str">
        <f t="array" ref="S382">INDEX('G Project Timeline-OPM update'!$G$7:$L$35,MATCH(1,('G Project Timeline-OPM update'!$C$7:$C$35=N382)*('G Project Timeline-OPM update'!$B$7:$B$35=M382)*('G Project Timeline-OPM update'!$D$7:$D$35=O382),0),MATCH(P382,'G Project Timeline-OPM update'!$G$4:$L$4,0))-14</f>
        <v>#N/A</v>
      </c>
      <c r="T382" s="95" t="str">
        <f t="shared" si="3"/>
        <v>#N/A</v>
      </c>
      <c r="U382" s="96" t="str">
        <f>IFERROR(VLOOKUP(G382,'Bidding list 26'!$B$2:$P$31,15,0),"")</f>
        <v/>
      </c>
      <c r="V382" s="96" t="str">
        <f t="shared" si="4"/>
        <v>#N/A</v>
      </c>
      <c r="W382" s="96">
        <f t="shared" si="31"/>
        <v>0</v>
      </c>
      <c r="X382" s="96" t="str">
        <f t="shared" si="21"/>
        <v>#N/A</v>
      </c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01"/>
      <c r="AI382" s="195"/>
      <c r="AJ382" s="103"/>
      <c r="AK382" s="104"/>
      <c r="AL382" s="3">
        <f t="shared" si="32"/>
        <v>0</v>
      </c>
      <c r="AM382" s="3">
        <f t="shared" si="33"/>
        <v>0</v>
      </c>
      <c r="AN382" s="3">
        <f t="shared" si="34"/>
        <v>0</v>
      </c>
      <c r="AO382" s="3">
        <f t="shared" si="35"/>
        <v>0</v>
      </c>
    </row>
    <row r="383">
      <c r="A383" s="93"/>
      <c r="B383" s="195"/>
      <c r="C383" s="195"/>
      <c r="D383" s="195"/>
      <c r="E383" s="195"/>
      <c r="F383" s="93"/>
      <c r="G383" s="195"/>
      <c r="H383" s="195" t="str">
        <f>vlookup(G383,'Bidding list 26'!$B$4:$G$270,6,0)</f>
        <v>#N/A</v>
      </c>
      <c r="I383" s="88" t="str">
        <f>vlookup(G383,'Bidding list 26'!$B$4:$I$1009,8,0)</f>
        <v>#N/A</v>
      </c>
      <c r="J383" s="93"/>
      <c r="K383" s="89" t="str">
        <f t="shared" si="30"/>
        <v>#N/A</v>
      </c>
      <c r="L383" s="93"/>
      <c r="M383" s="91"/>
      <c r="N383" s="122"/>
      <c r="O383" s="240"/>
      <c r="P383" s="240"/>
      <c r="Q383" s="195"/>
      <c r="R383" s="93">
        <f t="shared" si="29"/>
        <v>0</v>
      </c>
      <c r="S383" s="179" t="str">
        <f t="array" ref="S383">INDEX('G Project Timeline-OPM update'!$G$7:$L$35,MATCH(1,('G Project Timeline-OPM update'!$C$7:$C$35=N383)*('G Project Timeline-OPM update'!$B$7:$B$35=M383)*('G Project Timeline-OPM update'!$D$7:$D$35=O383),0),MATCH(P383,'G Project Timeline-OPM update'!$G$4:$L$4,0))-14</f>
        <v>#N/A</v>
      </c>
      <c r="T383" s="95" t="str">
        <f t="shared" si="3"/>
        <v>#N/A</v>
      </c>
      <c r="U383" s="96" t="str">
        <f>IFERROR(VLOOKUP(G383,'Bidding list 26'!$B$2:$P$31,15,0),"")</f>
        <v/>
      </c>
      <c r="V383" s="96" t="str">
        <f t="shared" si="4"/>
        <v>#N/A</v>
      </c>
      <c r="W383" s="96">
        <f t="shared" si="31"/>
        <v>0</v>
      </c>
      <c r="X383" s="96" t="str">
        <f t="shared" si="21"/>
        <v>#N/A</v>
      </c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01"/>
      <c r="AI383" s="195"/>
      <c r="AJ383" s="103"/>
      <c r="AK383" s="104"/>
      <c r="AL383" s="3">
        <f t="shared" si="32"/>
        <v>0</v>
      </c>
      <c r="AM383" s="3">
        <f t="shared" si="33"/>
        <v>0</v>
      </c>
      <c r="AN383" s="3">
        <f t="shared" si="34"/>
        <v>0</v>
      </c>
      <c r="AO383" s="3">
        <f t="shared" si="35"/>
        <v>0</v>
      </c>
    </row>
    <row r="384">
      <c r="A384" s="93"/>
      <c r="B384" s="195"/>
      <c r="C384" s="195"/>
      <c r="D384" s="195"/>
      <c r="E384" s="195"/>
      <c r="F384" s="93"/>
      <c r="G384" s="195"/>
      <c r="H384" s="195" t="str">
        <f>vlookup(G384,'Bidding list 26'!$B$4:$G$270,6,0)</f>
        <v>#N/A</v>
      </c>
      <c r="I384" s="88" t="str">
        <f>vlookup(G384,'Bidding list 26'!$B$4:$I$1009,8,0)</f>
        <v>#N/A</v>
      </c>
      <c r="J384" s="93"/>
      <c r="K384" s="89" t="str">
        <f t="shared" si="30"/>
        <v>#N/A</v>
      </c>
      <c r="L384" s="93"/>
      <c r="M384" s="91"/>
      <c r="N384" s="122"/>
      <c r="O384" s="240"/>
      <c r="P384" s="240"/>
      <c r="Q384" s="195"/>
      <c r="R384" s="93">
        <f t="shared" si="29"/>
        <v>0</v>
      </c>
      <c r="S384" s="179" t="str">
        <f t="array" ref="S384">INDEX('G Project Timeline-OPM update'!$G$7:$L$35,MATCH(1,('G Project Timeline-OPM update'!$C$7:$C$35=N384)*('G Project Timeline-OPM update'!$B$7:$B$35=M384)*('G Project Timeline-OPM update'!$D$7:$D$35=O384),0),MATCH(P384,'G Project Timeline-OPM update'!$G$4:$L$4,0))-14</f>
        <v>#N/A</v>
      </c>
      <c r="T384" s="95" t="str">
        <f t="shared" si="3"/>
        <v>#N/A</v>
      </c>
      <c r="U384" s="96" t="str">
        <f>IFERROR(VLOOKUP(G384,'Bidding list 26'!$B$2:$P$31,15,0),"")</f>
        <v/>
      </c>
      <c r="V384" s="96" t="str">
        <f t="shared" si="4"/>
        <v>#N/A</v>
      </c>
      <c r="W384" s="96">
        <f t="shared" si="31"/>
        <v>0</v>
      </c>
      <c r="X384" s="96" t="str">
        <f t="shared" si="21"/>
        <v>#N/A</v>
      </c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01"/>
      <c r="AI384" s="195"/>
      <c r="AJ384" s="103"/>
      <c r="AK384" s="104"/>
      <c r="AL384" s="3">
        <f t="shared" si="32"/>
        <v>0</v>
      </c>
      <c r="AM384" s="3">
        <f t="shared" si="33"/>
        <v>0</v>
      </c>
      <c r="AN384" s="3">
        <f t="shared" si="34"/>
        <v>0</v>
      </c>
      <c r="AO384" s="3">
        <f t="shared" si="35"/>
        <v>0</v>
      </c>
    </row>
    <row r="385">
      <c r="A385" s="93"/>
      <c r="B385" s="195"/>
      <c r="C385" s="195"/>
      <c r="D385" s="195"/>
      <c r="E385" s="195"/>
      <c r="F385" s="93"/>
      <c r="G385" s="195"/>
      <c r="H385" s="195" t="str">
        <f>vlookup(G385,'Bidding list 26'!$B$4:$G$270,6,0)</f>
        <v>#N/A</v>
      </c>
      <c r="I385" s="88" t="str">
        <f>vlookup(G385,'Bidding list 26'!$B$4:$I$1009,8,0)</f>
        <v>#N/A</v>
      </c>
      <c r="J385" s="93"/>
      <c r="K385" s="89" t="str">
        <f t="shared" si="30"/>
        <v>#N/A</v>
      </c>
      <c r="L385" s="93"/>
      <c r="M385" s="91"/>
      <c r="N385" s="122"/>
      <c r="O385" s="240"/>
      <c r="P385" s="240"/>
      <c r="Q385" s="195"/>
      <c r="R385" s="93">
        <f t="shared" si="29"/>
        <v>0</v>
      </c>
      <c r="S385" s="179" t="str">
        <f t="array" ref="S385">INDEX('G Project Timeline-OPM update'!$G$7:$L$35,MATCH(1,('G Project Timeline-OPM update'!$C$7:$C$35=N385)*('G Project Timeline-OPM update'!$B$7:$B$35=M385)*('G Project Timeline-OPM update'!$D$7:$D$35=O385),0),MATCH(P385,'G Project Timeline-OPM update'!$G$4:$L$4,0))-14</f>
        <v>#N/A</v>
      </c>
      <c r="T385" s="95" t="str">
        <f t="shared" si="3"/>
        <v>#N/A</v>
      </c>
      <c r="U385" s="96" t="str">
        <f>IFERROR(VLOOKUP(G385,'Bidding list 26'!$B$2:$P$31,15,0),"")</f>
        <v/>
      </c>
      <c r="V385" s="96" t="str">
        <f t="shared" si="4"/>
        <v>#N/A</v>
      </c>
      <c r="W385" s="96">
        <f t="shared" si="31"/>
        <v>0</v>
      </c>
      <c r="X385" s="96" t="str">
        <f t="shared" si="21"/>
        <v>#N/A</v>
      </c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01"/>
      <c r="AI385" s="195"/>
      <c r="AJ385" s="103"/>
      <c r="AK385" s="104"/>
      <c r="AL385" s="3">
        <f t="shared" si="32"/>
        <v>0</v>
      </c>
      <c r="AM385" s="3">
        <f t="shared" si="33"/>
        <v>0</v>
      </c>
      <c r="AN385" s="3">
        <f t="shared" si="34"/>
        <v>0</v>
      </c>
      <c r="AO385" s="3">
        <f t="shared" si="35"/>
        <v>0</v>
      </c>
    </row>
    <row r="386">
      <c r="A386" s="93"/>
      <c r="B386" s="195"/>
      <c r="C386" s="195"/>
      <c r="D386" s="195"/>
      <c r="E386" s="195"/>
      <c r="F386" s="93"/>
      <c r="G386" s="195"/>
      <c r="H386" s="195" t="str">
        <f>vlookup(G386,'Bidding list 26'!$B$4:$G$270,6,0)</f>
        <v>#N/A</v>
      </c>
      <c r="I386" s="88" t="str">
        <f>vlookup(G386,'Bidding list 26'!$B$4:$I$1009,8,0)</f>
        <v>#N/A</v>
      </c>
      <c r="J386" s="93"/>
      <c r="K386" s="89" t="str">
        <f t="shared" si="30"/>
        <v>#N/A</v>
      </c>
      <c r="L386" s="93"/>
      <c r="M386" s="91"/>
      <c r="N386" s="122"/>
      <c r="O386" s="240"/>
      <c r="P386" s="240"/>
      <c r="Q386" s="195"/>
      <c r="R386" s="93">
        <f t="shared" si="29"/>
        <v>0</v>
      </c>
      <c r="S386" s="179" t="str">
        <f t="array" ref="S386">INDEX('G Project Timeline-OPM update'!$G$7:$L$35,MATCH(1,('G Project Timeline-OPM update'!$C$7:$C$35=N386)*('G Project Timeline-OPM update'!$B$7:$B$35=M386)*('G Project Timeline-OPM update'!$D$7:$D$35=O386),0),MATCH(P386,'G Project Timeline-OPM update'!$G$4:$L$4,0))-14</f>
        <v>#N/A</v>
      </c>
      <c r="T386" s="95" t="str">
        <f t="shared" si="3"/>
        <v>#N/A</v>
      </c>
      <c r="U386" s="96" t="str">
        <f>IFERROR(VLOOKUP(G386,'Bidding list 26'!$B$2:$P$31,15,0),"")</f>
        <v/>
      </c>
      <c r="V386" s="96" t="str">
        <f t="shared" si="4"/>
        <v>#N/A</v>
      </c>
      <c r="W386" s="96">
        <f t="shared" si="31"/>
        <v>0</v>
      </c>
      <c r="X386" s="96" t="str">
        <f t="shared" si="21"/>
        <v>#N/A</v>
      </c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01"/>
      <c r="AI386" s="195"/>
      <c r="AJ386" s="103"/>
      <c r="AK386" s="104"/>
      <c r="AL386" s="3">
        <f t="shared" si="32"/>
        <v>0</v>
      </c>
      <c r="AM386" s="3">
        <f t="shared" si="33"/>
        <v>0</v>
      </c>
      <c r="AN386" s="3">
        <f t="shared" si="34"/>
        <v>0</v>
      </c>
      <c r="AO386" s="3">
        <f t="shared" si="35"/>
        <v>0</v>
      </c>
    </row>
    <row r="387">
      <c r="A387" s="93"/>
      <c r="B387" s="195"/>
      <c r="C387" s="195"/>
      <c r="D387" s="195"/>
      <c r="E387" s="195"/>
      <c r="F387" s="93"/>
      <c r="G387" s="195"/>
      <c r="H387" s="195" t="str">
        <f>vlookup(G387,'Bidding list 26'!$B$4:$G$270,6,0)</f>
        <v>#N/A</v>
      </c>
      <c r="I387" s="88" t="str">
        <f>vlookup(G387,'Bidding list 26'!$B$4:$I$1009,8,0)</f>
        <v>#N/A</v>
      </c>
      <c r="J387" s="93"/>
      <c r="K387" s="89" t="str">
        <f t="shared" si="30"/>
        <v>#N/A</v>
      </c>
      <c r="L387" s="93"/>
      <c r="M387" s="91"/>
      <c r="N387" s="122"/>
      <c r="O387" s="240"/>
      <c r="P387" s="240"/>
      <c r="Q387" s="195"/>
      <c r="R387" s="93">
        <f t="shared" si="29"/>
        <v>0</v>
      </c>
      <c r="S387" s="179" t="str">
        <f t="array" ref="S387">INDEX('G Project Timeline-OPM update'!$G$7:$L$35,MATCH(1,('G Project Timeline-OPM update'!$C$7:$C$35=N387)*('G Project Timeline-OPM update'!$B$7:$B$35=M387)*('G Project Timeline-OPM update'!$D$7:$D$35=O387),0),MATCH(P387,'G Project Timeline-OPM update'!$G$4:$L$4,0))-14</f>
        <v>#N/A</v>
      </c>
      <c r="T387" s="95" t="str">
        <f t="shared" si="3"/>
        <v>#N/A</v>
      </c>
      <c r="U387" s="96" t="str">
        <f>IFERROR(VLOOKUP(G387,'Bidding list 26'!$B$2:$P$31,15,0),"")</f>
        <v/>
      </c>
      <c r="V387" s="96" t="str">
        <f t="shared" si="4"/>
        <v>#N/A</v>
      </c>
      <c r="W387" s="96">
        <f t="shared" si="31"/>
        <v>0</v>
      </c>
      <c r="X387" s="96" t="str">
        <f t="shared" si="21"/>
        <v>#N/A</v>
      </c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01"/>
      <c r="AI387" s="195"/>
      <c r="AJ387" s="103"/>
      <c r="AK387" s="104"/>
      <c r="AL387" s="3">
        <f t="shared" si="32"/>
        <v>0</v>
      </c>
      <c r="AM387" s="3">
        <f t="shared" si="33"/>
        <v>0</v>
      </c>
      <c r="AN387" s="3">
        <f t="shared" si="34"/>
        <v>0</v>
      </c>
      <c r="AO387" s="3">
        <f t="shared" si="35"/>
        <v>0</v>
      </c>
    </row>
    <row r="388">
      <c r="A388" s="93"/>
      <c r="B388" s="195"/>
      <c r="C388" s="195"/>
      <c r="D388" s="195"/>
      <c r="E388" s="195"/>
      <c r="F388" s="93"/>
      <c r="G388" s="195"/>
      <c r="H388" s="195" t="str">
        <f>vlookup(G388,'Bidding list 26'!$B$4:$G$270,6,0)</f>
        <v>#N/A</v>
      </c>
      <c r="I388" s="88" t="str">
        <f>vlookup(G388,'Bidding list 26'!$B$4:$I$1009,8,0)</f>
        <v>#N/A</v>
      </c>
      <c r="J388" s="93"/>
      <c r="K388" s="89" t="str">
        <f t="shared" si="30"/>
        <v>#N/A</v>
      </c>
      <c r="L388" s="93"/>
      <c r="M388" s="91"/>
      <c r="N388" s="122"/>
      <c r="O388" s="240"/>
      <c r="P388" s="240"/>
      <c r="Q388" s="195"/>
      <c r="R388" s="93">
        <f t="shared" si="29"/>
        <v>0</v>
      </c>
      <c r="S388" s="179" t="str">
        <f t="array" ref="S388">INDEX('G Project Timeline-OPM update'!$G$7:$L$35,MATCH(1,('G Project Timeline-OPM update'!$C$7:$C$35=N388)*('G Project Timeline-OPM update'!$B$7:$B$35=M388)*('G Project Timeline-OPM update'!$D$7:$D$35=O388),0),MATCH(P388,'G Project Timeline-OPM update'!$G$4:$L$4,0))-14</f>
        <v>#N/A</v>
      </c>
      <c r="T388" s="95" t="str">
        <f t="shared" si="3"/>
        <v>#N/A</v>
      </c>
      <c r="U388" s="96" t="str">
        <f>IFERROR(VLOOKUP(G388,'Bidding list 26'!$B$2:$P$31,15,0),"")</f>
        <v/>
      </c>
      <c r="V388" s="96" t="str">
        <f t="shared" si="4"/>
        <v>#N/A</v>
      </c>
      <c r="W388" s="96">
        <f t="shared" si="31"/>
        <v>0</v>
      </c>
      <c r="X388" s="96" t="str">
        <f t="shared" si="21"/>
        <v>#N/A</v>
      </c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01"/>
      <c r="AI388" s="195"/>
      <c r="AJ388" s="103"/>
      <c r="AK388" s="104"/>
      <c r="AL388" s="3">
        <f t="shared" si="32"/>
        <v>0</v>
      </c>
      <c r="AM388" s="3">
        <f t="shared" si="33"/>
        <v>0</v>
      </c>
      <c r="AN388" s="3">
        <f t="shared" si="34"/>
        <v>0</v>
      </c>
      <c r="AO388" s="3">
        <f t="shared" si="35"/>
        <v>0</v>
      </c>
    </row>
    <row r="389">
      <c r="A389" s="93"/>
      <c r="B389" s="195"/>
      <c r="C389" s="195"/>
      <c r="D389" s="195"/>
      <c r="E389" s="195"/>
      <c r="F389" s="93"/>
      <c r="G389" s="195"/>
      <c r="H389" s="195" t="str">
        <f>vlookup(G389,'Bidding list 26'!$B$4:$G$270,6,0)</f>
        <v>#N/A</v>
      </c>
      <c r="I389" s="88" t="str">
        <f>vlookup(G389,'Bidding list 26'!$B$4:$I$1009,8,0)</f>
        <v>#N/A</v>
      </c>
      <c r="J389" s="93"/>
      <c r="K389" s="89" t="str">
        <f t="shared" si="30"/>
        <v>#N/A</v>
      </c>
      <c r="L389" s="93"/>
      <c r="M389" s="91"/>
      <c r="N389" s="122"/>
      <c r="O389" s="240"/>
      <c r="P389" s="240"/>
      <c r="Q389" s="195"/>
      <c r="R389" s="93">
        <f t="shared" si="29"/>
        <v>0</v>
      </c>
      <c r="S389" s="179" t="str">
        <f t="array" ref="S389">INDEX('G Project Timeline-OPM update'!$G$7:$L$35,MATCH(1,('G Project Timeline-OPM update'!$C$7:$C$35=N389)*('G Project Timeline-OPM update'!$B$7:$B$35=M389)*('G Project Timeline-OPM update'!$D$7:$D$35=O389),0),MATCH(P389,'G Project Timeline-OPM update'!$G$4:$L$4,0))-14</f>
        <v>#N/A</v>
      </c>
      <c r="T389" s="95" t="str">
        <f t="shared" si="3"/>
        <v>#N/A</v>
      </c>
      <c r="U389" s="96" t="str">
        <f>IFERROR(VLOOKUP(G389,'Bidding list 26'!$B$2:$P$31,15,0),"")</f>
        <v/>
      </c>
      <c r="V389" s="96" t="str">
        <f t="shared" si="4"/>
        <v>#N/A</v>
      </c>
      <c r="W389" s="96">
        <f t="shared" si="31"/>
        <v>0</v>
      </c>
      <c r="X389" s="96" t="str">
        <f t="shared" si="21"/>
        <v>#N/A</v>
      </c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01"/>
      <c r="AI389" s="195"/>
      <c r="AJ389" s="103"/>
      <c r="AK389" s="104"/>
      <c r="AL389" s="3">
        <f t="shared" si="32"/>
        <v>0</v>
      </c>
      <c r="AM389" s="3">
        <f t="shared" si="33"/>
        <v>0</v>
      </c>
      <c r="AN389" s="3">
        <f t="shared" si="34"/>
        <v>0</v>
      </c>
      <c r="AO389" s="3">
        <f t="shared" si="35"/>
        <v>0</v>
      </c>
    </row>
    <row r="390">
      <c r="A390" s="93"/>
      <c r="B390" s="195"/>
      <c r="C390" s="195"/>
      <c r="D390" s="195"/>
      <c r="E390" s="195"/>
      <c r="F390" s="93"/>
      <c r="G390" s="195"/>
      <c r="H390" s="195" t="str">
        <f>vlookup(G390,'Bidding list 26'!$B$4:$G$270,6,0)</f>
        <v>#N/A</v>
      </c>
      <c r="I390" s="88" t="str">
        <f>vlookup(G390,'Bidding list 26'!$B$4:$I$1009,8,0)</f>
        <v>#N/A</v>
      </c>
      <c r="J390" s="93"/>
      <c r="K390" s="89" t="str">
        <f t="shared" si="30"/>
        <v>#N/A</v>
      </c>
      <c r="L390" s="93"/>
      <c r="M390" s="91"/>
      <c r="N390" s="122"/>
      <c r="O390" s="240"/>
      <c r="P390" s="240"/>
      <c r="Q390" s="195"/>
      <c r="R390" s="93">
        <f t="shared" si="29"/>
        <v>0</v>
      </c>
      <c r="S390" s="179" t="str">
        <f t="array" ref="S390">INDEX('G Project Timeline-OPM update'!$G$7:$L$35,MATCH(1,('G Project Timeline-OPM update'!$C$7:$C$35=N390)*('G Project Timeline-OPM update'!$B$7:$B$35=M390)*('G Project Timeline-OPM update'!$D$7:$D$35=O390),0),MATCH(P390,'G Project Timeline-OPM update'!$G$4:$L$4,0))-14</f>
        <v>#N/A</v>
      </c>
      <c r="T390" s="95" t="str">
        <f t="shared" si="3"/>
        <v>#N/A</v>
      </c>
      <c r="U390" s="96" t="str">
        <f>IFERROR(VLOOKUP(G390,'Bidding list 26'!$B$2:$P$31,15,0),"")</f>
        <v/>
      </c>
      <c r="V390" s="96" t="str">
        <f t="shared" si="4"/>
        <v>#N/A</v>
      </c>
      <c r="W390" s="96">
        <f t="shared" si="31"/>
        <v>0</v>
      </c>
      <c r="X390" s="96" t="str">
        <f t="shared" si="21"/>
        <v>#N/A</v>
      </c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01"/>
      <c r="AI390" s="195"/>
      <c r="AJ390" s="103"/>
      <c r="AK390" s="104"/>
      <c r="AL390" s="3">
        <f t="shared" si="32"/>
        <v>0</v>
      </c>
      <c r="AM390" s="3">
        <f t="shared" si="33"/>
        <v>0</v>
      </c>
      <c r="AN390" s="3">
        <f t="shared" si="34"/>
        <v>0</v>
      </c>
      <c r="AO390" s="3">
        <f t="shared" si="35"/>
        <v>0</v>
      </c>
    </row>
    <row r="391">
      <c r="A391" s="93"/>
      <c r="B391" s="195"/>
      <c r="C391" s="195"/>
      <c r="D391" s="195"/>
      <c r="E391" s="195"/>
      <c r="F391" s="93"/>
      <c r="G391" s="195"/>
      <c r="H391" s="195" t="str">
        <f>vlookup(G391,'Bidding list 26'!$B$4:$G$270,6,0)</f>
        <v>#N/A</v>
      </c>
      <c r="I391" s="88" t="str">
        <f>vlookup(G391,'Bidding list 26'!$B$4:$I$1009,8,0)</f>
        <v>#N/A</v>
      </c>
      <c r="J391" s="93"/>
      <c r="K391" s="89" t="str">
        <f t="shared" si="30"/>
        <v>#N/A</v>
      </c>
      <c r="L391" s="93"/>
      <c r="M391" s="91"/>
      <c r="N391" s="122"/>
      <c r="O391" s="240"/>
      <c r="P391" s="240"/>
      <c r="Q391" s="195"/>
      <c r="R391" s="93">
        <f t="shared" si="29"/>
        <v>0</v>
      </c>
      <c r="S391" s="179" t="str">
        <f t="array" ref="S391">INDEX('G Project Timeline-OPM update'!$G$7:$L$35,MATCH(1,('G Project Timeline-OPM update'!$C$7:$C$35=N391)*('G Project Timeline-OPM update'!$B$7:$B$35=M391)*('G Project Timeline-OPM update'!$D$7:$D$35=O391),0),MATCH(P391,'G Project Timeline-OPM update'!$G$4:$L$4,0))-14</f>
        <v>#N/A</v>
      </c>
      <c r="T391" s="95" t="str">
        <f t="shared" si="3"/>
        <v>#N/A</v>
      </c>
      <c r="U391" s="96" t="str">
        <f>IFERROR(VLOOKUP(G391,'Bidding list 26'!$B$2:$P$31,15,0),"")</f>
        <v/>
      </c>
      <c r="V391" s="96" t="str">
        <f t="shared" si="4"/>
        <v>#N/A</v>
      </c>
      <c r="W391" s="96">
        <f t="shared" si="31"/>
        <v>0</v>
      </c>
      <c r="X391" s="96" t="str">
        <f t="shared" si="21"/>
        <v>#N/A</v>
      </c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01"/>
      <c r="AI391" s="195"/>
      <c r="AJ391" s="103"/>
      <c r="AK391" s="104"/>
      <c r="AL391" s="3">
        <f t="shared" si="32"/>
        <v>0</v>
      </c>
      <c r="AM391" s="3">
        <f t="shared" si="33"/>
        <v>0</v>
      </c>
      <c r="AN391" s="3">
        <f t="shared" si="34"/>
        <v>0</v>
      </c>
      <c r="AO391" s="3">
        <f t="shared" si="35"/>
        <v>0</v>
      </c>
    </row>
    <row r="392">
      <c r="A392" s="93"/>
      <c r="B392" s="195"/>
      <c r="C392" s="195"/>
      <c r="D392" s="195"/>
      <c r="E392" s="195"/>
      <c r="F392" s="93"/>
      <c r="G392" s="195"/>
      <c r="H392" s="195" t="str">
        <f>vlookup(G392,'Bidding list 26'!$B$4:$G$270,6,0)</f>
        <v>#N/A</v>
      </c>
      <c r="I392" s="88" t="str">
        <f>vlookup(G392,'Bidding list 26'!$B$4:$I$1009,8,0)</f>
        <v>#N/A</v>
      </c>
      <c r="J392" s="93"/>
      <c r="K392" s="89" t="str">
        <f t="shared" si="30"/>
        <v>#N/A</v>
      </c>
      <c r="L392" s="93"/>
      <c r="M392" s="91"/>
      <c r="N392" s="122"/>
      <c r="O392" s="240"/>
      <c r="P392" s="240"/>
      <c r="Q392" s="195"/>
      <c r="R392" s="93">
        <f t="shared" si="29"/>
        <v>0</v>
      </c>
      <c r="S392" s="179" t="str">
        <f t="array" ref="S392">INDEX('G Project Timeline-OPM update'!$G$7:$L$35,MATCH(1,('G Project Timeline-OPM update'!$C$7:$C$35=N392)*('G Project Timeline-OPM update'!$B$7:$B$35=M392)*('G Project Timeline-OPM update'!$D$7:$D$35=O392),0),MATCH(P392,'G Project Timeline-OPM update'!$G$4:$L$4,0))-14</f>
        <v>#N/A</v>
      </c>
      <c r="T392" s="95" t="str">
        <f t="shared" si="3"/>
        <v>#N/A</v>
      </c>
      <c r="U392" s="96" t="str">
        <f>IFERROR(VLOOKUP(G392,'Bidding list 26'!$B$2:$P$31,15,0),"")</f>
        <v/>
      </c>
      <c r="V392" s="96" t="str">
        <f t="shared" si="4"/>
        <v>#N/A</v>
      </c>
      <c r="W392" s="96">
        <f t="shared" si="31"/>
        <v>0</v>
      </c>
      <c r="X392" s="96" t="str">
        <f t="shared" si="21"/>
        <v>#N/A</v>
      </c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01"/>
      <c r="AI392" s="195"/>
      <c r="AJ392" s="103"/>
      <c r="AK392" s="104"/>
      <c r="AL392" s="3">
        <f t="shared" si="32"/>
        <v>0</v>
      </c>
      <c r="AM392" s="3">
        <f t="shared" si="33"/>
        <v>0</v>
      </c>
      <c r="AN392" s="3">
        <f t="shared" si="34"/>
        <v>0</v>
      </c>
      <c r="AO392" s="3">
        <f t="shared" si="35"/>
        <v>0</v>
      </c>
    </row>
    <row r="393">
      <c r="A393" s="93"/>
      <c r="B393" s="195"/>
      <c r="C393" s="195"/>
      <c r="D393" s="195"/>
      <c r="E393" s="195"/>
      <c r="F393" s="93"/>
      <c r="G393" s="195"/>
      <c r="H393" s="195" t="str">
        <f>vlookup(G393,'Bidding list 26'!$B$4:$G$270,6,0)</f>
        <v>#N/A</v>
      </c>
      <c r="I393" s="88" t="str">
        <f>vlookup(G393,'Bidding list 26'!$B$4:$I$1009,8,0)</f>
        <v>#N/A</v>
      </c>
      <c r="J393" s="93"/>
      <c r="K393" s="89" t="str">
        <f t="shared" si="30"/>
        <v>#N/A</v>
      </c>
      <c r="L393" s="93"/>
      <c r="M393" s="91"/>
      <c r="N393" s="122"/>
      <c r="O393" s="240"/>
      <c r="P393" s="240"/>
      <c r="Q393" s="195"/>
      <c r="R393" s="93">
        <f t="shared" si="29"/>
        <v>0</v>
      </c>
      <c r="S393" s="179" t="str">
        <f t="array" ref="S393">INDEX('G Project Timeline-OPM update'!$G$7:$L$35,MATCH(1,('G Project Timeline-OPM update'!$C$7:$C$35=N393)*('G Project Timeline-OPM update'!$B$7:$B$35=M393)*('G Project Timeline-OPM update'!$D$7:$D$35=O393),0),MATCH(P393,'G Project Timeline-OPM update'!$G$4:$L$4,0))-14</f>
        <v>#N/A</v>
      </c>
      <c r="T393" s="95" t="str">
        <f t="shared" si="3"/>
        <v>#N/A</v>
      </c>
      <c r="U393" s="96" t="str">
        <f>IFERROR(VLOOKUP(G393,'Bidding list 26'!$B$2:$P$31,15,0),"")</f>
        <v/>
      </c>
      <c r="V393" s="96" t="str">
        <f t="shared" si="4"/>
        <v>#N/A</v>
      </c>
      <c r="W393" s="96">
        <f t="shared" si="31"/>
        <v>0</v>
      </c>
      <c r="X393" s="96" t="str">
        <f t="shared" si="21"/>
        <v>#N/A</v>
      </c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01"/>
      <c r="AI393" s="195"/>
      <c r="AJ393" s="103"/>
      <c r="AK393" s="104"/>
      <c r="AL393" s="3">
        <f t="shared" si="32"/>
        <v>0</v>
      </c>
      <c r="AM393" s="3">
        <f t="shared" si="33"/>
        <v>0</v>
      </c>
      <c r="AN393" s="3">
        <f t="shared" si="34"/>
        <v>0</v>
      </c>
      <c r="AO393" s="3">
        <f t="shared" si="35"/>
        <v>0</v>
      </c>
    </row>
    <row r="394">
      <c r="A394" s="93"/>
      <c r="B394" s="195"/>
      <c r="C394" s="195"/>
      <c r="D394" s="195"/>
      <c r="E394" s="195"/>
      <c r="F394" s="93"/>
      <c r="G394" s="195"/>
      <c r="H394" s="195" t="str">
        <f>vlookup(G394,'Bidding list 26'!$B$4:$G$270,6,0)</f>
        <v>#N/A</v>
      </c>
      <c r="I394" s="88" t="str">
        <f>vlookup(G394,'Bidding list 26'!$B$4:$I$1009,8,0)</f>
        <v>#N/A</v>
      </c>
      <c r="J394" s="93"/>
      <c r="K394" s="89" t="str">
        <f t="shared" si="30"/>
        <v>#N/A</v>
      </c>
      <c r="L394" s="93"/>
      <c r="M394" s="91"/>
      <c r="N394" s="122"/>
      <c r="O394" s="240"/>
      <c r="P394" s="240"/>
      <c r="Q394" s="195"/>
      <c r="R394" s="93">
        <f t="shared" si="29"/>
        <v>0</v>
      </c>
      <c r="S394" s="179" t="str">
        <f t="array" ref="S394">INDEX('G Project Timeline-OPM update'!$G$7:$L$35,MATCH(1,('G Project Timeline-OPM update'!$C$7:$C$35=N394)*('G Project Timeline-OPM update'!$B$7:$B$35=M394)*('G Project Timeline-OPM update'!$D$7:$D$35=O394),0),MATCH(P394,'G Project Timeline-OPM update'!$G$4:$L$4,0))-14</f>
        <v>#N/A</v>
      </c>
      <c r="T394" s="95" t="str">
        <f t="shared" si="3"/>
        <v>#N/A</v>
      </c>
      <c r="U394" s="96" t="str">
        <f>IFERROR(VLOOKUP(G394,'Bidding list 26'!$B$2:$P$31,15,0),"")</f>
        <v/>
      </c>
      <c r="V394" s="96" t="str">
        <f t="shared" si="4"/>
        <v>#N/A</v>
      </c>
      <c r="W394" s="96">
        <f t="shared" si="31"/>
        <v>0</v>
      </c>
      <c r="X394" s="96" t="str">
        <f t="shared" si="21"/>
        <v>#N/A</v>
      </c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01"/>
      <c r="AI394" s="195"/>
      <c r="AJ394" s="103"/>
      <c r="AK394" s="104"/>
      <c r="AL394" s="3">
        <f t="shared" si="32"/>
        <v>0</v>
      </c>
      <c r="AM394" s="3">
        <f t="shared" si="33"/>
        <v>0</v>
      </c>
      <c r="AN394" s="3">
        <f t="shared" si="34"/>
        <v>0</v>
      </c>
      <c r="AO394" s="3">
        <f t="shared" si="35"/>
        <v>0</v>
      </c>
    </row>
    <row r="395">
      <c r="A395" s="93"/>
      <c r="B395" s="195"/>
      <c r="C395" s="195"/>
      <c r="D395" s="195"/>
      <c r="E395" s="195"/>
      <c r="F395" s="93"/>
      <c r="G395" s="195"/>
      <c r="H395" s="195" t="str">
        <f>vlookup(G395,'Bidding list 26'!$B$4:$G$270,6,0)</f>
        <v>#N/A</v>
      </c>
      <c r="I395" s="88" t="str">
        <f>vlookup(G395,'Bidding list 26'!$B$4:$I$1009,8,0)</f>
        <v>#N/A</v>
      </c>
      <c r="J395" s="93"/>
      <c r="K395" s="89" t="str">
        <f t="shared" si="30"/>
        <v>#N/A</v>
      </c>
      <c r="L395" s="93"/>
      <c r="M395" s="91"/>
      <c r="N395" s="122"/>
      <c r="O395" s="240"/>
      <c r="P395" s="240"/>
      <c r="Q395" s="195"/>
      <c r="R395" s="93">
        <f t="shared" si="29"/>
        <v>0</v>
      </c>
      <c r="S395" s="179" t="str">
        <f t="array" ref="S395">INDEX('G Project Timeline-OPM update'!$G$7:$L$35,MATCH(1,('G Project Timeline-OPM update'!$C$7:$C$35=N395)*('G Project Timeline-OPM update'!$B$7:$B$35=M395)*('G Project Timeline-OPM update'!$D$7:$D$35=O395),0),MATCH(P395,'G Project Timeline-OPM update'!$G$4:$L$4,0))-14</f>
        <v>#N/A</v>
      </c>
      <c r="T395" s="95" t="str">
        <f t="shared" si="3"/>
        <v>#N/A</v>
      </c>
      <c r="U395" s="96" t="str">
        <f>IFERROR(VLOOKUP(G395,'Bidding list 26'!$B$2:$P$31,15,0),"")</f>
        <v/>
      </c>
      <c r="V395" s="96" t="str">
        <f t="shared" si="4"/>
        <v>#N/A</v>
      </c>
      <c r="W395" s="96">
        <f t="shared" si="31"/>
        <v>0</v>
      </c>
      <c r="X395" s="96" t="str">
        <f t="shared" si="21"/>
        <v>#N/A</v>
      </c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01"/>
      <c r="AI395" s="195"/>
      <c r="AJ395" s="103"/>
      <c r="AK395" s="104"/>
      <c r="AL395" s="3">
        <f t="shared" si="32"/>
        <v>0</v>
      </c>
      <c r="AM395" s="3">
        <f t="shared" si="33"/>
        <v>0</v>
      </c>
      <c r="AN395" s="3">
        <f t="shared" si="34"/>
        <v>0</v>
      </c>
      <c r="AO395" s="3">
        <f t="shared" si="35"/>
        <v>0</v>
      </c>
    </row>
    <row r="396">
      <c r="A396" s="93"/>
      <c r="B396" s="195"/>
      <c r="C396" s="195"/>
      <c r="D396" s="195"/>
      <c r="E396" s="195"/>
      <c r="F396" s="93"/>
      <c r="G396" s="195"/>
      <c r="H396" s="195" t="str">
        <f>vlookup(G396,'Bidding list 26'!$B$4:$G$270,6,0)</f>
        <v>#N/A</v>
      </c>
      <c r="I396" s="88" t="str">
        <f>vlookup(G396,'Bidding list 26'!$B$4:$I$1009,8,0)</f>
        <v>#N/A</v>
      </c>
      <c r="J396" s="93"/>
      <c r="K396" s="89" t="str">
        <f t="shared" si="30"/>
        <v>#N/A</v>
      </c>
      <c r="L396" s="93"/>
      <c r="M396" s="91"/>
      <c r="N396" s="122"/>
      <c r="O396" s="240"/>
      <c r="P396" s="240"/>
      <c r="Q396" s="195"/>
      <c r="R396" s="93">
        <f t="shared" si="29"/>
        <v>0</v>
      </c>
      <c r="S396" s="179" t="str">
        <f t="array" ref="S396">INDEX('G Project Timeline-OPM update'!$G$7:$L$35,MATCH(1,('G Project Timeline-OPM update'!$C$7:$C$35=N396)*('G Project Timeline-OPM update'!$B$7:$B$35=M396)*('G Project Timeline-OPM update'!$D$7:$D$35=O396),0),MATCH(P396,'G Project Timeline-OPM update'!$G$4:$L$4,0))-14</f>
        <v>#N/A</v>
      </c>
      <c r="T396" s="95" t="str">
        <f t="shared" si="3"/>
        <v>#N/A</v>
      </c>
      <c r="U396" s="96" t="str">
        <f>IFERROR(VLOOKUP(G396,'Bidding list 26'!$B$2:$P$31,15,0),"")</f>
        <v/>
      </c>
      <c r="V396" s="96" t="str">
        <f t="shared" si="4"/>
        <v>#N/A</v>
      </c>
      <c r="W396" s="96">
        <f t="shared" si="31"/>
        <v>0</v>
      </c>
      <c r="X396" s="96" t="str">
        <f t="shared" si="21"/>
        <v>#N/A</v>
      </c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01"/>
      <c r="AI396" s="195"/>
      <c r="AJ396" s="103"/>
      <c r="AK396" s="104"/>
      <c r="AL396" s="3">
        <f t="shared" si="32"/>
        <v>0</v>
      </c>
      <c r="AM396" s="3">
        <f t="shared" si="33"/>
        <v>0</v>
      </c>
      <c r="AN396" s="3">
        <f t="shared" si="34"/>
        <v>0</v>
      </c>
      <c r="AO396" s="3">
        <f t="shared" si="35"/>
        <v>0</v>
      </c>
    </row>
    <row r="397">
      <c r="A397" s="93"/>
      <c r="B397" s="195"/>
      <c r="C397" s="195"/>
      <c r="D397" s="195"/>
      <c r="E397" s="195"/>
      <c r="F397" s="93"/>
      <c r="G397" s="195"/>
      <c r="H397" s="195" t="str">
        <f>vlookup(G397,'Bidding list 26'!$B$4:$G$270,6,0)</f>
        <v>#N/A</v>
      </c>
      <c r="I397" s="88" t="str">
        <f>vlookup(G397,'Bidding list 26'!$B$4:$I$1009,8,0)</f>
        <v>#N/A</v>
      </c>
      <c r="J397" s="93"/>
      <c r="K397" s="89" t="str">
        <f t="shared" si="30"/>
        <v>#N/A</v>
      </c>
      <c r="L397" s="93"/>
      <c r="M397" s="91"/>
      <c r="N397" s="122"/>
      <c r="O397" s="240"/>
      <c r="P397" s="240"/>
      <c r="Q397" s="195"/>
      <c r="R397" s="93">
        <f t="shared" si="29"/>
        <v>0</v>
      </c>
      <c r="S397" s="179" t="str">
        <f t="array" ref="S397">INDEX('G Project Timeline-OPM update'!$G$7:$L$35,MATCH(1,('G Project Timeline-OPM update'!$C$7:$C$35=N397)*('G Project Timeline-OPM update'!$B$7:$B$35=M397)*('G Project Timeline-OPM update'!$D$7:$D$35=O397),0),MATCH(P397,'G Project Timeline-OPM update'!$G$4:$L$4,0))-14</f>
        <v>#N/A</v>
      </c>
      <c r="T397" s="95" t="str">
        <f t="shared" si="3"/>
        <v>#N/A</v>
      </c>
      <c r="U397" s="96" t="str">
        <f>IFERROR(VLOOKUP(G397,'Bidding list 26'!$B$2:$P$31,15,0),"")</f>
        <v/>
      </c>
      <c r="V397" s="96" t="str">
        <f t="shared" si="4"/>
        <v>#N/A</v>
      </c>
      <c r="W397" s="96">
        <f t="shared" si="31"/>
        <v>0</v>
      </c>
      <c r="X397" s="96" t="str">
        <f t="shared" si="21"/>
        <v>#N/A</v>
      </c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01"/>
      <c r="AI397" s="195"/>
      <c r="AJ397" s="103"/>
      <c r="AK397" s="104"/>
      <c r="AL397" s="3">
        <f t="shared" si="32"/>
        <v>0</v>
      </c>
      <c r="AM397" s="3">
        <f t="shared" si="33"/>
        <v>0</v>
      </c>
      <c r="AN397" s="3">
        <f t="shared" si="34"/>
        <v>0</v>
      </c>
      <c r="AO397" s="3">
        <f t="shared" si="35"/>
        <v>0</v>
      </c>
    </row>
    <row r="398">
      <c r="A398" s="93"/>
      <c r="B398" s="195"/>
      <c r="C398" s="195"/>
      <c r="D398" s="195"/>
      <c r="E398" s="195"/>
      <c r="F398" s="93"/>
      <c r="G398" s="195"/>
      <c r="H398" s="195" t="str">
        <f>vlookup(G398,'Bidding list 26'!$B$4:$G$270,6,0)</f>
        <v>#N/A</v>
      </c>
      <c r="I398" s="88" t="str">
        <f>vlookup(G398,'Bidding list 26'!$B$4:$I$1009,8,0)</f>
        <v>#N/A</v>
      </c>
      <c r="J398" s="93"/>
      <c r="K398" s="89" t="str">
        <f t="shared" si="30"/>
        <v>#N/A</v>
      </c>
      <c r="L398" s="93"/>
      <c r="M398" s="91"/>
      <c r="N398" s="122"/>
      <c r="O398" s="240"/>
      <c r="P398" s="240"/>
      <c r="Q398" s="195"/>
      <c r="R398" s="93">
        <f t="shared" si="29"/>
        <v>0</v>
      </c>
      <c r="S398" s="179" t="str">
        <f t="array" ref="S398">INDEX('G Project Timeline-OPM update'!$G$7:$L$35,MATCH(1,('G Project Timeline-OPM update'!$C$7:$C$35=N398)*('G Project Timeline-OPM update'!$B$7:$B$35=M398)*('G Project Timeline-OPM update'!$D$7:$D$35=O398),0),MATCH(P398,'G Project Timeline-OPM update'!$G$4:$L$4,0))-14</f>
        <v>#N/A</v>
      </c>
      <c r="T398" s="95" t="str">
        <f t="shared" si="3"/>
        <v>#N/A</v>
      </c>
      <c r="U398" s="96" t="str">
        <f>IFERROR(VLOOKUP(G398,'Bidding list 26'!$B$2:$P$31,15,0),"")</f>
        <v/>
      </c>
      <c r="V398" s="96" t="str">
        <f t="shared" si="4"/>
        <v>#N/A</v>
      </c>
      <c r="W398" s="96">
        <f t="shared" si="31"/>
        <v>0</v>
      </c>
      <c r="X398" s="96" t="str">
        <f t="shared" si="21"/>
        <v>#N/A</v>
      </c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01"/>
      <c r="AI398" s="195"/>
      <c r="AJ398" s="103"/>
      <c r="AK398" s="104"/>
      <c r="AL398" s="3">
        <f t="shared" si="32"/>
        <v>0</v>
      </c>
      <c r="AM398" s="3">
        <f t="shared" si="33"/>
        <v>0</v>
      </c>
      <c r="AN398" s="3">
        <f t="shared" si="34"/>
        <v>0</v>
      </c>
      <c r="AO398" s="3">
        <f t="shared" si="35"/>
        <v>0</v>
      </c>
    </row>
    <row r="399">
      <c r="A399" s="93"/>
      <c r="B399" s="195"/>
      <c r="C399" s="195"/>
      <c r="D399" s="195"/>
      <c r="E399" s="195"/>
      <c r="F399" s="93"/>
      <c r="G399" s="195"/>
      <c r="H399" s="195" t="str">
        <f>vlookup(G399,'Bidding list 26'!$B$4:$G$270,6,0)</f>
        <v>#N/A</v>
      </c>
      <c r="I399" s="88" t="str">
        <f>vlookup(G399,'Bidding list 26'!$B$4:$I$1009,8,0)</f>
        <v>#N/A</v>
      </c>
      <c r="J399" s="93"/>
      <c r="K399" s="89" t="str">
        <f t="shared" si="30"/>
        <v>#N/A</v>
      </c>
      <c r="L399" s="93"/>
      <c r="M399" s="91"/>
      <c r="N399" s="122"/>
      <c r="O399" s="240"/>
      <c r="P399" s="240"/>
      <c r="Q399" s="195"/>
      <c r="R399" s="93">
        <f t="shared" si="29"/>
        <v>0</v>
      </c>
      <c r="S399" s="179" t="str">
        <f t="array" ref="S399">INDEX('G Project Timeline-OPM update'!$G$7:$L$35,MATCH(1,('G Project Timeline-OPM update'!$C$7:$C$35=N399)*('G Project Timeline-OPM update'!$B$7:$B$35=M399)*('G Project Timeline-OPM update'!$D$7:$D$35=O399),0),MATCH(P399,'G Project Timeline-OPM update'!$G$4:$L$4,0))-14</f>
        <v>#N/A</v>
      </c>
      <c r="T399" s="95" t="str">
        <f t="shared" si="3"/>
        <v>#N/A</v>
      </c>
      <c r="U399" s="96" t="str">
        <f>IFERROR(VLOOKUP(G399,'Bidding list 26'!$B$2:$P$31,15,0),"")</f>
        <v/>
      </c>
      <c r="V399" s="96" t="str">
        <f t="shared" si="4"/>
        <v>#N/A</v>
      </c>
      <c r="W399" s="96">
        <f t="shared" si="31"/>
        <v>0</v>
      </c>
      <c r="X399" s="96" t="str">
        <f t="shared" si="21"/>
        <v>#N/A</v>
      </c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01"/>
      <c r="AI399" s="195"/>
      <c r="AJ399" s="103"/>
      <c r="AK399" s="104"/>
      <c r="AL399" s="3">
        <f t="shared" si="32"/>
        <v>0</v>
      </c>
      <c r="AM399" s="3">
        <f t="shared" si="33"/>
        <v>0</v>
      </c>
      <c r="AN399" s="3">
        <f t="shared" si="34"/>
        <v>0</v>
      </c>
      <c r="AO399" s="3">
        <f t="shared" si="35"/>
        <v>0</v>
      </c>
    </row>
    <row r="400">
      <c r="A400" s="93"/>
      <c r="B400" s="195"/>
      <c r="C400" s="195"/>
      <c r="D400" s="195"/>
      <c r="E400" s="195"/>
      <c r="F400" s="93"/>
      <c r="G400" s="195"/>
      <c r="H400" s="195" t="str">
        <f>vlookup(G400,'Bidding list 26'!$B$4:$G$270,6,0)</f>
        <v>#N/A</v>
      </c>
      <c r="I400" s="88" t="str">
        <f>vlookup(G400,'Bidding list 26'!$B$4:$I$1009,8,0)</f>
        <v>#N/A</v>
      </c>
      <c r="J400" s="93"/>
      <c r="K400" s="89" t="str">
        <f t="shared" si="30"/>
        <v>#N/A</v>
      </c>
      <c r="L400" s="93"/>
      <c r="M400" s="91"/>
      <c r="N400" s="122"/>
      <c r="O400" s="240"/>
      <c r="P400" s="240"/>
      <c r="Q400" s="195"/>
      <c r="R400" s="93">
        <f t="shared" si="29"/>
        <v>0</v>
      </c>
      <c r="S400" s="179" t="str">
        <f t="array" ref="S400">INDEX('G Project Timeline-OPM update'!$G$7:$L$35,MATCH(1,('G Project Timeline-OPM update'!$C$7:$C$35=N400)*('G Project Timeline-OPM update'!$B$7:$B$35=M400)*('G Project Timeline-OPM update'!$D$7:$D$35=O400),0),MATCH(P400,'G Project Timeline-OPM update'!$G$4:$L$4,0))-14</f>
        <v>#N/A</v>
      </c>
      <c r="T400" s="95" t="str">
        <f t="shared" si="3"/>
        <v>#N/A</v>
      </c>
      <c r="U400" s="96" t="str">
        <f>IFERROR(VLOOKUP(G400,'Bidding list 26'!$B$2:$P$31,15,0),"")</f>
        <v/>
      </c>
      <c r="V400" s="96" t="str">
        <f t="shared" si="4"/>
        <v>#N/A</v>
      </c>
      <c r="W400" s="96">
        <f t="shared" si="31"/>
        <v>0</v>
      </c>
      <c r="X400" s="96" t="str">
        <f t="shared" si="21"/>
        <v>#N/A</v>
      </c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01"/>
      <c r="AI400" s="195"/>
      <c r="AJ400" s="103"/>
      <c r="AK400" s="104"/>
      <c r="AL400" s="3">
        <f t="shared" si="32"/>
        <v>0</v>
      </c>
      <c r="AM400" s="3">
        <f t="shared" si="33"/>
        <v>0</v>
      </c>
      <c r="AN400" s="3">
        <f t="shared" si="34"/>
        <v>0</v>
      </c>
      <c r="AO400" s="3">
        <f t="shared" si="35"/>
        <v>0</v>
      </c>
    </row>
    <row r="401">
      <c r="A401" s="93"/>
      <c r="B401" s="195"/>
      <c r="C401" s="195"/>
      <c r="D401" s="195"/>
      <c r="E401" s="195"/>
      <c r="F401" s="93"/>
      <c r="G401" s="195"/>
      <c r="H401" s="195" t="str">
        <f>vlookup(G401,'Bidding list 26'!$B$4:$G$270,6,0)</f>
        <v>#N/A</v>
      </c>
      <c r="I401" s="88" t="str">
        <f>vlookup(G401,'Bidding list 26'!$B$4:$I$1009,8,0)</f>
        <v>#N/A</v>
      </c>
      <c r="J401" s="93"/>
      <c r="K401" s="89" t="str">
        <f t="shared" si="30"/>
        <v>#N/A</v>
      </c>
      <c r="L401" s="93"/>
      <c r="M401" s="91"/>
      <c r="N401" s="122"/>
      <c r="O401" s="240"/>
      <c r="P401" s="240"/>
      <c r="Q401" s="195"/>
      <c r="R401" s="93">
        <f t="shared" si="29"/>
        <v>0</v>
      </c>
      <c r="S401" s="179" t="str">
        <f t="array" ref="S401">INDEX('G Project Timeline-OPM update'!$G$7:$L$35,MATCH(1,('G Project Timeline-OPM update'!$C$7:$C$35=N401)*('G Project Timeline-OPM update'!$B$7:$B$35=M401)*('G Project Timeline-OPM update'!$D$7:$D$35=O401),0),MATCH(P401,'G Project Timeline-OPM update'!$G$4:$L$4,0))-14</f>
        <v>#N/A</v>
      </c>
      <c r="T401" s="95" t="str">
        <f t="shared" si="3"/>
        <v>#N/A</v>
      </c>
      <c r="U401" s="96" t="str">
        <f>IFERROR(VLOOKUP(G401,'Bidding list 26'!$B$2:$P$31,15,0),"")</f>
        <v/>
      </c>
      <c r="V401" s="96" t="str">
        <f t="shared" si="4"/>
        <v>#N/A</v>
      </c>
      <c r="W401" s="96">
        <f t="shared" si="31"/>
        <v>0</v>
      </c>
      <c r="X401" s="96" t="str">
        <f t="shared" si="21"/>
        <v>#N/A</v>
      </c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01"/>
      <c r="AI401" s="195"/>
      <c r="AJ401" s="103"/>
      <c r="AK401" s="104"/>
      <c r="AL401" s="3">
        <f t="shared" si="32"/>
        <v>0</v>
      </c>
      <c r="AM401" s="3">
        <f t="shared" si="33"/>
        <v>0</v>
      </c>
      <c r="AN401" s="3">
        <f t="shared" si="34"/>
        <v>0</v>
      </c>
      <c r="AO401" s="3">
        <f t="shared" si="35"/>
        <v>0</v>
      </c>
    </row>
    <row r="402">
      <c r="A402" s="93"/>
      <c r="B402" s="195"/>
      <c r="C402" s="195"/>
      <c r="D402" s="195"/>
      <c r="E402" s="195"/>
      <c r="F402" s="93"/>
      <c r="G402" s="195"/>
      <c r="H402" s="195" t="str">
        <f>vlookup(G402,'Bidding list 26'!$B$4:$G$270,6,0)</f>
        <v>#N/A</v>
      </c>
      <c r="I402" s="88" t="str">
        <f>vlookup(G402,'Bidding list 26'!$B$4:$I$1009,8,0)</f>
        <v>#N/A</v>
      </c>
      <c r="J402" s="93"/>
      <c r="K402" s="89" t="str">
        <f t="shared" si="30"/>
        <v>#N/A</v>
      </c>
      <c r="L402" s="93"/>
      <c r="M402" s="91"/>
      <c r="N402" s="122"/>
      <c r="O402" s="240"/>
      <c r="P402" s="240"/>
      <c r="Q402" s="195"/>
      <c r="R402" s="93">
        <f t="shared" si="29"/>
        <v>0</v>
      </c>
      <c r="S402" s="179" t="str">
        <f t="array" ref="S402">INDEX('G Project Timeline-OPM update'!$G$7:$L$35,MATCH(1,('G Project Timeline-OPM update'!$C$7:$C$35=N402)*('G Project Timeline-OPM update'!$B$7:$B$35=M402)*('G Project Timeline-OPM update'!$D$7:$D$35=O402),0),MATCH(P402,'G Project Timeline-OPM update'!$G$4:$L$4,0))-14</f>
        <v>#N/A</v>
      </c>
      <c r="T402" s="95" t="str">
        <f t="shared" si="3"/>
        <v>#N/A</v>
      </c>
      <c r="U402" s="96" t="str">
        <f>IFERROR(VLOOKUP(G402,'Bidding list 26'!$B$2:$P$31,15,0),"")</f>
        <v/>
      </c>
      <c r="V402" s="96" t="str">
        <f t="shared" si="4"/>
        <v>#N/A</v>
      </c>
      <c r="W402" s="96">
        <f t="shared" si="31"/>
        <v>0</v>
      </c>
      <c r="X402" s="96" t="str">
        <f t="shared" si="21"/>
        <v>#N/A</v>
      </c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01"/>
      <c r="AI402" s="195"/>
      <c r="AJ402" s="103"/>
      <c r="AK402" s="104"/>
      <c r="AL402" s="3">
        <f t="shared" si="32"/>
        <v>0</v>
      </c>
      <c r="AM402" s="3">
        <f t="shared" si="33"/>
        <v>0</v>
      </c>
      <c r="AN402" s="3">
        <f t="shared" si="34"/>
        <v>0</v>
      </c>
      <c r="AO402" s="3">
        <f t="shared" si="35"/>
        <v>0</v>
      </c>
    </row>
    <row r="403">
      <c r="A403" s="93"/>
      <c r="B403" s="195"/>
      <c r="C403" s="195"/>
      <c r="D403" s="195"/>
      <c r="E403" s="195"/>
      <c r="F403" s="93"/>
      <c r="G403" s="195"/>
      <c r="H403" s="195" t="str">
        <f>vlookup(G403,'Bidding list 26'!$B$4:$G$270,6,0)</f>
        <v>#N/A</v>
      </c>
      <c r="I403" s="88" t="str">
        <f>vlookup(G403,'Bidding list 26'!$B$4:$I$1009,8,0)</f>
        <v>#N/A</v>
      </c>
      <c r="J403" s="93"/>
      <c r="K403" s="89" t="str">
        <f t="shared" si="30"/>
        <v>#N/A</v>
      </c>
      <c r="L403" s="93"/>
      <c r="M403" s="91"/>
      <c r="N403" s="122"/>
      <c r="O403" s="240"/>
      <c r="P403" s="240"/>
      <c r="Q403" s="195"/>
      <c r="R403" s="93">
        <f t="shared" si="29"/>
        <v>0</v>
      </c>
      <c r="S403" s="179" t="str">
        <f t="array" ref="S403">INDEX('G Project Timeline-OPM update'!$G$7:$L$35,MATCH(1,('G Project Timeline-OPM update'!$C$7:$C$35=N403)*('G Project Timeline-OPM update'!$B$7:$B$35=M403)*('G Project Timeline-OPM update'!$D$7:$D$35=O403),0),MATCH(P403,'G Project Timeline-OPM update'!$G$4:$L$4,0))-14</f>
        <v>#N/A</v>
      </c>
      <c r="T403" s="95" t="str">
        <f t="shared" si="3"/>
        <v>#N/A</v>
      </c>
      <c r="U403" s="96" t="str">
        <f>IFERROR(VLOOKUP(G403,'Bidding list 26'!$B$2:$P$31,15,0),"")</f>
        <v/>
      </c>
      <c r="V403" s="96" t="str">
        <f t="shared" si="4"/>
        <v>#N/A</v>
      </c>
      <c r="W403" s="96">
        <f t="shared" si="31"/>
        <v>0</v>
      </c>
      <c r="X403" s="96" t="str">
        <f t="shared" si="21"/>
        <v>#N/A</v>
      </c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01"/>
      <c r="AI403" s="195"/>
      <c r="AJ403" s="103"/>
      <c r="AK403" s="104"/>
      <c r="AL403" s="3">
        <f t="shared" si="32"/>
        <v>0</v>
      </c>
      <c r="AM403" s="3">
        <f t="shared" si="33"/>
        <v>0</v>
      </c>
      <c r="AN403" s="3">
        <f t="shared" si="34"/>
        <v>0</v>
      </c>
      <c r="AO403" s="3">
        <f t="shared" si="35"/>
        <v>0</v>
      </c>
    </row>
    <row r="404">
      <c r="A404" s="93"/>
      <c r="B404" s="195"/>
      <c r="C404" s="195"/>
      <c r="D404" s="195"/>
      <c r="E404" s="195"/>
      <c r="F404" s="93"/>
      <c r="G404" s="195"/>
      <c r="H404" s="195" t="str">
        <f>vlookup(G404,'Bidding list 26'!$B$4:$G$270,6,0)</f>
        <v>#N/A</v>
      </c>
      <c r="I404" s="88" t="str">
        <f>vlookup(G404,'Bidding list 26'!$B$4:$I$1009,8,0)</f>
        <v>#N/A</v>
      </c>
      <c r="J404" s="93"/>
      <c r="K404" s="89" t="str">
        <f t="shared" si="30"/>
        <v>#N/A</v>
      </c>
      <c r="L404" s="93"/>
      <c r="M404" s="91"/>
      <c r="N404" s="122"/>
      <c r="O404" s="240"/>
      <c r="P404" s="240"/>
      <c r="Q404" s="195"/>
      <c r="R404" s="93">
        <f t="shared" si="29"/>
        <v>0</v>
      </c>
      <c r="S404" s="179" t="str">
        <f t="array" ref="S404">INDEX('G Project Timeline-OPM update'!$G$7:$L$35,MATCH(1,('G Project Timeline-OPM update'!$C$7:$C$35=N404)*('G Project Timeline-OPM update'!$B$7:$B$35=M404)*('G Project Timeline-OPM update'!$D$7:$D$35=O404),0),MATCH(P404,'G Project Timeline-OPM update'!$G$4:$L$4,0))-14</f>
        <v>#N/A</v>
      </c>
      <c r="T404" s="95" t="str">
        <f t="shared" si="3"/>
        <v>#N/A</v>
      </c>
      <c r="U404" s="96" t="str">
        <f>IFERROR(VLOOKUP(G404,'Bidding list 26'!$B$2:$P$31,15,0),"")</f>
        <v/>
      </c>
      <c r="V404" s="96" t="str">
        <f t="shared" si="4"/>
        <v>#N/A</v>
      </c>
      <c r="W404" s="96">
        <f t="shared" si="31"/>
        <v>0</v>
      </c>
      <c r="X404" s="96" t="str">
        <f t="shared" si="21"/>
        <v>#N/A</v>
      </c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01"/>
      <c r="AI404" s="195"/>
      <c r="AJ404" s="103"/>
      <c r="AK404" s="104"/>
      <c r="AL404" s="3">
        <f t="shared" si="32"/>
        <v>0</v>
      </c>
      <c r="AM404" s="3">
        <f t="shared" si="33"/>
        <v>0</v>
      </c>
      <c r="AN404" s="3">
        <f t="shared" si="34"/>
        <v>0</v>
      </c>
      <c r="AO404" s="3">
        <f t="shared" si="35"/>
        <v>0</v>
      </c>
    </row>
    <row r="405">
      <c r="A405" s="93"/>
      <c r="B405" s="195"/>
      <c r="C405" s="195"/>
      <c r="D405" s="195"/>
      <c r="E405" s="195"/>
      <c r="F405" s="93"/>
      <c r="G405" s="195"/>
      <c r="H405" s="195" t="str">
        <f>vlookup(G405,'Bidding list 26'!$B$4:$G$270,6,0)</f>
        <v>#N/A</v>
      </c>
      <c r="I405" s="88" t="str">
        <f>vlookup(G405,'Bidding list 26'!$B$4:$I$1009,8,0)</f>
        <v>#N/A</v>
      </c>
      <c r="J405" s="93"/>
      <c r="K405" s="89" t="str">
        <f t="shared" si="30"/>
        <v>#N/A</v>
      </c>
      <c r="L405" s="93"/>
      <c r="M405" s="91"/>
      <c r="N405" s="122"/>
      <c r="O405" s="240"/>
      <c r="P405" s="240"/>
      <c r="Q405" s="195"/>
      <c r="R405" s="93">
        <f t="shared" si="29"/>
        <v>0</v>
      </c>
      <c r="S405" s="179" t="str">
        <f t="array" ref="S405">INDEX('G Project Timeline-OPM update'!$G$7:$L$35,MATCH(1,('G Project Timeline-OPM update'!$C$7:$C$35=N405)*('G Project Timeline-OPM update'!$B$7:$B$35=M405)*('G Project Timeline-OPM update'!$D$7:$D$35=O405),0),MATCH(P405,'G Project Timeline-OPM update'!$G$4:$L$4,0))-14</f>
        <v>#N/A</v>
      </c>
      <c r="T405" s="95" t="str">
        <f t="shared" si="3"/>
        <v>#N/A</v>
      </c>
      <c r="U405" s="96" t="str">
        <f>IFERROR(VLOOKUP(G405,'Bidding list 26'!$B$2:$P$31,15,0),"")</f>
        <v/>
      </c>
      <c r="V405" s="96" t="str">
        <f t="shared" si="4"/>
        <v>#N/A</v>
      </c>
      <c r="W405" s="96">
        <f t="shared" si="31"/>
        <v>0</v>
      </c>
      <c r="X405" s="96" t="str">
        <f t="shared" si="21"/>
        <v>#N/A</v>
      </c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01"/>
      <c r="AI405" s="195"/>
      <c r="AJ405" s="103"/>
      <c r="AK405" s="104"/>
      <c r="AL405" s="3">
        <f t="shared" si="32"/>
        <v>0</v>
      </c>
      <c r="AM405" s="3">
        <f t="shared" si="33"/>
        <v>0</v>
      </c>
      <c r="AN405" s="3">
        <f t="shared" si="34"/>
        <v>0</v>
      </c>
      <c r="AO405" s="3">
        <f t="shared" si="35"/>
        <v>0</v>
      </c>
    </row>
    <row r="406">
      <c r="A406" s="93"/>
      <c r="B406" s="195"/>
      <c r="C406" s="195"/>
      <c r="D406" s="195"/>
      <c r="E406" s="195"/>
      <c r="F406" s="93"/>
      <c r="G406" s="195"/>
      <c r="H406" s="195" t="str">
        <f>vlookup(G406,'Bidding list 26'!$B$4:$G$270,6,0)</f>
        <v>#N/A</v>
      </c>
      <c r="I406" s="88" t="str">
        <f>vlookup(G406,'Bidding list 26'!$B$4:$I$1009,8,0)</f>
        <v>#N/A</v>
      </c>
      <c r="J406" s="93"/>
      <c r="K406" s="89" t="str">
        <f t="shared" si="30"/>
        <v>#N/A</v>
      </c>
      <c r="L406" s="93"/>
      <c r="M406" s="91"/>
      <c r="N406" s="122"/>
      <c r="O406" s="240"/>
      <c r="P406" s="240"/>
      <c r="Q406" s="195"/>
      <c r="R406" s="93">
        <f t="shared" si="29"/>
        <v>0</v>
      </c>
      <c r="S406" s="179" t="str">
        <f t="array" ref="S406">INDEX('G Project Timeline-OPM update'!$G$7:$L$35,MATCH(1,('G Project Timeline-OPM update'!$C$7:$C$35=N406)*('G Project Timeline-OPM update'!$B$7:$B$35=M406)*('G Project Timeline-OPM update'!$D$7:$D$35=O406),0),MATCH(P406,'G Project Timeline-OPM update'!$G$4:$L$4,0))-14</f>
        <v>#N/A</v>
      </c>
      <c r="T406" s="95" t="str">
        <f t="shared" si="3"/>
        <v>#N/A</v>
      </c>
      <c r="U406" s="96" t="str">
        <f>IFERROR(VLOOKUP(G406,'Bidding list 26'!$B$2:$P$31,15,0),"")</f>
        <v/>
      </c>
      <c r="V406" s="96" t="str">
        <f t="shared" si="4"/>
        <v>#N/A</v>
      </c>
      <c r="W406" s="96">
        <f t="shared" si="31"/>
        <v>0</v>
      </c>
      <c r="X406" s="96" t="str">
        <f t="shared" si="21"/>
        <v>#N/A</v>
      </c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01"/>
      <c r="AI406" s="195"/>
      <c r="AJ406" s="103"/>
      <c r="AK406" s="104"/>
      <c r="AL406" s="3">
        <f t="shared" si="32"/>
        <v>0</v>
      </c>
      <c r="AM406" s="3">
        <f t="shared" si="33"/>
        <v>0</v>
      </c>
      <c r="AN406" s="3">
        <f t="shared" si="34"/>
        <v>0</v>
      </c>
      <c r="AO406" s="3">
        <f t="shared" si="35"/>
        <v>0</v>
      </c>
    </row>
    <row r="407">
      <c r="A407" s="93"/>
      <c r="B407" s="195"/>
      <c r="C407" s="195"/>
      <c r="D407" s="195"/>
      <c r="E407" s="195"/>
      <c r="F407" s="93"/>
      <c r="G407" s="195"/>
      <c r="H407" s="195" t="str">
        <f>vlookup(G407,'Bidding list 26'!$B$4:$G$270,6,0)</f>
        <v>#N/A</v>
      </c>
      <c r="I407" s="88" t="str">
        <f>vlookup(G407,'Bidding list 26'!$B$4:$I$1009,8,0)</f>
        <v>#N/A</v>
      </c>
      <c r="J407" s="93"/>
      <c r="K407" s="89" t="str">
        <f t="shared" si="30"/>
        <v>#N/A</v>
      </c>
      <c r="L407" s="93"/>
      <c r="M407" s="91"/>
      <c r="N407" s="122"/>
      <c r="O407" s="240"/>
      <c r="P407" s="240"/>
      <c r="Q407" s="195"/>
      <c r="R407" s="93">
        <f t="shared" si="29"/>
        <v>0</v>
      </c>
      <c r="S407" s="179" t="str">
        <f t="array" ref="S407">INDEX('G Project Timeline-OPM update'!$G$7:$L$35,MATCH(1,('G Project Timeline-OPM update'!$C$7:$C$35=N407)*('G Project Timeline-OPM update'!$B$7:$B$35=M407)*('G Project Timeline-OPM update'!$D$7:$D$35=O407),0),MATCH(P407,'G Project Timeline-OPM update'!$G$4:$L$4,0))-14</f>
        <v>#N/A</v>
      </c>
      <c r="T407" s="95" t="str">
        <f t="shared" si="3"/>
        <v>#N/A</v>
      </c>
      <c r="U407" s="96" t="str">
        <f>IFERROR(VLOOKUP(G407,'Bidding list 26'!$B$2:$P$31,15,0),"")</f>
        <v/>
      </c>
      <c r="V407" s="96" t="str">
        <f t="shared" si="4"/>
        <v>#N/A</v>
      </c>
      <c r="W407" s="96">
        <f t="shared" si="31"/>
        <v>0</v>
      </c>
      <c r="X407" s="96" t="str">
        <f t="shared" si="21"/>
        <v>#N/A</v>
      </c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01"/>
      <c r="AI407" s="195"/>
      <c r="AJ407" s="103"/>
      <c r="AK407" s="104"/>
      <c r="AL407" s="3">
        <f t="shared" si="32"/>
        <v>0</v>
      </c>
      <c r="AM407" s="3">
        <f t="shared" si="33"/>
        <v>0</v>
      </c>
      <c r="AN407" s="3">
        <f t="shared" si="34"/>
        <v>0</v>
      </c>
      <c r="AO407" s="3">
        <f t="shared" si="35"/>
        <v>0</v>
      </c>
    </row>
    <row r="408">
      <c r="A408" s="93"/>
      <c r="B408" s="195"/>
      <c r="C408" s="195"/>
      <c r="D408" s="195"/>
      <c r="E408" s="195"/>
      <c r="F408" s="93"/>
      <c r="G408" s="195"/>
      <c r="H408" s="195" t="str">
        <f>vlookup(G408,'Bidding list 26'!$B$4:$G$270,6,0)</f>
        <v>#N/A</v>
      </c>
      <c r="I408" s="88" t="str">
        <f>vlookup(G408,'Bidding list 26'!$B$4:$I$1009,8,0)</f>
        <v>#N/A</v>
      </c>
      <c r="J408" s="93"/>
      <c r="K408" s="89" t="str">
        <f t="shared" si="30"/>
        <v>#N/A</v>
      </c>
      <c r="L408" s="93"/>
      <c r="M408" s="91"/>
      <c r="N408" s="122"/>
      <c r="O408" s="240"/>
      <c r="P408" s="240"/>
      <c r="Q408" s="195"/>
      <c r="R408" s="93">
        <f t="shared" si="29"/>
        <v>0</v>
      </c>
      <c r="S408" s="179" t="str">
        <f t="array" ref="S408">INDEX('G Project Timeline-OPM update'!$G$7:$L$35,MATCH(1,('G Project Timeline-OPM update'!$C$7:$C$35=N408)*('G Project Timeline-OPM update'!$B$7:$B$35=M408)*('G Project Timeline-OPM update'!$D$7:$D$35=O408),0),MATCH(P408,'G Project Timeline-OPM update'!$G$4:$L$4,0))-14</f>
        <v>#N/A</v>
      </c>
      <c r="T408" s="95" t="str">
        <f t="shared" si="3"/>
        <v>#N/A</v>
      </c>
      <c r="U408" s="96" t="str">
        <f>IFERROR(VLOOKUP(G408,'Bidding list 26'!$B$2:$P$31,15,0),"")</f>
        <v/>
      </c>
      <c r="V408" s="96" t="str">
        <f t="shared" si="4"/>
        <v>#N/A</v>
      </c>
      <c r="W408" s="96">
        <f t="shared" si="31"/>
        <v>0</v>
      </c>
      <c r="X408" s="96" t="str">
        <f t="shared" si="21"/>
        <v>#N/A</v>
      </c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01"/>
      <c r="AI408" s="195"/>
      <c r="AJ408" s="103"/>
      <c r="AK408" s="104"/>
      <c r="AL408" s="3">
        <f t="shared" si="32"/>
        <v>0</v>
      </c>
      <c r="AM408" s="3">
        <f t="shared" si="33"/>
        <v>0</v>
      </c>
      <c r="AN408" s="3">
        <f t="shared" si="34"/>
        <v>0</v>
      </c>
      <c r="AO408" s="3">
        <f t="shared" si="35"/>
        <v>0</v>
      </c>
    </row>
    <row r="409">
      <c r="A409" s="93"/>
      <c r="B409" s="195"/>
      <c r="C409" s="195"/>
      <c r="D409" s="195"/>
      <c r="E409" s="195"/>
      <c r="F409" s="93"/>
      <c r="G409" s="195"/>
      <c r="H409" s="195" t="str">
        <f>vlookup(G409,'Bidding list 26'!$B$4:$G$270,6,0)</f>
        <v>#N/A</v>
      </c>
      <c r="I409" s="88" t="str">
        <f>vlookup(G409,'Bidding list 26'!$B$4:$I$1009,8,0)</f>
        <v>#N/A</v>
      </c>
      <c r="J409" s="93"/>
      <c r="K409" s="89" t="str">
        <f t="shared" si="30"/>
        <v>#N/A</v>
      </c>
      <c r="L409" s="93"/>
      <c r="M409" s="91"/>
      <c r="N409" s="122"/>
      <c r="O409" s="240"/>
      <c r="P409" s="240"/>
      <c r="Q409" s="195"/>
      <c r="R409" s="93">
        <f t="shared" si="29"/>
        <v>0</v>
      </c>
      <c r="S409" s="179" t="str">
        <f t="array" ref="S409">INDEX('G Project Timeline-OPM update'!$G$7:$L$35,MATCH(1,('G Project Timeline-OPM update'!$C$7:$C$35=N409)*('G Project Timeline-OPM update'!$B$7:$B$35=M409)*('G Project Timeline-OPM update'!$D$7:$D$35=O409),0),MATCH(P409,'G Project Timeline-OPM update'!$G$4:$L$4,0))-14</f>
        <v>#N/A</v>
      </c>
      <c r="T409" s="95" t="str">
        <f t="shared" si="3"/>
        <v>#N/A</v>
      </c>
      <c r="U409" s="96" t="str">
        <f>IFERROR(VLOOKUP(G409,'Bidding list 26'!$B$2:$P$31,15,0),"")</f>
        <v/>
      </c>
      <c r="V409" s="96" t="str">
        <f t="shared" si="4"/>
        <v>#N/A</v>
      </c>
      <c r="W409" s="96">
        <f t="shared" si="31"/>
        <v>0</v>
      </c>
      <c r="X409" s="96" t="str">
        <f t="shared" si="21"/>
        <v>#N/A</v>
      </c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01"/>
      <c r="AI409" s="195"/>
      <c r="AJ409" s="103"/>
      <c r="AK409" s="104"/>
      <c r="AL409" s="3">
        <f t="shared" si="32"/>
        <v>0</v>
      </c>
      <c r="AM409" s="3">
        <f t="shared" si="33"/>
        <v>0</v>
      </c>
      <c r="AN409" s="3">
        <f t="shared" si="34"/>
        <v>0</v>
      </c>
      <c r="AO409" s="3">
        <f t="shared" si="35"/>
        <v>0</v>
      </c>
    </row>
    <row r="410">
      <c r="A410" s="93"/>
      <c r="B410" s="195"/>
      <c r="C410" s="195"/>
      <c r="D410" s="195"/>
      <c r="E410" s="195"/>
      <c r="F410" s="93"/>
      <c r="G410" s="195"/>
      <c r="H410" s="195" t="str">
        <f>vlookup(G410,'Bidding list 26'!$B$4:$G$270,6,0)</f>
        <v>#N/A</v>
      </c>
      <c r="I410" s="88" t="str">
        <f>vlookup(G410,'Bidding list 26'!$B$4:$I$1009,8,0)</f>
        <v>#N/A</v>
      </c>
      <c r="J410" s="93"/>
      <c r="K410" s="89" t="str">
        <f t="shared" si="30"/>
        <v>#N/A</v>
      </c>
      <c r="L410" s="93"/>
      <c r="M410" s="91"/>
      <c r="N410" s="122"/>
      <c r="O410" s="240"/>
      <c r="P410" s="240"/>
      <c r="Q410" s="195"/>
      <c r="R410" s="93">
        <f t="shared" si="29"/>
        <v>0</v>
      </c>
      <c r="S410" s="179" t="str">
        <f t="array" ref="S410">INDEX('G Project Timeline-OPM update'!$G$7:$L$35,MATCH(1,('G Project Timeline-OPM update'!$C$7:$C$35=N410)*('G Project Timeline-OPM update'!$B$7:$B$35=M410)*('G Project Timeline-OPM update'!$D$7:$D$35=O410),0),MATCH(P410,'G Project Timeline-OPM update'!$G$4:$L$4,0))-14</f>
        <v>#N/A</v>
      </c>
      <c r="T410" s="95" t="str">
        <f t="shared" si="3"/>
        <v>#N/A</v>
      </c>
      <c r="U410" s="96" t="str">
        <f>IFERROR(VLOOKUP(G410,'Bidding list 26'!$B$2:$P$31,15,0),"")</f>
        <v/>
      </c>
      <c r="V410" s="96" t="str">
        <f t="shared" si="4"/>
        <v>#N/A</v>
      </c>
      <c r="W410" s="96">
        <f t="shared" si="31"/>
        <v>0</v>
      </c>
      <c r="X410" s="96" t="str">
        <f t="shared" si="21"/>
        <v>#N/A</v>
      </c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01"/>
      <c r="AI410" s="195"/>
      <c r="AJ410" s="103"/>
      <c r="AK410" s="104"/>
      <c r="AL410" s="3">
        <f t="shared" si="32"/>
        <v>0</v>
      </c>
      <c r="AM410" s="3">
        <f t="shared" si="33"/>
        <v>0</v>
      </c>
      <c r="AN410" s="3">
        <f t="shared" si="34"/>
        <v>0</v>
      </c>
      <c r="AO410" s="3">
        <f t="shared" si="35"/>
        <v>0</v>
      </c>
    </row>
    <row r="411">
      <c r="A411" s="93"/>
      <c r="B411" s="195"/>
      <c r="C411" s="195"/>
      <c r="D411" s="195"/>
      <c r="E411" s="195"/>
      <c r="F411" s="93"/>
      <c r="G411" s="195"/>
      <c r="H411" s="195" t="str">
        <f>vlookup(G411,'Bidding list 26'!$B$4:$G$270,6,0)</f>
        <v>#N/A</v>
      </c>
      <c r="I411" s="88" t="str">
        <f>vlookup(G411,'Bidding list 26'!$B$4:$I$1009,8,0)</f>
        <v>#N/A</v>
      </c>
      <c r="J411" s="93"/>
      <c r="K411" s="89" t="str">
        <f t="shared" si="30"/>
        <v>#N/A</v>
      </c>
      <c r="L411" s="93"/>
      <c r="M411" s="91"/>
      <c r="N411" s="122"/>
      <c r="O411" s="240"/>
      <c r="P411" s="240"/>
      <c r="Q411" s="195"/>
      <c r="R411" s="93">
        <f t="shared" si="29"/>
        <v>0</v>
      </c>
      <c r="S411" s="179" t="str">
        <f t="array" ref="S411">INDEX('G Project Timeline-OPM update'!$G$7:$L$35,MATCH(1,('G Project Timeline-OPM update'!$C$7:$C$35=N411)*('G Project Timeline-OPM update'!$B$7:$B$35=M411)*('G Project Timeline-OPM update'!$D$7:$D$35=O411),0),MATCH(P411,'G Project Timeline-OPM update'!$G$4:$L$4,0))-14</f>
        <v>#N/A</v>
      </c>
      <c r="T411" s="95" t="str">
        <f t="shared" si="3"/>
        <v>#N/A</v>
      </c>
      <c r="U411" s="96" t="str">
        <f>IFERROR(VLOOKUP(G411,'Bidding list 26'!$B$2:$P$31,15,0),"")</f>
        <v/>
      </c>
      <c r="V411" s="96" t="str">
        <f t="shared" si="4"/>
        <v>#N/A</v>
      </c>
      <c r="W411" s="96">
        <f t="shared" si="31"/>
        <v>0</v>
      </c>
      <c r="X411" s="96" t="str">
        <f t="shared" si="21"/>
        <v>#N/A</v>
      </c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01"/>
      <c r="AI411" s="195"/>
      <c r="AJ411" s="103"/>
      <c r="AK411" s="104"/>
      <c r="AL411" s="3">
        <f t="shared" si="32"/>
        <v>0</v>
      </c>
      <c r="AM411" s="3">
        <f t="shared" si="33"/>
        <v>0</v>
      </c>
      <c r="AN411" s="3">
        <f t="shared" si="34"/>
        <v>0</v>
      </c>
      <c r="AO411" s="3">
        <f t="shared" si="35"/>
        <v>0</v>
      </c>
    </row>
    <row r="412">
      <c r="A412" s="93"/>
      <c r="B412" s="195"/>
      <c r="C412" s="195"/>
      <c r="D412" s="195"/>
      <c r="E412" s="195"/>
      <c r="F412" s="93"/>
      <c r="G412" s="195"/>
      <c r="H412" s="195" t="str">
        <f>vlookup(G412,'Bidding list 26'!$B$4:$G$270,6,0)</f>
        <v>#N/A</v>
      </c>
      <c r="I412" s="88" t="str">
        <f>vlookup(G412,'Bidding list 26'!$B$4:$I$1009,8,0)</f>
        <v>#N/A</v>
      </c>
      <c r="J412" s="93"/>
      <c r="K412" s="89" t="str">
        <f t="shared" si="30"/>
        <v>#N/A</v>
      </c>
      <c r="L412" s="93"/>
      <c r="M412" s="91"/>
      <c r="N412" s="122"/>
      <c r="O412" s="240"/>
      <c r="P412" s="240"/>
      <c r="Q412" s="195"/>
      <c r="R412" s="93">
        <f t="shared" si="29"/>
        <v>0</v>
      </c>
      <c r="S412" s="179" t="str">
        <f t="array" ref="S412">INDEX('G Project Timeline-OPM update'!$G$7:$L$35,MATCH(1,('G Project Timeline-OPM update'!$C$7:$C$35=N412)*('G Project Timeline-OPM update'!$B$7:$B$35=M412)*('G Project Timeline-OPM update'!$D$7:$D$35=O412),0),MATCH(P412,'G Project Timeline-OPM update'!$G$4:$L$4,0))-14</f>
        <v>#N/A</v>
      </c>
      <c r="T412" s="95" t="str">
        <f t="shared" si="3"/>
        <v>#N/A</v>
      </c>
      <c r="U412" s="96" t="str">
        <f>IFERROR(VLOOKUP(G412,'Bidding list 26'!$B$2:$P$31,15,0),"")</f>
        <v/>
      </c>
      <c r="V412" s="96" t="str">
        <f t="shared" si="4"/>
        <v>#N/A</v>
      </c>
      <c r="W412" s="96">
        <f t="shared" si="31"/>
        <v>0</v>
      </c>
      <c r="X412" s="96" t="str">
        <f t="shared" si="21"/>
        <v>#N/A</v>
      </c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01"/>
      <c r="AI412" s="195"/>
      <c r="AJ412" s="103"/>
      <c r="AK412" s="104"/>
      <c r="AL412" s="3">
        <f t="shared" si="32"/>
        <v>0</v>
      </c>
      <c r="AM412" s="3">
        <f t="shared" si="33"/>
        <v>0</v>
      </c>
      <c r="AN412" s="3">
        <f t="shared" si="34"/>
        <v>0</v>
      </c>
      <c r="AO412" s="3">
        <f t="shared" si="35"/>
        <v>0</v>
      </c>
    </row>
    <row r="413">
      <c r="A413" s="93"/>
      <c r="B413" s="195"/>
      <c r="C413" s="195"/>
      <c r="D413" s="195"/>
      <c r="E413" s="195"/>
      <c r="F413" s="93"/>
      <c r="G413" s="195"/>
      <c r="H413" s="195" t="str">
        <f>vlookup(G413,'Bidding list 26'!$B$4:$G$270,6,0)</f>
        <v>#N/A</v>
      </c>
      <c r="I413" s="88" t="str">
        <f>vlookup(G413,'Bidding list 26'!$B$4:$I$1009,8,0)</f>
        <v>#N/A</v>
      </c>
      <c r="J413" s="93"/>
      <c r="K413" s="89" t="str">
        <f t="shared" si="30"/>
        <v>#N/A</v>
      </c>
      <c r="L413" s="93"/>
      <c r="M413" s="91"/>
      <c r="N413" s="122"/>
      <c r="O413" s="240"/>
      <c r="P413" s="240"/>
      <c r="Q413" s="195"/>
      <c r="R413" s="93">
        <f t="shared" si="29"/>
        <v>0</v>
      </c>
      <c r="S413" s="179" t="str">
        <f t="array" ref="S413">INDEX('G Project Timeline-OPM update'!$G$7:$L$35,MATCH(1,('G Project Timeline-OPM update'!$C$7:$C$35=N413)*('G Project Timeline-OPM update'!$B$7:$B$35=M413)*('G Project Timeline-OPM update'!$D$7:$D$35=O413),0),MATCH(P413,'G Project Timeline-OPM update'!$G$4:$L$4,0))-14</f>
        <v>#N/A</v>
      </c>
      <c r="T413" s="95" t="str">
        <f t="shared" si="3"/>
        <v>#N/A</v>
      </c>
      <c r="U413" s="96" t="str">
        <f>IFERROR(VLOOKUP(G413,'Bidding list 26'!$B$2:$P$31,15,0),"")</f>
        <v/>
      </c>
      <c r="V413" s="96" t="str">
        <f t="shared" si="4"/>
        <v>#N/A</v>
      </c>
      <c r="W413" s="96">
        <f t="shared" si="31"/>
        <v>0</v>
      </c>
      <c r="X413" s="96" t="str">
        <f t="shared" si="21"/>
        <v>#N/A</v>
      </c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01"/>
      <c r="AI413" s="195"/>
      <c r="AJ413" s="103"/>
      <c r="AK413" s="104"/>
      <c r="AL413" s="3">
        <f t="shared" si="32"/>
        <v>0</v>
      </c>
      <c r="AM413" s="3">
        <f t="shared" si="33"/>
        <v>0</v>
      </c>
      <c r="AN413" s="3">
        <f t="shared" si="34"/>
        <v>0</v>
      </c>
      <c r="AO413" s="3">
        <f t="shared" si="35"/>
        <v>0</v>
      </c>
    </row>
    <row r="414">
      <c r="A414" s="93"/>
      <c r="B414" s="195"/>
      <c r="C414" s="195"/>
      <c r="D414" s="195"/>
      <c r="E414" s="195"/>
      <c r="F414" s="93"/>
      <c r="G414" s="195"/>
      <c r="H414" s="195" t="str">
        <f>vlookup(G414,'Bidding list 26'!$B$4:$G$270,6,0)</f>
        <v>#N/A</v>
      </c>
      <c r="I414" s="88" t="str">
        <f>vlookup(G414,'Bidding list 26'!$B$4:$I$1009,8,0)</f>
        <v>#N/A</v>
      </c>
      <c r="J414" s="93"/>
      <c r="K414" s="89" t="str">
        <f t="shared" si="30"/>
        <v>#N/A</v>
      </c>
      <c r="L414" s="93"/>
      <c r="M414" s="91"/>
      <c r="N414" s="122"/>
      <c r="O414" s="240"/>
      <c r="P414" s="240"/>
      <c r="Q414" s="195"/>
      <c r="R414" s="93">
        <f t="shared" si="29"/>
        <v>0</v>
      </c>
      <c r="S414" s="179" t="str">
        <f t="array" ref="S414">INDEX('G Project Timeline-OPM update'!$G$7:$L$35,MATCH(1,('G Project Timeline-OPM update'!$C$7:$C$35=N414)*('G Project Timeline-OPM update'!$B$7:$B$35=M414)*('G Project Timeline-OPM update'!$D$7:$D$35=O414),0),MATCH(P414,'G Project Timeline-OPM update'!$G$4:$L$4,0))-14</f>
        <v>#N/A</v>
      </c>
      <c r="T414" s="95" t="str">
        <f t="shared" si="3"/>
        <v>#N/A</v>
      </c>
      <c r="U414" s="96" t="str">
        <f>IFERROR(VLOOKUP(G414,'Bidding list 26'!$B$2:$P$31,15,0),"")</f>
        <v/>
      </c>
      <c r="V414" s="96" t="str">
        <f t="shared" si="4"/>
        <v>#N/A</v>
      </c>
      <c r="W414" s="96">
        <f t="shared" si="31"/>
        <v>0</v>
      </c>
      <c r="X414" s="96" t="str">
        <f t="shared" si="21"/>
        <v>#N/A</v>
      </c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01"/>
      <c r="AI414" s="195"/>
      <c r="AJ414" s="103"/>
      <c r="AK414" s="104"/>
      <c r="AL414" s="3">
        <f t="shared" si="32"/>
        <v>0</v>
      </c>
      <c r="AM414" s="3">
        <f t="shared" si="33"/>
        <v>0</v>
      </c>
      <c r="AN414" s="3">
        <f t="shared" si="34"/>
        <v>0</v>
      </c>
      <c r="AO414" s="3">
        <f t="shared" si="35"/>
        <v>0</v>
      </c>
    </row>
    <row r="415">
      <c r="A415" s="93"/>
      <c r="B415" s="195"/>
      <c r="C415" s="195"/>
      <c r="D415" s="195"/>
      <c r="E415" s="195"/>
      <c r="F415" s="93"/>
      <c r="G415" s="195"/>
      <c r="H415" s="195" t="str">
        <f>vlookup(G415,'Bidding list 26'!$B$4:$G$270,6,0)</f>
        <v>#N/A</v>
      </c>
      <c r="I415" s="88" t="str">
        <f>vlookup(G415,'Bidding list 26'!$B$4:$I$1009,8,0)</f>
        <v>#N/A</v>
      </c>
      <c r="J415" s="93"/>
      <c r="K415" s="89" t="str">
        <f t="shared" si="30"/>
        <v>#N/A</v>
      </c>
      <c r="L415" s="93"/>
      <c r="M415" s="91"/>
      <c r="N415" s="122"/>
      <c r="O415" s="240"/>
      <c r="P415" s="240"/>
      <c r="Q415" s="195"/>
      <c r="R415" s="93">
        <f t="shared" si="29"/>
        <v>0</v>
      </c>
      <c r="S415" s="179" t="str">
        <f t="array" ref="S415">INDEX('G Project Timeline-OPM update'!$G$7:$L$35,MATCH(1,('G Project Timeline-OPM update'!$C$7:$C$35=N415)*('G Project Timeline-OPM update'!$B$7:$B$35=M415)*('G Project Timeline-OPM update'!$D$7:$D$35=O415),0),MATCH(P415,'G Project Timeline-OPM update'!$G$4:$L$4,0))-14</f>
        <v>#N/A</v>
      </c>
      <c r="T415" s="95" t="str">
        <f t="shared" si="3"/>
        <v>#N/A</v>
      </c>
      <c r="U415" s="96" t="str">
        <f>IFERROR(VLOOKUP(G415,'Bidding list 26'!$B$2:$P$31,15,0),"")</f>
        <v/>
      </c>
      <c r="V415" s="96" t="str">
        <f t="shared" si="4"/>
        <v>#N/A</v>
      </c>
      <c r="W415" s="96">
        <f t="shared" si="31"/>
        <v>0</v>
      </c>
      <c r="X415" s="96" t="str">
        <f t="shared" si="21"/>
        <v>#N/A</v>
      </c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01"/>
      <c r="AI415" s="195"/>
      <c r="AJ415" s="103"/>
      <c r="AK415" s="104"/>
      <c r="AL415" s="3">
        <f t="shared" si="32"/>
        <v>0</v>
      </c>
      <c r="AM415" s="3">
        <f t="shared" si="33"/>
        <v>0</v>
      </c>
      <c r="AN415" s="3">
        <f t="shared" si="34"/>
        <v>0</v>
      </c>
      <c r="AO415" s="3">
        <f t="shared" si="35"/>
        <v>0</v>
      </c>
    </row>
    <row r="416">
      <c r="A416" s="93"/>
      <c r="B416" s="195"/>
      <c r="C416" s="195"/>
      <c r="D416" s="195"/>
      <c r="E416" s="195"/>
      <c r="F416" s="93"/>
      <c r="G416" s="195"/>
      <c r="H416" s="195" t="str">
        <f>vlookup(G416,'Bidding list 26'!$B$4:$G$270,6,0)</f>
        <v>#N/A</v>
      </c>
      <c r="I416" s="88" t="str">
        <f>vlookup(G416,'Bidding list 26'!$B$4:$I$1009,8,0)</f>
        <v>#N/A</v>
      </c>
      <c r="J416" s="93"/>
      <c r="K416" s="89" t="str">
        <f t="shared" si="30"/>
        <v>#N/A</v>
      </c>
      <c r="L416" s="93"/>
      <c r="M416" s="91"/>
      <c r="N416" s="122"/>
      <c r="O416" s="240"/>
      <c r="P416" s="240"/>
      <c r="Q416" s="195"/>
      <c r="R416" s="93">
        <f t="shared" si="29"/>
        <v>0</v>
      </c>
      <c r="S416" s="179" t="str">
        <f t="array" ref="S416">INDEX('G Project Timeline-OPM update'!$G$7:$L$35,MATCH(1,('G Project Timeline-OPM update'!$C$7:$C$35=N416)*('G Project Timeline-OPM update'!$B$7:$B$35=M416)*('G Project Timeline-OPM update'!$D$7:$D$35=O416),0),MATCH(P416,'G Project Timeline-OPM update'!$G$4:$L$4,0))-14</f>
        <v>#N/A</v>
      </c>
      <c r="T416" s="95" t="str">
        <f t="shared" si="3"/>
        <v>#N/A</v>
      </c>
      <c r="U416" s="96" t="str">
        <f>IFERROR(VLOOKUP(G416,'Bidding list 26'!$B$2:$P$31,15,0),"")</f>
        <v/>
      </c>
      <c r="V416" s="96" t="str">
        <f t="shared" si="4"/>
        <v>#N/A</v>
      </c>
      <c r="W416" s="96">
        <f t="shared" si="31"/>
        <v>0</v>
      </c>
      <c r="X416" s="96" t="str">
        <f t="shared" si="21"/>
        <v>#N/A</v>
      </c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01"/>
      <c r="AI416" s="195"/>
      <c r="AJ416" s="103"/>
      <c r="AK416" s="104"/>
      <c r="AL416" s="3">
        <f t="shared" si="32"/>
        <v>0</v>
      </c>
      <c r="AM416" s="3">
        <f t="shared" si="33"/>
        <v>0</v>
      </c>
      <c r="AN416" s="3">
        <f t="shared" si="34"/>
        <v>0</v>
      </c>
      <c r="AO416" s="3">
        <f t="shared" si="35"/>
        <v>0</v>
      </c>
    </row>
    <row r="417">
      <c r="A417" s="93"/>
      <c r="B417" s="195"/>
      <c r="C417" s="195"/>
      <c r="D417" s="195"/>
      <c r="E417" s="195"/>
      <c r="F417" s="93"/>
      <c r="G417" s="195"/>
      <c r="H417" s="195" t="str">
        <f>vlookup(G417,'Bidding list 26'!$B$4:$G$270,6,0)</f>
        <v>#N/A</v>
      </c>
      <c r="I417" s="88" t="str">
        <f>vlookup(G417,'Bidding list 26'!$B$4:$I$1009,8,0)</f>
        <v>#N/A</v>
      </c>
      <c r="J417" s="93"/>
      <c r="K417" s="89" t="str">
        <f t="shared" si="30"/>
        <v>#N/A</v>
      </c>
      <c r="L417" s="93"/>
      <c r="M417" s="91"/>
      <c r="N417" s="122"/>
      <c r="O417" s="240"/>
      <c r="P417" s="240"/>
      <c r="Q417" s="195"/>
      <c r="R417" s="93">
        <f t="shared" si="29"/>
        <v>0</v>
      </c>
      <c r="S417" s="179" t="str">
        <f t="array" ref="S417">INDEX('G Project Timeline-OPM update'!$G$7:$L$35,MATCH(1,('G Project Timeline-OPM update'!$C$7:$C$35=N417)*('G Project Timeline-OPM update'!$B$7:$B$35=M417)*('G Project Timeline-OPM update'!$D$7:$D$35=O417),0),MATCH(P417,'G Project Timeline-OPM update'!$G$4:$L$4,0))-14</f>
        <v>#N/A</v>
      </c>
      <c r="T417" s="95" t="str">
        <f t="shared" si="3"/>
        <v>#N/A</v>
      </c>
      <c r="U417" s="96" t="str">
        <f>IFERROR(VLOOKUP(G417,'Bidding list 26'!$B$2:$P$31,15,0),"")</f>
        <v/>
      </c>
      <c r="V417" s="96" t="str">
        <f t="shared" si="4"/>
        <v>#N/A</v>
      </c>
      <c r="W417" s="96">
        <f t="shared" si="31"/>
        <v>0</v>
      </c>
      <c r="X417" s="96" t="str">
        <f t="shared" si="21"/>
        <v>#N/A</v>
      </c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01"/>
      <c r="AI417" s="195"/>
      <c r="AJ417" s="103"/>
      <c r="AK417" s="104"/>
      <c r="AL417" s="3">
        <f t="shared" si="32"/>
        <v>0</v>
      </c>
      <c r="AM417" s="3">
        <f t="shared" si="33"/>
        <v>0</v>
      </c>
      <c r="AN417" s="3">
        <f t="shared" si="34"/>
        <v>0</v>
      </c>
      <c r="AO417" s="3">
        <f t="shared" si="35"/>
        <v>0</v>
      </c>
    </row>
    <row r="418">
      <c r="A418" s="93"/>
      <c r="B418" s="195"/>
      <c r="C418" s="195"/>
      <c r="D418" s="195"/>
      <c r="E418" s="195"/>
      <c r="F418" s="93"/>
      <c r="G418" s="195"/>
      <c r="H418" s="195" t="str">
        <f>vlookup(G418,'Bidding list 26'!$B$4:$G$270,6,0)</f>
        <v>#N/A</v>
      </c>
      <c r="I418" s="88" t="str">
        <f>vlookup(G418,'Bidding list 26'!$B$4:$I$1009,8,0)</f>
        <v>#N/A</v>
      </c>
      <c r="J418" s="93"/>
      <c r="K418" s="89" t="str">
        <f t="shared" si="30"/>
        <v>#N/A</v>
      </c>
      <c r="L418" s="93"/>
      <c r="M418" s="91"/>
      <c r="N418" s="122"/>
      <c r="O418" s="240"/>
      <c r="P418" s="240"/>
      <c r="Q418" s="195"/>
      <c r="R418" s="93">
        <f t="shared" si="29"/>
        <v>0</v>
      </c>
      <c r="S418" s="179" t="str">
        <f t="array" ref="S418">INDEX('G Project Timeline-OPM update'!$G$7:$L$35,MATCH(1,('G Project Timeline-OPM update'!$C$7:$C$35=N418)*('G Project Timeline-OPM update'!$B$7:$B$35=M418)*('G Project Timeline-OPM update'!$D$7:$D$35=O418),0),MATCH(P418,'G Project Timeline-OPM update'!$G$4:$L$4,0))-14</f>
        <v>#N/A</v>
      </c>
      <c r="T418" s="95" t="str">
        <f t="shared" si="3"/>
        <v>#N/A</v>
      </c>
      <c r="U418" s="96" t="str">
        <f>IFERROR(VLOOKUP(G418,'Bidding list 26'!$B$2:$P$31,15,0),"")</f>
        <v/>
      </c>
      <c r="V418" s="96" t="str">
        <f t="shared" si="4"/>
        <v>#N/A</v>
      </c>
      <c r="W418" s="96">
        <f t="shared" si="31"/>
        <v>0</v>
      </c>
      <c r="X418" s="96" t="str">
        <f t="shared" si="21"/>
        <v>#N/A</v>
      </c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01"/>
      <c r="AI418" s="195"/>
      <c r="AJ418" s="103"/>
      <c r="AK418" s="104"/>
      <c r="AL418" s="3">
        <f t="shared" si="32"/>
        <v>0</v>
      </c>
      <c r="AM418" s="3">
        <f t="shared" si="33"/>
        <v>0</v>
      </c>
      <c r="AN418" s="3">
        <f t="shared" si="34"/>
        <v>0</v>
      </c>
      <c r="AO418" s="3">
        <f t="shared" si="35"/>
        <v>0</v>
      </c>
    </row>
    <row r="419">
      <c r="A419" s="93"/>
      <c r="B419" s="195"/>
      <c r="C419" s="195"/>
      <c r="D419" s="195"/>
      <c r="E419" s="195"/>
      <c r="F419" s="93"/>
      <c r="G419" s="195"/>
      <c r="H419" s="195" t="str">
        <f>vlookup(G419,'Bidding list 26'!$B$4:$G$270,6,0)</f>
        <v>#N/A</v>
      </c>
      <c r="I419" s="88" t="str">
        <f>vlookup(G419,'Bidding list 26'!$B$4:$I$1009,8,0)</f>
        <v>#N/A</v>
      </c>
      <c r="J419" s="93"/>
      <c r="K419" s="89" t="str">
        <f t="shared" si="30"/>
        <v>#N/A</v>
      </c>
      <c r="L419" s="93"/>
      <c r="M419" s="91"/>
      <c r="N419" s="122"/>
      <c r="O419" s="240"/>
      <c r="P419" s="240"/>
      <c r="Q419" s="195"/>
      <c r="R419" s="93">
        <f t="shared" si="29"/>
        <v>0</v>
      </c>
      <c r="S419" s="179" t="str">
        <f t="array" ref="S419">INDEX('G Project Timeline-OPM update'!$G$7:$L$35,MATCH(1,('G Project Timeline-OPM update'!$C$7:$C$35=N419)*('G Project Timeline-OPM update'!$B$7:$B$35=M419)*('G Project Timeline-OPM update'!$D$7:$D$35=O419),0),MATCH(P419,'G Project Timeline-OPM update'!$G$4:$L$4,0))-14</f>
        <v>#N/A</v>
      </c>
      <c r="T419" s="95" t="str">
        <f t="shared" si="3"/>
        <v>#N/A</v>
      </c>
      <c r="U419" s="96" t="str">
        <f>IFERROR(VLOOKUP(G419,'Bidding list 26'!$B$2:$P$31,15,0),"")</f>
        <v/>
      </c>
      <c r="V419" s="96" t="str">
        <f t="shared" si="4"/>
        <v>#N/A</v>
      </c>
      <c r="W419" s="96">
        <f t="shared" si="31"/>
        <v>0</v>
      </c>
      <c r="X419" s="96" t="str">
        <f t="shared" si="21"/>
        <v>#N/A</v>
      </c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01"/>
      <c r="AI419" s="195"/>
      <c r="AJ419" s="103"/>
      <c r="AK419" s="104"/>
      <c r="AL419" s="3">
        <f t="shared" si="32"/>
        <v>0</v>
      </c>
      <c r="AM419" s="3">
        <f t="shared" si="33"/>
        <v>0</v>
      </c>
      <c r="AN419" s="3">
        <f t="shared" si="34"/>
        <v>0</v>
      </c>
      <c r="AO419" s="3">
        <f t="shared" si="35"/>
        <v>0</v>
      </c>
    </row>
    <row r="420">
      <c r="A420" s="93"/>
      <c r="B420" s="195"/>
      <c r="C420" s="195"/>
      <c r="D420" s="195"/>
      <c r="E420" s="195"/>
      <c r="F420" s="93"/>
      <c r="G420" s="195"/>
      <c r="H420" s="195" t="str">
        <f>vlookup(G420,'Bidding list 26'!$B$4:$G$270,6,0)</f>
        <v>#N/A</v>
      </c>
      <c r="I420" s="88" t="str">
        <f>vlookup(G420,'Bidding list 26'!$B$4:$I$1009,8,0)</f>
        <v>#N/A</v>
      </c>
      <c r="J420" s="93"/>
      <c r="K420" s="89" t="str">
        <f t="shared" si="30"/>
        <v>#N/A</v>
      </c>
      <c r="L420" s="93"/>
      <c r="M420" s="91"/>
      <c r="N420" s="122"/>
      <c r="O420" s="240"/>
      <c r="P420" s="240"/>
      <c r="Q420" s="195"/>
      <c r="R420" s="93">
        <f t="shared" si="29"/>
        <v>0</v>
      </c>
      <c r="S420" s="179" t="str">
        <f t="array" ref="S420">INDEX('G Project Timeline-OPM update'!$G$7:$L$35,MATCH(1,('G Project Timeline-OPM update'!$C$7:$C$35=N420)*('G Project Timeline-OPM update'!$B$7:$B$35=M420)*('G Project Timeline-OPM update'!$D$7:$D$35=O420),0),MATCH(P420,'G Project Timeline-OPM update'!$G$4:$L$4,0))-14</f>
        <v>#N/A</v>
      </c>
      <c r="T420" s="95" t="str">
        <f t="shared" si="3"/>
        <v>#N/A</v>
      </c>
      <c r="U420" s="96" t="str">
        <f>IFERROR(VLOOKUP(G420,'Bidding list 26'!$B$2:$P$31,15,0),"")</f>
        <v/>
      </c>
      <c r="V420" s="96" t="str">
        <f t="shared" si="4"/>
        <v>#N/A</v>
      </c>
      <c r="W420" s="96">
        <f t="shared" si="31"/>
        <v>0</v>
      </c>
      <c r="X420" s="96" t="str">
        <f t="shared" si="21"/>
        <v>#N/A</v>
      </c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01"/>
      <c r="AI420" s="195"/>
      <c r="AJ420" s="103"/>
      <c r="AK420" s="104"/>
      <c r="AL420" s="3">
        <f t="shared" si="32"/>
        <v>0</v>
      </c>
      <c r="AM420" s="3">
        <f t="shared" si="33"/>
        <v>0</v>
      </c>
      <c r="AN420" s="3">
        <f t="shared" si="34"/>
        <v>0</v>
      </c>
      <c r="AO420" s="3">
        <f t="shared" si="35"/>
        <v>0</v>
      </c>
    </row>
    <row r="421">
      <c r="A421" s="93"/>
      <c r="B421" s="195"/>
      <c r="C421" s="195"/>
      <c r="D421" s="195"/>
      <c r="E421" s="195"/>
      <c r="F421" s="93"/>
      <c r="G421" s="195"/>
      <c r="H421" s="195" t="str">
        <f>vlookup(G421,'Bidding list 26'!$B$4:$G$270,6,0)</f>
        <v>#N/A</v>
      </c>
      <c r="I421" s="88" t="str">
        <f>vlookup(G421,'Bidding list 26'!$B$4:$I$1009,8,0)</f>
        <v>#N/A</v>
      </c>
      <c r="J421" s="93"/>
      <c r="K421" s="89" t="str">
        <f t="shared" si="30"/>
        <v>#N/A</v>
      </c>
      <c r="L421" s="93"/>
      <c r="M421" s="91"/>
      <c r="N421" s="122"/>
      <c r="O421" s="240"/>
      <c r="P421" s="240"/>
      <c r="Q421" s="195"/>
      <c r="R421" s="93">
        <f t="shared" si="29"/>
        <v>0</v>
      </c>
      <c r="S421" s="179" t="str">
        <f t="array" ref="S421">INDEX('G Project Timeline-OPM update'!$G$7:$L$35,MATCH(1,('G Project Timeline-OPM update'!$C$7:$C$35=N421)*('G Project Timeline-OPM update'!$B$7:$B$35=M421)*('G Project Timeline-OPM update'!$D$7:$D$35=O421),0),MATCH(P421,'G Project Timeline-OPM update'!$G$4:$L$4,0))-14</f>
        <v>#N/A</v>
      </c>
      <c r="T421" s="95" t="str">
        <f t="shared" si="3"/>
        <v>#N/A</v>
      </c>
      <c r="U421" s="96" t="str">
        <f>IFERROR(VLOOKUP(G421,'Bidding list 26'!$B$2:$P$31,15,0),"")</f>
        <v/>
      </c>
      <c r="V421" s="96" t="str">
        <f t="shared" si="4"/>
        <v>#N/A</v>
      </c>
      <c r="W421" s="96">
        <f t="shared" si="31"/>
        <v>0</v>
      </c>
      <c r="X421" s="96" t="str">
        <f t="shared" si="21"/>
        <v>#N/A</v>
      </c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01"/>
      <c r="AI421" s="195"/>
      <c r="AJ421" s="103"/>
      <c r="AK421" s="104"/>
      <c r="AL421" s="3">
        <f t="shared" si="32"/>
        <v>0</v>
      </c>
      <c r="AM421" s="3">
        <f t="shared" si="33"/>
        <v>0</v>
      </c>
      <c r="AN421" s="3">
        <f t="shared" si="34"/>
        <v>0</v>
      </c>
      <c r="AO421" s="3">
        <f t="shared" si="35"/>
        <v>0</v>
      </c>
    </row>
    <row r="422">
      <c r="A422" s="93"/>
      <c r="B422" s="195"/>
      <c r="C422" s="195"/>
      <c r="D422" s="195"/>
      <c r="E422" s="195"/>
      <c r="F422" s="93"/>
      <c r="G422" s="195"/>
      <c r="H422" s="195" t="str">
        <f>vlookup(G422,'Bidding list 26'!$B$4:$G$270,6,0)</f>
        <v>#N/A</v>
      </c>
      <c r="I422" s="88" t="str">
        <f>vlookup(G422,'Bidding list 26'!$B$4:$I$1009,8,0)</f>
        <v>#N/A</v>
      </c>
      <c r="J422" s="93"/>
      <c r="K422" s="89" t="str">
        <f t="shared" si="30"/>
        <v>#N/A</v>
      </c>
      <c r="L422" s="93"/>
      <c r="M422" s="91"/>
      <c r="N422" s="122"/>
      <c r="O422" s="240"/>
      <c r="P422" s="240"/>
      <c r="Q422" s="195"/>
      <c r="R422" s="93">
        <f t="shared" si="29"/>
        <v>0</v>
      </c>
      <c r="S422" s="179" t="str">
        <f t="array" ref="S422">INDEX('G Project Timeline-OPM update'!$G$7:$L$35,MATCH(1,('G Project Timeline-OPM update'!$C$7:$C$35=N422)*('G Project Timeline-OPM update'!$B$7:$B$35=M422)*('G Project Timeline-OPM update'!$D$7:$D$35=O422),0),MATCH(P422,'G Project Timeline-OPM update'!$G$4:$L$4,0))-14</f>
        <v>#N/A</v>
      </c>
      <c r="T422" s="95" t="str">
        <f t="shared" si="3"/>
        <v>#N/A</v>
      </c>
      <c r="U422" s="96" t="str">
        <f>IFERROR(VLOOKUP(G422,'Bidding list 26'!$B$2:$P$31,15,0),"")</f>
        <v/>
      </c>
      <c r="V422" s="96" t="str">
        <f t="shared" si="4"/>
        <v>#N/A</v>
      </c>
      <c r="W422" s="96">
        <f t="shared" si="31"/>
        <v>0</v>
      </c>
      <c r="X422" s="96" t="str">
        <f t="shared" si="21"/>
        <v>#N/A</v>
      </c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01"/>
      <c r="AI422" s="195"/>
      <c r="AJ422" s="103"/>
      <c r="AK422" s="104"/>
      <c r="AL422" s="3">
        <f t="shared" si="32"/>
        <v>0</v>
      </c>
      <c r="AM422" s="3">
        <f t="shared" si="33"/>
        <v>0</v>
      </c>
      <c r="AN422" s="3">
        <f t="shared" si="34"/>
        <v>0</v>
      </c>
      <c r="AO422" s="3">
        <f t="shared" si="35"/>
        <v>0</v>
      </c>
    </row>
    <row r="423">
      <c r="A423" s="93"/>
      <c r="B423" s="195"/>
      <c r="C423" s="195"/>
      <c r="D423" s="195"/>
      <c r="E423" s="195"/>
      <c r="F423" s="93"/>
      <c r="G423" s="195"/>
      <c r="H423" s="195" t="str">
        <f>vlookup(G423,'Bidding list 26'!$B$4:$G$270,6,0)</f>
        <v>#N/A</v>
      </c>
      <c r="I423" s="88" t="str">
        <f>vlookup(G423,'Bidding list 26'!$B$4:$I$1009,8,0)</f>
        <v>#N/A</v>
      </c>
      <c r="J423" s="93"/>
      <c r="K423" s="89" t="str">
        <f t="shared" si="30"/>
        <v>#N/A</v>
      </c>
      <c r="L423" s="93"/>
      <c r="M423" s="91"/>
      <c r="N423" s="122"/>
      <c r="O423" s="240"/>
      <c r="P423" s="240"/>
      <c r="Q423" s="195"/>
      <c r="R423" s="93">
        <f t="shared" si="29"/>
        <v>0</v>
      </c>
      <c r="S423" s="179" t="str">
        <f t="array" ref="S423">INDEX('G Project Timeline-OPM update'!$G$7:$L$35,MATCH(1,('G Project Timeline-OPM update'!$C$7:$C$35=N423)*('G Project Timeline-OPM update'!$B$7:$B$35=M423)*('G Project Timeline-OPM update'!$D$7:$D$35=O423),0),MATCH(P423,'G Project Timeline-OPM update'!$G$4:$L$4,0))-14</f>
        <v>#N/A</v>
      </c>
      <c r="T423" s="95" t="str">
        <f t="shared" si="3"/>
        <v>#N/A</v>
      </c>
      <c r="U423" s="96" t="str">
        <f>IFERROR(VLOOKUP(G423,'Bidding list 26'!$B$2:$P$31,15,0),"")</f>
        <v/>
      </c>
      <c r="V423" s="96" t="str">
        <f t="shared" si="4"/>
        <v>#N/A</v>
      </c>
      <c r="W423" s="96">
        <f t="shared" si="31"/>
        <v>0</v>
      </c>
      <c r="X423" s="96" t="str">
        <f t="shared" si="21"/>
        <v>#N/A</v>
      </c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01"/>
      <c r="AI423" s="195"/>
      <c r="AJ423" s="103"/>
      <c r="AK423" s="104"/>
      <c r="AL423" s="3">
        <f t="shared" si="32"/>
        <v>0</v>
      </c>
      <c r="AM423" s="3">
        <f t="shared" si="33"/>
        <v>0</v>
      </c>
      <c r="AN423" s="3">
        <f t="shared" si="34"/>
        <v>0</v>
      </c>
      <c r="AO423" s="3">
        <f t="shared" si="35"/>
        <v>0</v>
      </c>
    </row>
    <row r="424">
      <c r="A424" s="93"/>
      <c r="B424" s="195"/>
      <c r="C424" s="195"/>
      <c r="D424" s="195"/>
      <c r="E424" s="195"/>
      <c r="F424" s="93"/>
      <c r="G424" s="195"/>
      <c r="H424" s="195" t="str">
        <f>vlookup(G424,'Bidding list 26'!$B$4:$G$270,6,0)</f>
        <v>#N/A</v>
      </c>
      <c r="I424" s="88" t="str">
        <f>vlookup(G424,'Bidding list 26'!$B$4:$I$1009,8,0)</f>
        <v>#N/A</v>
      </c>
      <c r="J424" s="93"/>
      <c r="K424" s="89" t="str">
        <f t="shared" si="30"/>
        <v>#N/A</v>
      </c>
      <c r="L424" s="93"/>
      <c r="M424" s="91"/>
      <c r="N424" s="122"/>
      <c r="O424" s="240"/>
      <c r="P424" s="240"/>
      <c r="Q424" s="195"/>
      <c r="R424" s="93">
        <f t="shared" si="29"/>
        <v>0</v>
      </c>
      <c r="S424" s="179" t="str">
        <f t="array" ref="S424">INDEX('G Project Timeline-OPM update'!$G$7:$L$35,MATCH(1,('G Project Timeline-OPM update'!$C$7:$C$35=N424)*('G Project Timeline-OPM update'!$B$7:$B$35=M424)*('G Project Timeline-OPM update'!$D$7:$D$35=O424),0),MATCH(P424,'G Project Timeline-OPM update'!$G$4:$L$4,0))-14</f>
        <v>#N/A</v>
      </c>
      <c r="T424" s="95" t="str">
        <f t="shared" si="3"/>
        <v>#N/A</v>
      </c>
      <c r="U424" s="96" t="str">
        <f>IFERROR(VLOOKUP(G424,'Bidding list 26'!$B$2:$P$31,15,0),"")</f>
        <v/>
      </c>
      <c r="V424" s="96" t="str">
        <f t="shared" si="4"/>
        <v>#N/A</v>
      </c>
      <c r="W424" s="96">
        <f t="shared" si="31"/>
        <v>0</v>
      </c>
      <c r="X424" s="96" t="str">
        <f t="shared" si="21"/>
        <v>#N/A</v>
      </c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01"/>
      <c r="AI424" s="195"/>
      <c r="AJ424" s="103"/>
      <c r="AK424" s="104"/>
      <c r="AL424" s="3">
        <f t="shared" si="32"/>
        <v>0</v>
      </c>
      <c r="AM424" s="3">
        <f t="shared" si="33"/>
        <v>0</v>
      </c>
      <c r="AN424" s="3">
        <f t="shared" si="34"/>
        <v>0</v>
      </c>
      <c r="AO424" s="3">
        <f t="shared" si="35"/>
        <v>0</v>
      </c>
    </row>
    <row r="425">
      <c r="A425" s="93"/>
      <c r="B425" s="195"/>
      <c r="C425" s="195"/>
      <c r="D425" s="195"/>
      <c r="E425" s="195"/>
      <c r="F425" s="93"/>
      <c r="G425" s="195"/>
      <c r="H425" s="195" t="str">
        <f>vlookup(G425,'Bidding list 26'!$B$4:$G$270,6,0)</f>
        <v>#N/A</v>
      </c>
      <c r="I425" s="88" t="str">
        <f>vlookup(G425,'Bidding list 26'!$B$4:$I$1009,8,0)</f>
        <v>#N/A</v>
      </c>
      <c r="J425" s="93"/>
      <c r="K425" s="89" t="str">
        <f t="shared" si="30"/>
        <v>#N/A</v>
      </c>
      <c r="L425" s="93"/>
      <c r="M425" s="91"/>
      <c r="N425" s="122"/>
      <c r="O425" s="240"/>
      <c r="P425" s="240"/>
      <c r="Q425" s="195"/>
      <c r="R425" s="93">
        <f t="shared" si="29"/>
        <v>0</v>
      </c>
      <c r="S425" s="179" t="str">
        <f t="array" ref="S425">INDEX('G Project Timeline-OPM update'!$G$7:$L$35,MATCH(1,('G Project Timeline-OPM update'!$C$7:$C$35=N425)*('G Project Timeline-OPM update'!$B$7:$B$35=M425)*('G Project Timeline-OPM update'!$D$7:$D$35=O425),0),MATCH(P425,'G Project Timeline-OPM update'!$G$4:$L$4,0))-14</f>
        <v>#N/A</v>
      </c>
      <c r="T425" s="95" t="str">
        <f t="shared" si="3"/>
        <v>#N/A</v>
      </c>
      <c r="U425" s="96" t="str">
        <f>IFERROR(VLOOKUP(G425,'Bidding list 26'!$B$2:$P$31,15,0),"")</f>
        <v/>
      </c>
      <c r="V425" s="96" t="str">
        <f t="shared" si="4"/>
        <v>#N/A</v>
      </c>
      <c r="W425" s="96">
        <f t="shared" si="31"/>
        <v>0</v>
      </c>
      <c r="X425" s="96" t="str">
        <f t="shared" si="21"/>
        <v>#N/A</v>
      </c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01"/>
      <c r="AI425" s="195"/>
      <c r="AJ425" s="103"/>
      <c r="AK425" s="104"/>
      <c r="AL425" s="3">
        <f t="shared" si="32"/>
        <v>0</v>
      </c>
      <c r="AM425" s="3">
        <f t="shared" si="33"/>
        <v>0</v>
      </c>
      <c r="AN425" s="3">
        <f t="shared" si="34"/>
        <v>0</v>
      </c>
      <c r="AO425" s="3">
        <f t="shared" si="35"/>
        <v>0</v>
      </c>
    </row>
    <row r="426">
      <c r="A426" s="93"/>
      <c r="B426" s="195"/>
      <c r="C426" s="195"/>
      <c r="D426" s="195"/>
      <c r="E426" s="195"/>
      <c r="F426" s="93"/>
      <c r="G426" s="195"/>
      <c r="H426" s="195" t="str">
        <f>vlookup(G426,'Bidding list 26'!$B$4:$G$270,6,0)</f>
        <v>#N/A</v>
      </c>
      <c r="I426" s="88" t="str">
        <f>vlookup(G426,'Bidding list 26'!$B$4:$I$1009,8,0)</f>
        <v>#N/A</v>
      </c>
      <c r="J426" s="93"/>
      <c r="K426" s="89" t="str">
        <f t="shared" si="30"/>
        <v>#N/A</v>
      </c>
      <c r="L426" s="93"/>
      <c r="M426" s="91"/>
      <c r="N426" s="122"/>
      <c r="O426" s="240"/>
      <c r="P426" s="240"/>
      <c r="Q426" s="195"/>
      <c r="R426" s="93">
        <f t="shared" si="29"/>
        <v>0</v>
      </c>
      <c r="S426" s="179" t="str">
        <f t="array" ref="S426">INDEX('G Project Timeline-OPM update'!$G$7:$L$35,MATCH(1,('G Project Timeline-OPM update'!$C$7:$C$35=N426)*('G Project Timeline-OPM update'!$B$7:$B$35=M426)*('G Project Timeline-OPM update'!$D$7:$D$35=O426),0),MATCH(P426,'G Project Timeline-OPM update'!$G$4:$L$4,0))-14</f>
        <v>#N/A</v>
      </c>
      <c r="T426" s="95" t="str">
        <f t="shared" si="3"/>
        <v>#N/A</v>
      </c>
      <c r="U426" s="96" t="str">
        <f>IFERROR(VLOOKUP(G426,'Bidding list 26'!$B$2:$P$31,15,0),"")</f>
        <v/>
      </c>
      <c r="V426" s="96" t="str">
        <f t="shared" si="4"/>
        <v>#N/A</v>
      </c>
      <c r="W426" s="96">
        <f t="shared" si="31"/>
        <v>0</v>
      </c>
      <c r="X426" s="96" t="str">
        <f t="shared" si="21"/>
        <v>#N/A</v>
      </c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01"/>
      <c r="AI426" s="195"/>
      <c r="AJ426" s="103"/>
      <c r="AK426" s="104"/>
      <c r="AL426" s="3">
        <f t="shared" si="32"/>
        <v>0</v>
      </c>
      <c r="AM426" s="3">
        <f t="shared" si="33"/>
        <v>0</v>
      </c>
      <c r="AN426" s="3">
        <f t="shared" si="34"/>
        <v>0</v>
      </c>
      <c r="AO426" s="3">
        <f t="shared" si="35"/>
        <v>0</v>
      </c>
    </row>
    <row r="427">
      <c r="A427" s="93"/>
      <c r="B427" s="195"/>
      <c r="C427" s="195"/>
      <c r="D427" s="195"/>
      <c r="E427" s="195"/>
      <c r="F427" s="93"/>
      <c r="G427" s="195"/>
      <c r="H427" s="195" t="str">
        <f>vlookup(G427,'Bidding list 26'!$B$4:$G$270,6,0)</f>
        <v>#N/A</v>
      </c>
      <c r="I427" s="88" t="str">
        <f>vlookup(G427,'Bidding list 26'!$B$4:$I$1009,8,0)</f>
        <v>#N/A</v>
      </c>
      <c r="J427" s="93"/>
      <c r="K427" s="89" t="str">
        <f t="shared" si="30"/>
        <v>#N/A</v>
      </c>
      <c r="L427" s="93"/>
      <c r="M427" s="91"/>
      <c r="N427" s="122"/>
      <c r="O427" s="240"/>
      <c r="P427" s="240"/>
      <c r="Q427" s="195"/>
      <c r="R427" s="93">
        <f t="shared" si="29"/>
        <v>0</v>
      </c>
      <c r="S427" s="179" t="str">
        <f t="array" ref="S427">INDEX('G Project Timeline-OPM update'!$G$7:$L$35,MATCH(1,('G Project Timeline-OPM update'!$C$7:$C$35=N427)*('G Project Timeline-OPM update'!$B$7:$B$35=M427)*('G Project Timeline-OPM update'!$D$7:$D$35=O427),0),MATCH(P427,'G Project Timeline-OPM update'!$G$4:$L$4,0))-14</f>
        <v>#N/A</v>
      </c>
      <c r="T427" s="95" t="str">
        <f t="shared" si="3"/>
        <v>#N/A</v>
      </c>
      <c r="U427" s="96" t="str">
        <f>IFERROR(VLOOKUP(G427,'Bidding list 26'!$B$2:$P$31,15,0),"")</f>
        <v/>
      </c>
      <c r="V427" s="96" t="str">
        <f t="shared" si="4"/>
        <v>#N/A</v>
      </c>
      <c r="W427" s="96">
        <f t="shared" si="31"/>
        <v>0</v>
      </c>
      <c r="X427" s="96" t="str">
        <f t="shared" si="21"/>
        <v>#N/A</v>
      </c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01"/>
      <c r="AI427" s="195"/>
      <c r="AJ427" s="103"/>
      <c r="AK427" s="104"/>
      <c r="AL427" s="3">
        <f t="shared" si="32"/>
        <v>0</v>
      </c>
      <c r="AM427" s="3">
        <f t="shared" si="33"/>
        <v>0</v>
      </c>
      <c r="AN427" s="3">
        <f t="shared" si="34"/>
        <v>0</v>
      </c>
      <c r="AO427" s="3">
        <f t="shared" si="35"/>
        <v>0</v>
      </c>
    </row>
    <row r="428">
      <c r="A428" s="93"/>
      <c r="B428" s="195"/>
      <c r="C428" s="195"/>
      <c r="D428" s="195"/>
      <c r="E428" s="195"/>
      <c r="F428" s="93"/>
      <c r="G428" s="195"/>
      <c r="H428" s="195" t="str">
        <f>vlookup(G428,'Bidding list 26'!$B$4:$G$270,6,0)</f>
        <v>#N/A</v>
      </c>
      <c r="I428" s="88" t="str">
        <f>vlookup(G428,'Bidding list 26'!$B$4:$I$1009,8,0)</f>
        <v>#N/A</v>
      </c>
      <c r="J428" s="93"/>
      <c r="K428" s="89" t="str">
        <f t="shared" si="30"/>
        <v>#N/A</v>
      </c>
      <c r="L428" s="93"/>
      <c r="M428" s="91"/>
      <c r="N428" s="122"/>
      <c r="O428" s="240"/>
      <c r="P428" s="240"/>
      <c r="Q428" s="195"/>
      <c r="R428" s="93">
        <f t="shared" si="29"/>
        <v>0</v>
      </c>
      <c r="S428" s="179" t="str">
        <f t="array" ref="S428">INDEX('G Project Timeline-OPM update'!$G$7:$L$35,MATCH(1,('G Project Timeline-OPM update'!$C$7:$C$35=N428)*('G Project Timeline-OPM update'!$B$7:$B$35=M428)*('G Project Timeline-OPM update'!$D$7:$D$35=O428),0),MATCH(P428,'G Project Timeline-OPM update'!$G$4:$L$4,0))-14</f>
        <v>#N/A</v>
      </c>
      <c r="T428" s="95" t="str">
        <f t="shared" si="3"/>
        <v>#N/A</v>
      </c>
      <c r="U428" s="96" t="str">
        <f>IFERROR(VLOOKUP(G428,'Bidding list 26'!$B$2:$P$31,15,0),"")</f>
        <v/>
      </c>
      <c r="V428" s="96" t="str">
        <f t="shared" si="4"/>
        <v>#N/A</v>
      </c>
      <c r="W428" s="96">
        <f t="shared" si="31"/>
        <v>0</v>
      </c>
      <c r="X428" s="96" t="str">
        <f t="shared" si="21"/>
        <v>#N/A</v>
      </c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01"/>
      <c r="AI428" s="195"/>
      <c r="AJ428" s="103"/>
      <c r="AK428" s="104"/>
      <c r="AL428" s="3">
        <f t="shared" si="32"/>
        <v>0</v>
      </c>
      <c r="AM428" s="3">
        <f t="shared" si="33"/>
        <v>0</v>
      </c>
      <c r="AN428" s="3">
        <f t="shared" si="34"/>
        <v>0</v>
      </c>
      <c r="AO428" s="3">
        <f t="shared" si="35"/>
        <v>0</v>
      </c>
    </row>
    <row r="429">
      <c r="A429" s="93"/>
      <c r="B429" s="195"/>
      <c r="C429" s="195"/>
      <c r="D429" s="195"/>
      <c r="E429" s="195"/>
      <c r="F429" s="93"/>
      <c r="G429" s="195"/>
      <c r="H429" s="195" t="str">
        <f>vlookup(G429,'Bidding list 26'!$B$4:$G$270,6,0)</f>
        <v>#N/A</v>
      </c>
      <c r="I429" s="88" t="str">
        <f>vlookup(G429,'Bidding list 26'!$B$4:$I$1009,8,0)</f>
        <v>#N/A</v>
      </c>
      <c r="J429" s="93"/>
      <c r="K429" s="89" t="str">
        <f t="shared" si="30"/>
        <v>#N/A</v>
      </c>
      <c r="L429" s="93"/>
      <c r="M429" s="91"/>
      <c r="N429" s="122"/>
      <c r="O429" s="240"/>
      <c r="P429" s="240"/>
      <c r="Q429" s="195"/>
      <c r="R429" s="93">
        <f t="shared" si="29"/>
        <v>0</v>
      </c>
      <c r="S429" s="179" t="str">
        <f t="array" ref="S429">INDEX('G Project Timeline-OPM update'!$G$7:$L$35,MATCH(1,('G Project Timeline-OPM update'!$C$7:$C$35=N429)*('G Project Timeline-OPM update'!$B$7:$B$35=M429)*('G Project Timeline-OPM update'!$D$7:$D$35=O429),0),MATCH(P429,'G Project Timeline-OPM update'!$G$4:$L$4,0))-14</f>
        <v>#N/A</v>
      </c>
      <c r="T429" s="95" t="str">
        <f t="shared" si="3"/>
        <v>#N/A</v>
      </c>
      <c r="U429" s="96" t="str">
        <f>IFERROR(VLOOKUP(G429,'Bidding list 26'!$B$2:$P$31,15,0),"")</f>
        <v/>
      </c>
      <c r="V429" s="96" t="str">
        <f t="shared" si="4"/>
        <v>#N/A</v>
      </c>
      <c r="W429" s="96">
        <f t="shared" si="31"/>
        <v>0</v>
      </c>
      <c r="X429" s="96" t="str">
        <f t="shared" si="21"/>
        <v>#N/A</v>
      </c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01"/>
      <c r="AI429" s="195"/>
      <c r="AJ429" s="103"/>
      <c r="AK429" s="104"/>
      <c r="AL429" s="3">
        <f t="shared" si="32"/>
        <v>0</v>
      </c>
      <c r="AM429" s="3">
        <f t="shared" si="33"/>
        <v>0</v>
      </c>
      <c r="AN429" s="3">
        <f t="shared" si="34"/>
        <v>0</v>
      </c>
      <c r="AO429" s="3">
        <f t="shared" si="35"/>
        <v>0</v>
      </c>
    </row>
    <row r="430">
      <c r="A430" s="93"/>
      <c r="B430" s="195"/>
      <c r="C430" s="195"/>
      <c r="D430" s="195"/>
      <c r="E430" s="195"/>
      <c r="F430" s="93"/>
      <c r="G430" s="195"/>
      <c r="H430" s="195" t="str">
        <f>vlookup(G430,'Bidding list 26'!$B$4:$G$270,6,0)</f>
        <v>#N/A</v>
      </c>
      <c r="I430" s="88" t="str">
        <f>vlookup(G430,'Bidding list 26'!$B$4:$I$1009,8,0)</f>
        <v>#N/A</v>
      </c>
      <c r="J430" s="93"/>
      <c r="K430" s="89" t="str">
        <f t="shared" si="30"/>
        <v>#N/A</v>
      </c>
      <c r="L430" s="93"/>
      <c r="M430" s="91"/>
      <c r="N430" s="122"/>
      <c r="O430" s="240"/>
      <c r="P430" s="240"/>
      <c r="Q430" s="195"/>
      <c r="R430" s="93">
        <f t="shared" si="29"/>
        <v>0</v>
      </c>
      <c r="S430" s="179" t="str">
        <f t="array" ref="S430">INDEX('G Project Timeline-OPM update'!$G$7:$L$35,MATCH(1,('G Project Timeline-OPM update'!$C$7:$C$35=N430)*('G Project Timeline-OPM update'!$B$7:$B$35=M430)*('G Project Timeline-OPM update'!$D$7:$D$35=O430),0),MATCH(P430,'G Project Timeline-OPM update'!$G$4:$L$4,0))-14</f>
        <v>#N/A</v>
      </c>
      <c r="T430" s="95" t="str">
        <f t="shared" si="3"/>
        <v>#N/A</v>
      </c>
      <c r="U430" s="96" t="str">
        <f>IFERROR(VLOOKUP(G430,'Bidding list 26'!$B$2:$P$31,15,0),"")</f>
        <v/>
      </c>
      <c r="V430" s="96" t="str">
        <f t="shared" si="4"/>
        <v>#N/A</v>
      </c>
      <c r="W430" s="96">
        <f t="shared" si="31"/>
        <v>0</v>
      </c>
      <c r="X430" s="96" t="str">
        <f t="shared" si="21"/>
        <v>#N/A</v>
      </c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01"/>
      <c r="AI430" s="195"/>
      <c r="AJ430" s="103"/>
      <c r="AK430" s="104"/>
      <c r="AL430" s="3">
        <f t="shared" si="32"/>
        <v>0</v>
      </c>
      <c r="AM430" s="3">
        <f t="shared" si="33"/>
        <v>0</v>
      </c>
      <c r="AN430" s="3">
        <f t="shared" si="34"/>
        <v>0</v>
      </c>
      <c r="AO430" s="3">
        <f t="shared" si="35"/>
        <v>0</v>
      </c>
    </row>
    <row r="431">
      <c r="A431" s="93"/>
      <c r="B431" s="195"/>
      <c r="C431" s="195"/>
      <c r="D431" s="195"/>
      <c r="E431" s="195"/>
      <c r="F431" s="93"/>
      <c r="G431" s="195"/>
      <c r="H431" s="195" t="str">
        <f>vlookup(G431,'Bidding list 26'!$B$4:$G$270,6,0)</f>
        <v>#N/A</v>
      </c>
      <c r="I431" s="88" t="str">
        <f>vlookup(G431,'Bidding list 26'!$B$4:$I$1009,8,0)</f>
        <v>#N/A</v>
      </c>
      <c r="J431" s="93"/>
      <c r="K431" s="89" t="str">
        <f t="shared" si="30"/>
        <v>#N/A</v>
      </c>
      <c r="L431" s="93"/>
      <c r="M431" s="91"/>
      <c r="N431" s="122"/>
      <c r="O431" s="240"/>
      <c r="P431" s="240"/>
      <c r="Q431" s="195"/>
      <c r="R431" s="93">
        <f t="shared" si="29"/>
        <v>0</v>
      </c>
      <c r="S431" s="179" t="str">
        <f t="array" ref="S431">INDEX('G Project Timeline-OPM update'!$G$7:$L$35,MATCH(1,('G Project Timeline-OPM update'!$C$7:$C$35=N431)*('G Project Timeline-OPM update'!$B$7:$B$35=M431)*('G Project Timeline-OPM update'!$D$7:$D$35=O431),0),MATCH(P431,'G Project Timeline-OPM update'!$G$4:$L$4,0))-14</f>
        <v>#N/A</v>
      </c>
      <c r="T431" s="95" t="str">
        <f t="shared" si="3"/>
        <v>#N/A</v>
      </c>
      <c r="U431" s="96" t="str">
        <f>IFERROR(VLOOKUP(G431,'Bidding list 26'!$B$2:$P$31,15,0),"")</f>
        <v/>
      </c>
      <c r="V431" s="96" t="str">
        <f t="shared" si="4"/>
        <v>#N/A</v>
      </c>
      <c r="W431" s="96">
        <f t="shared" si="31"/>
        <v>0</v>
      </c>
      <c r="X431" s="96" t="str">
        <f t="shared" si="21"/>
        <v>#N/A</v>
      </c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01"/>
      <c r="AI431" s="195"/>
      <c r="AJ431" s="103"/>
      <c r="AK431" s="104"/>
      <c r="AL431" s="3">
        <f t="shared" si="32"/>
        <v>0</v>
      </c>
      <c r="AM431" s="3">
        <f t="shared" si="33"/>
        <v>0</v>
      </c>
      <c r="AN431" s="3">
        <f t="shared" si="34"/>
        <v>0</v>
      </c>
      <c r="AO431" s="3">
        <f t="shared" si="35"/>
        <v>0</v>
      </c>
    </row>
    <row r="432">
      <c r="A432" s="93"/>
      <c r="B432" s="195"/>
      <c r="C432" s="195"/>
      <c r="D432" s="195"/>
      <c r="E432" s="195"/>
      <c r="F432" s="93"/>
      <c r="G432" s="195"/>
      <c r="H432" s="195" t="str">
        <f>vlookup(G432,'Bidding list 26'!$B$4:$G$270,6,0)</f>
        <v>#N/A</v>
      </c>
      <c r="I432" s="88" t="str">
        <f>vlookup(G432,'Bidding list 26'!$B$4:$I$1009,8,0)</f>
        <v>#N/A</v>
      </c>
      <c r="J432" s="93"/>
      <c r="K432" s="89" t="str">
        <f t="shared" si="30"/>
        <v>#N/A</v>
      </c>
      <c r="L432" s="93"/>
      <c r="M432" s="91"/>
      <c r="N432" s="122"/>
      <c r="O432" s="240"/>
      <c r="P432" s="240"/>
      <c r="Q432" s="195"/>
      <c r="R432" s="93">
        <f t="shared" si="29"/>
        <v>0</v>
      </c>
      <c r="S432" s="179" t="str">
        <f t="array" ref="S432">INDEX('G Project Timeline-OPM update'!$G$7:$L$35,MATCH(1,('G Project Timeline-OPM update'!$C$7:$C$35=N432)*('G Project Timeline-OPM update'!$B$7:$B$35=M432)*('G Project Timeline-OPM update'!$D$7:$D$35=O432),0),MATCH(P432,'G Project Timeline-OPM update'!$G$4:$L$4,0))-14</f>
        <v>#N/A</v>
      </c>
      <c r="T432" s="95" t="str">
        <f t="shared" si="3"/>
        <v>#N/A</v>
      </c>
      <c r="U432" s="96" t="str">
        <f>IFERROR(VLOOKUP(G432,'Bidding list 26'!$B$2:$P$31,15,0),"")</f>
        <v/>
      </c>
      <c r="V432" s="96" t="str">
        <f t="shared" si="4"/>
        <v>#N/A</v>
      </c>
      <c r="W432" s="96">
        <f t="shared" si="31"/>
        <v>0</v>
      </c>
      <c r="X432" s="96" t="str">
        <f t="shared" si="21"/>
        <v>#N/A</v>
      </c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01"/>
      <c r="AI432" s="195"/>
      <c r="AJ432" s="103"/>
      <c r="AK432" s="104"/>
      <c r="AL432" s="3">
        <f t="shared" si="32"/>
        <v>0</v>
      </c>
      <c r="AM432" s="3">
        <f t="shared" si="33"/>
        <v>0</v>
      </c>
      <c r="AN432" s="3">
        <f t="shared" si="34"/>
        <v>0</v>
      </c>
      <c r="AO432" s="3">
        <f t="shared" si="35"/>
        <v>0</v>
      </c>
    </row>
    <row r="433">
      <c r="A433" s="93"/>
      <c r="B433" s="195"/>
      <c r="C433" s="195"/>
      <c r="D433" s="195"/>
      <c r="E433" s="195"/>
      <c r="F433" s="93"/>
      <c r="G433" s="195"/>
      <c r="H433" s="195" t="str">
        <f>vlookup(G433,'Bidding list 26'!$B$4:$G$270,6,0)</f>
        <v>#N/A</v>
      </c>
      <c r="I433" s="88" t="str">
        <f>vlookup(G433,'Bidding list 26'!$B$4:$I$1009,8,0)</f>
        <v>#N/A</v>
      </c>
      <c r="J433" s="93"/>
      <c r="K433" s="89" t="str">
        <f t="shared" si="30"/>
        <v>#N/A</v>
      </c>
      <c r="L433" s="93"/>
      <c r="M433" s="91"/>
      <c r="N433" s="122"/>
      <c r="O433" s="240"/>
      <c r="P433" s="240"/>
      <c r="Q433" s="195"/>
      <c r="R433" s="93">
        <f t="shared" si="29"/>
        <v>0</v>
      </c>
      <c r="S433" s="179" t="str">
        <f t="array" ref="S433">INDEX('G Project Timeline-OPM update'!$G$7:$L$35,MATCH(1,('G Project Timeline-OPM update'!$C$7:$C$35=N433)*('G Project Timeline-OPM update'!$B$7:$B$35=M433)*('G Project Timeline-OPM update'!$D$7:$D$35=O433),0),MATCH(P433,'G Project Timeline-OPM update'!$G$4:$L$4,0))-14</f>
        <v>#N/A</v>
      </c>
      <c r="T433" s="95" t="str">
        <f t="shared" si="3"/>
        <v>#N/A</v>
      </c>
      <c r="U433" s="96" t="str">
        <f>IFERROR(VLOOKUP(G433,'Bidding list 26'!$B$2:$P$31,15,0),"")</f>
        <v/>
      </c>
      <c r="V433" s="96" t="str">
        <f t="shared" si="4"/>
        <v>#N/A</v>
      </c>
      <c r="W433" s="96">
        <f t="shared" si="31"/>
        <v>0</v>
      </c>
      <c r="X433" s="96" t="str">
        <f t="shared" si="21"/>
        <v>#N/A</v>
      </c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01"/>
      <c r="AI433" s="195"/>
      <c r="AJ433" s="103"/>
      <c r="AK433" s="104"/>
      <c r="AL433" s="3">
        <f t="shared" si="32"/>
        <v>0</v>
      </c>
      <c r="AM433" s="3">
        <f t="shared" si="33"/>
        <v>0</v>
      </c>
      <c r="AN433" s="3">
        <f t="shared" si="34"/>
        <v>0</v>
      </c>
      <c r="AO433" s="3">
        <f t="shared" si="35"/>
        <v>0</v>
      </c>
    </row>
    <row r="434">
      <c r="A434" s="93"/>
      <c r="B434" s="195"/>
      <c r="C434" s="195"/>
      <c r="D434" s="195"/>
      <c r="E434" s="195"/>
      <c r="F434" s="93"/>
      <c r="G434" s="195"/>
      <c r="H434" s="195" t="str">
        <f>vlookup(G434,'Bidding list 26'!$B$4:$G$270,6,0)</f>
        <v>#N/A</v>
      </c>
      <c r="I434" s="88" t="str">
        <f>vlookup(G434,'Bidding list 26'!$B$4:$I$1009,8,0)</f>
        <v>#N/A</v>
      </c>
      <c r="J434" s="93"/>
      <c r="K434" s="89" t="str">
        <f t="shared" si="30"/>
        <v>#N/A</v>
      </c>
      <c r="L434" s="93"/>
      <c r="M434" s="91"/>
      <c r="N434" s="122"/>
      <c r="O434" s="240"/>
      <c r="P434" s="240"/>
      <c r="Q434" s="195"/>
      <c r="R434" s="93">
        <f t="shared" si="29"/>
        <v>0</v>
      </c>
      <c r="S434" s="179" t="str">
        <f t="array" ref="S434">INDEX('G Project Timeline-OPM update'!$G$7:$L$35,MATCH(1,('G Project Timeline-OPM update'!$C$7:$C$35=N434)*('G Project Timeline-OPM update'!$B$7:$B$35=M434)*('G Project Timeline-OPM update'!$D$7:$D$35=O434),0),MATCH(P434,'G Project Timeline-OPM update'!$G$4:$L$4,0))-14</f>
        <v>#N/A</v>
      </c>
      <c r="T434" s="95" t="str">
        <f t="shared" si="3"/>
        <v>#N/A</v>
      </c>
      <c r="U434" s="96" t="str">
        <f>IFERROR(VLOOKUP(G434,'Bidding list 26'!$B$2:$P$31,15,0),"")</f>
        <v/>
      </c>
      <c r="V434" s="96" t="str">
        <f t="shared" si="4"/>
        <v>#N/A</v>
      </c>
      <c r="W434" s="96">
        <f t="shared" si="31"/>
        <v>0</v>
      </c>
      <c r="X434" s="96" t="str">
        <f t="shared" si="21"/>
        <v>#N/A</v>
      </c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01"/>
      <c r="AI434" s="195"/>
      <c r="AJ434" s="103"/>
      <c r="AK434" s="104"/>
      <c r="AL434" s="3">
        <f t="shared" si="32"/>
        <v>0</v>
      </c>
      <c r="AM434" s="3">
        <f t="shared" si="33"/>
        <v>0</v>
      </c>
      <c r="AN434" s="3">
        <f t="shared" si="34"/>
        <v>0</v>
      </c>
      <c r="AO434" s="3">
        <f t="shared" si="35"/>
        <v>0</v>
      </c>
    </row>
    <row r="435">
      <c r="A435" s="93"/>
      <c r="B435" s="195"/>
      <c r="C435" s="195"/>
      <c r="D435" s="195"/>
      <c r="E435" s="195"/>
      <c r="F435" s="93"/>
      <c r="G435" s="195"/>
      <c r="H435" s="195" t="str">
        <f>vlookup(G435,'Bidding list 26'!$B$4:$G$270,6,0)</f>
        <v>#N/A</v>
      </c>
      <c r="I435" s="88" t="str">
        <f>vlookup(G435,'Bidding list 26'!$B$4:$I$1009,8,0)</f>
        <v>#N/A</v>
      </c>
      <c r="J435" s="93"/>
      <c r="K435" s="89" t="str">
        <f t="shared" si="30"/>
        <v>#N/A</v>
      </c>
      <c r="L435" s="93"/>
      <c r="M435" s="91"/>
      <c r="N435" s="122"/>
      <c r="O435" s="240"/>
      <c r="P435" s="240"/>
      <c r="Q435" s="195"/>
      <c r="R435" s="93">
        <f t="shared" si="29"/>
        <v>0</v>
      </c>
      <c r="S435" s="179" t="str">
        <f t="array" ref="S435">INDEX('G Project Timeline-OPM update'!$G$7:$L$35,MATCH(1,('G Project Timeline-OPM update'!$C$7:$C$35=N435)*('G Project Timeline-OPM update'!$B$7:$B$35=M435)*('G Project Timeline-OPM update'!$D$7:$D$35=O435),0),MATCH(P435,'G Project Timeline-OPM update'!$G$4:$L$4,0))-14</f>
        <v>#N/A</v>
      </c>
      <c r="T435" s="95" t="str">
        <f t="shared" si="3"/>
        <v>#N/A</v>
      </c>
      <c r="U435" s="96" t="str">
        <f>IFERROR(VLOOKUP(G435,'Bidding list 26'!$B$2:$P$31,15,0),"")</f>
        <v/>
      </c>
      <c r="V435" s="96" t="str">
        <f t="shared" si="4"/>
        <v>#N/A</v>
      </c>
      <c r="W435" s="96">
        <f t="shared" si="31"/>
        <v>0</v>
      </c>
      <c r="X435" s="96" t="str">
        <f t="shared" si="21"/>
        <v>#N/A</v>
      </c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01"/>
      <c r="AI435" s="195"/>
      <c r="AJ435" s="103"/>
      <c r="AK435" s="104"/>
      <c r="AL435" s="3">
        <f t="shared" si="32"/>
        <v>0</v>
      </c>
      <c r="AM435" s="3">
        <f t="shared" si="33"/>
        <v>0</v>
      </c>
      <c r="AN435" s="3">
        <f t="shared" si="34"/>
        <v>0</v>
      </c>
      <c r="AO435" s="3">
        <f t="shared" si="35"/>
        <v>0</v>
      </c>
    </row>
    <row r="436">
      <c r="A436" s="93"/>
      <c r="B436" s="195"/>
      <c r="C436" s="195"/>
      <c r="D436" s="195"/>
      <c r="E436" s="195"/>
      <c r="F436" s="93"/>
      <c r="G436" s="195"/>
      <c r="H436" s="195" t="str">
        <f>vlookup(G436,'Bidding list 26'!$B$4:$G$270,6,0)</f>
        <v>#N/A</v>
      </c>
      <c r="I436" s="88" t="str">
        <f>vlookup(G436,'Bidding list 26'!$B$4:$I$1009,8,0)</f>
        <v>#N/A</v>
      </c>
      <c r="J436" s="93"/>
      <c r="K436" s="89" t="str">
        <f t="shared" si="30"/>
        <v>#N/A</v>
      </c>
      <c r="L436" s="93"/>
      <c r="M436" s="91"/>
      <c r="N436" s="122"/>
      <c r="O436" s="240"/>
      <c r="P436" s="240"/>
      <c r="Q436" s="195"/>
      <c r="R436" s="93">
        <f t="shared" si="29"/>
        <v>0</v>
      </c>
      <c r="S436" s="179" t="str">
        <f t="array" ref="S436">INDEX('G Project Timeline-OPM update'!$G$7:$L$35,MATCH(1,('G Project Timeline-OPM update'!$C$7:$C$35=N436)*('G Project Timeline-OPM update'!$B$7:$B$35=M436)*('G Project Timeline-OPM update'!$D$7:$D$35=O436),0),MATCH(P436,'G Project Timeline-OPM update'!$G$4:$L$4,0))-14</f>
        <v>#N/A</v>
      </c>
      <c r="T436" s="95" t="str">
        <f t="shared" si="3"/>
        <v>#N/A</v>
      </c>
      <c r="U436" s="96" t="str">
        <f>IFERROR(VLOOKUP(G436,'Bidding list 26'!$B$2:$P$31,15,0),"")</f>
        <v/>
      </c>
      <c r="V436" s="96" t="str">
        <f t="shared" si="4"/>
        <v>#N/A</v>
      </c>
      <c r="W436" s="96">
        <f t="shared" si="31"/>
        <v>0</v>
      </c>
      <c r="X436" s="96" t="str">
        <f t="shared" si="21"/>
        <v>#N/A</v>
      </c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01"/>
      <c r="AI436" s="195"/>
      <c r="AJ436" s="103"/>
      <c r="AK436" s="104"/>
      <c r="AL436" s="3">
        <f t="shared" si="32"/>
        <v>0</v>
      </c>
      <c r="AM436" s="3">
        <f t="shared" si="33"/>
        <v>0</v>
      </c>
      <c r="AN436" s="3">
        <f t="shared" si="34"/>
        <v>0</v>
      </c>
      <c r="AO436" s="3">
        <f t="shared" si="35"/>
        <v>0</v>
      </c>
    </row>
    <row r="437">
      <c r="A437" s="93"/>
      <c r="B437" s="195"/>
      <c r="C437" s="195"/>
      <c r="D437" s="195"/>
      <c r="E437" s="195"/>
      <c r="F437" s="93"/>
      <c r="G437" s="195"/>
      <c r="H437" s="195" t="str">
        <f>vlookup(G437,'Bidding list 26'!$B$4:$G$270,6,0)</f>
        <v>#N/A</v>
      </c>
      <c r="I437" s="88" t="str">
        <f>vlookup(G437,'Bidding list 26'!$B$4:$I$1009,8,0)</f>
        <v>#N/A</v>
      </c>
      <c r="J437" s="93"/>
      <c r="K437" s="89" t="str">
        <f t="shared" si="30"/>
        <v>#N/A</v>
      </c>
      <c r="L437" s="93"/>
      <c r="M437" s="91"/>
      <c r="N437" s="122"/>
      <c r="O437" s="240"/>
      <c r="P437" s="240"/>
      <c r="Q437" s="195"/>
      <c r="R437" s="93">
        <f t="shared" si="29"/>
        <v>0</v>
      </c>
      <c r="S437" s="179" t="str">
        <f t="array" ref="S437">INDEX('G Project Timeline-OPM update'!$G$7:$L$35,MATCH(1,('G Project Timeline-OPM update'!$C$7:$C$35=N437)*('G Project Timeline-OPM update'!$B$7:$B$35=M437)*('G Project Timeline-OPM update'!$D$7:$D$35=O437),0),MATCH(P437,'G Project Timeline-OPM update'!$G$4:$L$4,0))-14</f>
        <v>#N/A</v>
      </c>
      <c r="T437" s="95" t="str">
        <f t="shared" si="3"/>
        <v>#N/A</v>
      </c>
      <c r="U437" s="96" t="str">
        <f>IFERROR(VLOOKUP(G437,'Bidding list 26'!$B$2:$P$31,15,0),"")</f>
        <v/>
      </c>
      <c r="V437" s="96" t="str">
        <f t="shared" si="4"/>
        <v>#N/A</v>
      </c>
      <c r="W437" s="96">
        <f t="shared" si="31"/>
        <v>0</v>
      </c>
      <c r="X437" s="96" t="str">
        <f t="shared" si="21"/>
        <v>#N/A</v>
      </c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01"/>
      <c r="AI437" s="195"/>
      <c r="AJ437" s="103"/>
      <c r="AK437" s="104"/>
      <c r="AL437" s="3">
        <f t="shared" si="32"/>
        <v>0</v>
      </c>
      <c r="AM437" s="3">
        <f t="shared" si="33"/>
        <v>0</v>
      </c>
      <c r="AN437" s="3">
        <f t="shared" si="34"/>
        <v>0</v>
      </c>
      <c r="AO437" s="3">
        <f t="shared" si="35"/>
        <v>0</v>
      </c>
    </row>
    <row r="438">
      <c r="A438" s="93"/>
      <c r="B438" s="195"/>
      <c r="C438" s="195"/>
      <c r="D438" s="195"/>
      <c r="E438" s="195"/>
      <c r="F438" s="93"/>
      <c r="G438" s="195"/>
      <c r="H438" s="195" t="str">
        <f>vlookup(G438,'Bidding list 26'!$B$4:$G$270,6,0)</f>
        <v>#N/A</v>
      </c>
      <c r="I438" s="88" t="str">
        <f>vlookup(G438,'Bidding list 26'!$B$4:$I$1009,8,0)</f>
        <v>#N/A</v>
      </c>
      <c r="J438" s="93"/>
      <c r="K438" s="89" t="str">
        <f t="shared" si="30"/>
        <v>#N/A</v>
      </c>
      <c r="L438" s="93"/>
      <c r="M438" s="91"/>
      <c r="N438" s="122"/>
      <c r="O438" s="240"/>
      <c r="P438" s="240"/>
      <c r="Q438" s="195"/>
      <c r="R438" s="93">
        <f t="shared" si="29"/>
        <v>0</v>
      </c>
      <c r="S438" s="179" t="str">
        <f t="array" ref="S438">INDEX('G Project Timeline-OPM update'!$G$7:$L$35,MATCH(1,('G Project Timeline-OPM update'!$C$7:$C$35=N438)*('G Project Timeline-OPM update'!$B$7:$B$35=M438)*('G Project Timeline-OPM update'!$D$7:$D$35=O438),0),MATCH(P438,'G Project Timeline-OPM update'!$G$4:$L$4,0))-14</f>
        <v>#N/A</v>
      </c>
      <c r="T438" s="95" t="str">
        <f t="shared" si="3"/>
        <v>#N/A</v>
      </c>
      <c r="U438" s="96" t="str">
        <f>IFERROR(VLOOKUP(G438,'Bidding list 26'!$B$2:$P$31,15,0),"")</f>
        <v/>
      </c>
      <c r="V438" s="96" t="str">
        <f t="shared" si="4"/>
        <v>#N/A</v>
      </c>
      <c r="W438" s="96">
        <f t="shared" si="31"/>
        <v>0</v>
      </c>
      <c r="X438" s="96" t="str">
        <f t="shared" si="21"/>
        <v>#N/A</v>
      </c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01"/>
      <c r="AI438" s="195"/>
      <c r="AJ438" s="103"/>
      <c r="AK438" s="104"/>
      <c r="AL438" s="3">
        <f t="shared" si="32"/>
        <v>0</v>
      </c>
      <c r="AM438" s="3">
        <f t="shared" si="33"/>
        <v>0</v>
      </c>
      <c r="AN438" s="3">
        <f t="shared" si="34"/>
        <v>0</v>
      </c>
      <c r="AO438" s="3">
        <f t="shared" si="35"/>
        <v>0</v>
      </c>
    </row>
    <row r="439">
      <c r="A439" s="93"/>
      <c r="B439" s="195"/>
      <c r="C439" s="195"/>
      <c r="D439" s="195"/>
      <c r="E439" s="195"/>
      <c r="F439" s="93"/>
      <c r="G439" s="195"/>
      <c r="H439" s="195" t="str">
        <f>vlookup(G439,'Bidding list 26'!$B$4:$G$270,6,0)</f>
        <v>#N/A</v>
      </c>
      <c r="I439" s="88" t="str">
        <f>vlookup(G439,'Bidding list 26'!$B$4:$I$1009,8,0)</f>
        <v>#N/A</v>
      </c>
      <c r="J439" s="93"/>
      <c r="K439" s="89" t="str">
        <f t="shared" si="30"/>
        <v>#N/A</v>
      </c>
      <c r="L439" s="93"/>
      <c r="M439" s="91"/>
      <c r="N439" s="122"/>
      <c r="O439" s="240"/>
      <c r="P439" s="240"/>
      <c r="Q439" s="195"/>
      <c r="R439" s="93">
        <f t="shared" si="29"/>
        <v>0</v>
      </c>
      <c r="S439" s="179" t="str">
        <f t="array" ref="S439">INDEX('G Project Timeline-OPM update'!$G$7:$L$35,MATCH(1,('G Project Timeline-OPM update'!$C$7:$C$35=N439)*('G Project Timeline-OPM update'!$B$7:$B$35=M439)*('G Project Timeline-OPM update'!$D$7:$D$35=O439),0),MATCH(P439,'G Project Timeline-OPM update'!$G$4:$L$4,0))-14</f>
        <v>#N/A</v>
      </c>
      <c r="T439" s="95" t="str">
        <f t="shared" si="3"/>
        <v>#N/A</v>
      </c>
      <c r="U439" s="96" t="str">
        <f>IFERROR(VLOOKUP(G439,'Bidding list 26'!$B$2:$P$31,15,0),"")</f>
        <v/>
      </c>
      <c r="V439" s="96" t="str">
        <f t="shared" si="4"/>
        <v>#N/A</v>
      </c>
      <c r="W439" s="96">
        <f t="shared" si="31"/>
        <v>0</v>
      </c>
      <c r="X439" s="96" t="str">
        <f t="shared" si="21"/>
        <v>#N/A</v>
      </c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01"/>
      <c r="AI439" s="195"/>
      <c r="AJ439" s="103"/>
      <c r="AK439" s="104"/>
      <c r="AL439" s="3">
        <f t="shared" si="32"/>
        <v>0</v>
      </c>
      <c r="AM439" s="3">
        <f t="shared" si="33"/>
        <v>0</v>
      </c>
      <c r="AN439" s="3">
        <f t="shared" si="34"/>
        <v>0</v>
      </c>
      <c r="AO439" s="3">
        <f t="shared" si="35"/>
        <v>0</v>
      </c>
    </row>
    <row r="440">
      <c r="A440" s="93"/>
      <c r="B440" s="195"/>
      <c r="C440" s="195"/>
      <c r="D440" s="195"/>
      <c r="E440" s="195"/>
      <c r="F440" s="93"/>
      <c r="G440" s="195"/>
      <c r="H440" s="195" t="str">
        <f>vlookup(G440,'Bidding list 26'!$B$4:$G$270,6,0)</f>
        <v>#N/A</v>
      </c>
      <c r="I440" s="88" t="str">
        <f>vlookup(G440,'Bidding list 26'!$B$4:$I$1009,8,0)</f>
        <v>#N/A</v>
      </c>
      <c r="J440" s="93"/>
      <c r="K440" s="89" t="str">
        <f t="shared" si="30"/>
        <v>#N/A</v>
      </c>
      <c r="L440" s="93"/>
      <c r="M440" s="91"/>
      <c r="N440" s="122"/>
      <c r="O440" s="240"/>
      <c r="P440" s="240"/>
      <c r="Q440" s="195"/>
      <c r="R440" s="93">
        <f t="shared" si="29"/>
        <v>0</v>
      </c>
      <c r="S440" s="179" t="str">
        <f t="array" ref="S440">INDEX('G Project Timeline-OPM update'!$G$7:$L$35,MATCH(1,('G Project Timeline-OPM update'!$C$7:$C$35=N440)*('G Project Timeline-OPM update'!$B$7:$B$35=M440)*('G Project Timeline-OPM update'!$D$7:$D$35=O440),0),MATCH(P440,'G Project Timeline-OPM update'!$G$4:$L$4,0))-14</f>
        <v>#N/A</v>
      </c>
      <c r="T440" s="95" t="str">
        <f t="shared" si="3"/>
        <v>#N/A</v>
      </c>
      <c r="U440" s="96" t="str">
        <f>IFERROR(VLOOKUP(G440,'Bidding list 26'!$B$2:$P$31,15,0),"")</f>
        <v/>
      </c>
      <c r="V440" s="96" t="str">
        <f t="shared" si="4"/>
        <v>#N/A</v>
      </c>
      <c r="W440" s="96">
        <f t="shared" si="31"/>
        <v>0</v>
      </c>
      <c r="X440" s="96" t="str">
        <f t="shared" si="21"/>
        <v>#N/A</v>
      </c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01"/>
      <c r="AI440" s="195"/>
      <c r="AJ440" s="103"/>
      <c r="AK440" s="104"/>
      <c r="AL440" s="3">
        <f t="shared" si="32"/>
        <v>0</v>
      </c>
      <c r="AM440" s="3">
        <f t="shared" si="33"/>
        <v>0</v>
      </c>
      <c r="AN440" s="3">
        <f t="shared" si="34"/>
        <v>0</v>
      </c>
      <c r="AO440" s="3">
        <f t="shared" si="35"/>
        <v>0</v>
      </c>
    </row>
    <row r="441">
      <c r="A441" s="93"/>
      <c r="B441" s="195"/>
      <c r="C441" s="195"/>
      <c r="D441" s="195"/>
      <c r="E441" s="195"/>
      <c r="F441" s="93"/>
      <c r="G441" s="195"/>
      <c r="H441" s="195" t="str">
        <f>vlookup(G441,'Bidding list 26'!$B$4:$G$270,6,0)</f>
        <v>#N/A</v>
      </c>
      <c r="I441" s="88" t="str">
        <f>vlookup(G441,'Bidding list 26'!$B$4:$I$1009,8,0)</f>
        <v>#N/A</v>
      </c>
      <c r="J441" s="93"/>
      <c r="K441" s="89" t="str">
        <f t="shared" si="30"/>
        <v>#N/A</v>
      </c>
      <c r="L441" s="93"/>
      <c r="M441" s="91"/>
      <c r="N441" s="122"/>
      <c r="O441" s="240"/>
      <c r="P441" s="240"/>
      <c r="Q441" s="195"/>
      <c r="R441" s="93">
        <f t="shared" si="29"/>
        <v>0</v>
      </c>
      <c r="S441" s="179" t="str">
        <f t="array" ref="S441">INDEX('G Project Timeline-OPM update'!$G$7:$L$35,MATCH(1,('G Project Timeline-OPM update'!$C$7:$C$35=N441)*('G Project Timeline-OPM update'!$B$7:$B$35=M441)*('G Project Timeline-OPM update'!$D$7:$D$35=O441),0),MATCH(P441,'G Project Timeline-OPM update'!$G$4:$L$4,0))-14</f>
        <v>#N/A</v>
      </c>
      <c r="T441" s="95" t="str">
        <f t="shared" si="3"/>
        <v>#N/A</v>
      </c>
      <c r="U441" s="96" t="str">
        <f>IFERROR(VLOOKUP(G441,'Bidding list 26'!$B$2:$P$31,15,0),"")</f>
        <v/>
      </c>
      <c r="V441" s="96" t="str">
        <f t="shared" si="4"/>
        <v>#N/A</v>
      </c>
      <c r="W441" s="96">
        <f t="shared" si="31"/>
        <v>0</v>
      </c>
      <c r="X441" s="96" t="str">
        <f t="shared" si="21"/>
        <v>#N/A</v>
      </c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01"/>
      <c r="AI441" s="195"/>
      <c r="AJ441" s="103"/>
      <c r="AK441" s="104"/>
      <c r="AL441" s="3">
        <f t="shared" si="32"/>
        <v>0</v>
      </c>
      <c r="AM441" s="3">
        <f t="shared" si="33"/>
        <v>0</v>
      </c>
      <c r="AN441" s="3">
        <f t="shared" si="34"/>
        <v>0</v>
      </c>
      <c r="AO441" s="3">
        <f t="shared" si="35"/>
        <v>0</v>
      </c>
    </row>
    <row r="442">
      <c r="A442" s="93"/>
      <c r="B442" s="195"/>
      <c r="C442" s="195"/>
      <c r="D442" s="195"/>
      <c r="E442" s="195"/>
      <c r="F442" s="93"/>
      <c r="G442" s="195"/>
      <c r="H442" s="195" t="str">
        <f>vlookup(G442,'Bidding list 26'!$B$4:$G$270,6,0)</f>
        <v>#N/A</v>
      </c>
      <c r="I442" s="88" t="str">
        <f>vlookup(G442,'Bidding list 26'!$B$4:$I$1009,8,0)</f>
        <v>#N/A</v>
      </c>
      <c r="J442" s="93"/>
      <c r="K442" s="89" t="str">
        <f t="shared" si="30"/>
        <v>#N/A</v>
      </c>
      <c r="L442" s="93"/>
      <c r="M442" s="91"/>
      <c r="N442" s="122"/>
      <c r="O442" s="240"/>
      <c r="P442" s="240"/>
      <c r="Q442" s="195"/>
      <c r="R442" s="93">
        <f t="shared" si="29"/>
        <v>0</v>
      </c>
      <c r="S442" s="179" t="str">
        <f t="array" ref="S442">INDEX('G Project Timeline-OPM update'!$G$7:$L$35,MATCH(1,('G Project Timeline-OPM update'!$C$7:$C$35=N442)*('G Project Timeline-OPM update'!$B$7:$B$35=M442)*('G Project Timeline-OPM update'!$D$7:$D$35=O442),0),MATCH(P442,'G Project Timeline-OPM update'!$G$4:$L$4,0))-14</f>
        <v>#N/A</v>
      </c>
      <c r="T442" s="95" t="str">
        <f t="shared" si="3"/>
        <v>#N/A</v>
      </c>
      <c r="U442" s="96" t="str">
        <f>IFERROR(VLOOKUP(G442,'Bidding list 26'!$B$2:$P$31,15,0),"")</f>
        <v/>
      </c>
      <c r="V442" s="96" t="str">
        <f t="shared" si="4"/>
        <v>#N/A</v>
      </c>
      <c r="W442" s="96">
        <f t="shared" si="31"/>
        <v>0</v>
      </c>
      <c r="X442" s="96" t="str">
        <f t="shared" si="21"/>
        <v>#N/A</v>
      </c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01"/>
      <c r="AI442" s="195"/>
      <c r="AJ442" s="103"/>
      <c r="AK442" s="104"/>
      <c r="AL442" s="3">
        <f t="shared" si="32"/>
        <v>0</v>
      </c>
      <c r="AM442" s="3">
        <f t="shared" si="33"/>
        <v>0</v>
      </c>
      <c r="AN442" s="3">
        <f t="shared" si="34"/>
        <v>0</v>
      </c>
      <c r="AO442" s="3">
        <f t="shared" si="35"/>
        <v>0</v>
      </c>
    </row>
    <row r="443">
      <c r="A443" s="93"/>
      <c r="B443" s="195"/>
      <c r="C443" s="195"/>
      <c r="D443" s="195"/>
      <c r="E443" s="195"/>
      <c r="F443" s="93"/>
      <c r="G443" s="195"/>
      <c r="H443" s="195" t="str">
        <f>vlookup(G443,'Bidding list 26'!$B$4:$G$270,6,0)</f>
        <v>#N/A</v>
      </c>
      <c r="I443" s="88" t="str">
        <f>vlookup(G443,'Bidding list 26'!$B$4:$I$1009,8,0)</f>
        <v>#N/A</v>
      </c>
      <c r="J443" s="93"/>
      <c r="K443" s="89" t="str">
        <f t="shared" si="30"/>
        <v>#N/A</v>
      </c>
      <c r="L443" s="93"/>
      <c r="M443" s="91"/>
      <c r="N443" s="122"/>
      <c r="O443" s="240"/>
      <c r="P443" s="240"/>
      <c r="Q443" s="195"/>
      <c r="R443" s="93">
        <f t="shared" si="29"/>
        <v>0</v>
      </c>
      <c r="S443" s="179" t="str">
        <f t="array" ref="S443">INDEX('G Project Timeline-OPM update'!$G$7:$L$35,MATCH(1,('G Project Timeline-OPM update'!$C$7:$C$35=N443)*('G Project Timeline-OPM update'!$B$7:$B$35=M443)*('G Project Timeline-OPM update'!$D$7:$D$35=O443),0),MATCH(P443,'G Project Timeline-OPM update'!$G$4:$L$4,0))-14</f>
        <v>#N/A</v>
      </c>
      <c r="T443" s="95" t="str">
        <f t="shared" si="3"/>
        <v>#N/A</v>
      </c>
      <c r="U443" s="96" t="str">
        <f>IFERROR(VLOOKUP(G443,'Bidding list 26'!$B$2:$P$31,15,0),"")</f>
        <v/>
      </c>
      <c r="V443" s="96" t="str">
        <f t="shared" si="4"/>
        <v>#N/A</v>
      </c>
      <c r="W443" s="96">
        <f t="shared" si="31"/>
        <v>0</v>
      </c>
      <c r="X443" s="96" t="str">
        <f t="shared" si="21"/>
        <v>#N/A</v>
      </c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01"/>
      <c r="AI443" s="195"/>
      <c r="AJ443" s="103"/>
      <c r="AK443" s="104"/>
      <c r="AL443" s="3">
        <f t="shared" si="32"/>
        <v>0</v>
      </c>
      <c r="AM443" s="3">
        <f t="shared" si="33"/>
        <v>0</v>
      </c>
      <c r="AN443" s="3">
        <f t="shared" si="34"/>
        <v>0</v>
      </c>
      <c r="AO443" s="3">
        <f t="shared" si="35"/>
        <v>0</v>
      </c>
    </row>
    <row r="444">
      <c r="A444" s="93"/>
      <c r="B444" s="195"/>
      <c r="C444" s="195"/>
      <c r="D444" s="195"/>
      <c r="E444" s="195"/>
      <c r="F444" s="93"/>
      <c r="G444" s="195"/>
      <c r="H444" s="195" t="str">
        <f>vlookup(G444,'Bidding list 26'!$B$4:$G$270,6,0)</f>
        <v>#N/A</v>
      </c>
      <c r="I444" s="88" t="str">
        <f>vlookup(G444,'Bidding list 26'!$B$4:$I$1009,8,0)</f>
        <v>#N/A</v>
      </c>
      <c r="J444" s="93"/>
      <c r="K444" s="89" t="str">
        <f t="shared" si="30"/>
        <v>#N/A</v>
      </c>
      <c r="L444" s="93"/>
      <c r="M444" s="91"/>
      <c r="N444" s="122"/>
      <c r="O444" s="240"/>
      <c r="P444" s="240"/>
      <c r="Q444" s="195"/>
      <c r="R444" s="93">
        <f t="shared" si="29"/>
        <v>0</v>
      </c>
      <c r="S444" s="179" t="str">
        <f t="array" ref="S444">INDEX('G Project Timeline-OPM update'!$G$7:$L$35,MATCH(1,('G Project Timeline-OPM update'!$C$7:$C$35=N444)*('G Project Timeline-OPM update'!$B$7:$B$35=M444)*('G Project Timeline-OPM update'!$D$7:$D$35=O444),0),MATCH(P444,'G Project Timeline-OPM update'!$G$4:$L$4,0))-14</f>
        <v>#N/A</v>
      </c>
      <c r="T444" s="95" t="str">
        <f t="shared" si="3"/>
        <v>#N/A</v>
      </c>
      <c r="U444" s="96" t="str">
        <f>IFERROR(VLOOKUP(G444,'Bidding list 26'!$B$2:$P$31,15,0),"")</f>
        <v/>
      </c>
      <c r="V444" s="96" t="str">
        <f t="shared" si="4"/>
        <v>#N/A</v>
      </c>
      <c r="W444" s="96">
        <f t="shared" si="31"/>
        <v>0</v>
      </c>
      <c r="X444" s="96" t="str">
        <f t="shared" si="21"/>
        <v>#N/A</v>
      </c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01"/>
      <c r="AI444" s="195"/>
      <c r="AJ444" s="103"/>
      <c r="AK444" s="104"/>
      <c r="AL444" s="3">
        <f t="shared" si="32"/>
        <v>0</v>
      </c>
      <c r="AM444" s="3">
        <f t="shared" si="33"/>
        <v>0</v>
      </c>
      <c r="AN444" s="3">
        <f t="shared" si="34"/>
        <v>0</v>
      </c>
      <c r="AO444" s="3">
        <f t="shared" si="35"/>
        <v>0</v>
      </c>
    </row>
    <row r="445">
      <c r="A445" s="93"/>
      <c r="B445" s="195"/>
      <c r="C445" s="195"/>
      <c r="D445" s="195"/>
      <c r="E445" s="195"/>
      <c r="F445" s="93"/>
      <c r="G445" s="195"/>
      <c r="H445" s="195" t="str">
        <f>vlookup(G445,'Bidding list 26'!$B$4:$G$270,6,0)</f>
        <v>#N/A</v>
      </c>
      <c r="I445" s="88" t="str">
        <f>vlookup(G445,'Bidding list 26'!$B$4:$I$1009,8,0)</f>
        <v>#N/A</v>
      </c>
      <c r="J445" s="93"/>
      <c r="K445" s="89" t="str">
        <f t="shared" si="30"/>
        <v>#N/A</v>
      </c>
      <c r="L445" s="93"/>
      <c r="M445" s="91"/>
      <c r="N445" s="122"/>
      <c r="O445" s="240"/>
      <c r="P445" s="240"/>
      <c r="Q445" s="195"/>
      <c r="R445" s="93">
        <f t="shared" si="29"/>
        <v>0</v>
      </c>
      <c r="S445" s="179" t="str">
        <f t="array" ref="S445">INDEX('G Project Timeline-OPM update'!$G$7:$L$35,MATCH(1,('G Project Timeline-OPM update'!$C$7:$C$35=N445)*('G Project Timeline-OPM update'!$B$7:$B$35=M445)*('G Project Timeline-OPM update'!$D$7:$D$35=O445),0),MATCH(P445,'G Project Timeline-OPM update'!$G$4:$L$4,0))-14</f>
        <v>#N/A</v>
      </c>
      <c r="T445" s="95" t="str">
        <f t="shared" si="3"/>
        <v>#N/A</v>
      </c>
      <c r="U445" s="96" t="str">
        <f>IFERROR(VLOOKUP(G445,'Bidding list 26'!$B$2:$P$31,15,0),"")</f>
        <v/>
      </c>
      <c r="V445" s="96" t="str">
        <f t="shared" si="4"/>
        <v>#N/A</v>
      </c>
      <c r="W445" s="96">
        <f t="shared" si="31"/>
        <v>0</v>
      </c>
      <c r="X445" s="96" t="str">
        <f t="shared" si="21"/>
        <v>#N/A</v>
      </c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01"/>
      <c r="AI445" s="195"/>
      <c r="AJ445" s="103"/>
      <c r="AK445" s="104"/>
      <c r="AL445" s="3">
        <f t="shared" si="32"/>
        <v>0</v>
      </c>
      <c r="AM445" s="3">
        <f t="shared" si="33"/>
        <v>0</v>
      </c>
      <c r="AN445" s="3">
        <f t="shared" si="34"/>
        <v>0</v>
      </c>
      <c r="AO445" s="3">
        <f t="shared" si="35"/>
        <v>0</v>
      </c>
    </row>
    <row r="446">
      <c r="A446" s="93"/>
      <c r="B446" s="195"/>
      <c r="C446" s="195"/>
      <c r="D446" s="195"/>
      <c r="E446" s="195"/>
      <c r="F446" s="93"/>
      <c r="G446" s="195"/>
      <c r="H446" s="195" t="str">
        <f>vlookup(G446,'Bidding list 26'!$B$4:$G$270,6,0)</f>
        <v>#N/A</v>
      </c>
      <c r="I446" s="88" t="str">
        <f>vlookup(G446,'Bidding list 26'!$B$4:$I$1009,8,0)</f>
        <v>#N/A</v>
      </c>
      <c r="J446" s="93"/>
      <c r="K446" s="89" t="str">
        <f t="shared" si="30"/>
        <v>#N/A</v>
      </c>
      <c r="L446" s="93"/>
      <c r="M446" s="91"/>
      <c r="N446" s="122"/>
      <c r="O446" s="240"/>
      <c r="P446" s="240"/>
      <c r="Q446" s="195"/>
      <c r="R446" s="93">
        <f t="shared" si="29"/>
        <v>0</v>
      </c>
      <c r="S446" s="179" t="str">
        <f t="array" ref="S446">INDEX('G Project Timeline-OPM update'!$G$7:$L$35,MATCH(1,('G Project Timeline-OPM update'!$C$7:$C$35=N446)*('G Project Timeline-OPM update'!$B$7:$B$35=M446)*('G Project Timeline-OPM update'!$D$7:$D$35=O446),0),MATCH(P446,'G Project Timeline-OPM update'!$G$4:$L$4,0))-14</f>
        <v>#N/A</v>
      </c>
      <c r="T446" s="95" t="str">
        <f t="shared" si="3"/>
        <v>#N/A</v>
      </c>
      <c r="U446" s="96" t="str">
        <f>IFERROR(VLOOKUP(G446,'Bidding list 26'!$B$2:$P$31,15,0),"")</f>
        <v/>
      </c>
      <c r="V446" s="96" t="str">
        <f t="shared" si="4"/>
        <v>#N/A</v>
      </c>
      <c r="W446" s="96">
        <f t="shared" si="31"/>
        <v>0</v>
      </c>
      <c r="X446" s="96" t="str">
        <f t="shared" si="21"/>
        <v>#N/A</v>
      </c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01"/>
      <c r="AI446" s="195"/>
      <c r="AJ446" s="103"/>
      <c r="AK446" s="104"/>
      <c r="AL446" s="3">
        <f t="shared" si="32"/>
        <v>0</v>
      </c>
      <c r="AM446" s="3">
        <f t="shared" si="33"/>
        <v>0</v>
      </c>
      <c r="AN446" s="3">
        <f t="shared" si="34"/>
        <v>0</v>
      </c>
      <c r="AO446" s="3">
        <f t="shared" si="35"/>
        <v>0</v>
      </c>
    </row>
    <row r="447">
      <c r="A447" s="93"/>
      <c r="B447" s="195"/>
      <c r="C447" s="195"/>
      <c r="D447" s="195"/>
      <c r="E447" s="195"/>
      <c r="F447" s="93"/>
      <c r="G447" s="195"/>
      <c r="H447" s="195" t="str">
        <f>vlookup(G447,'Bidding list 26'!$B$4:$G$270,6,0)</f>
        <v>#N/A</v>
      </c>
      <c r="I447" s="88" t="str">
        <f>vlookup(G447,'Bidding list 26'!$B$4:$I$1009,8,0)</f>
        <v>#N/A</v>
      </c>
      <c r="J447" s="93"/>
      <c r="K447" s="89" t="str">
        <f t="shared" si="30"/>
        <v>#N/A</v>
      </c>
      <c r="L447" s="93"/>
      <c r="M447" s="91"/>
      <c r="N447" s="122"/>
      <c r="O447" s="240"/>
      <c r="P447" s="240"/>
      <c r="Q447" s="195"/>
      <c r="R447" s="93">
        <f t="shared" si="29"/>
        <v>0</v>
      </c>
      <c r="S447" s="179" t="str">
        <f t="array" ref="S447">INDEX('G Project Timeline-OPM update'!$G$7:$L$35,MATCH(1,('G Project Timeline-OPM update'!$C$7:$C$35=N447)*('G Project Timeline-OPM update'!$B$7:$B$35=M447)*('G Project Timeline-OPM update'!$D$7:$D$35=O447),0),MATCH(P447,'G Project Timeline-OPM update'!$G$4:$L$4,0))-14</f>
        <v>#N/A</v>
      </c>
      <c r="T447" s="95" t="str">
        <f t="shared" si="3"/>
        <v>#N/A</v>
      </c>
      <c r="U447" s="96" t="str">
        <f>IFERROR(VLOOKUP(G447,'Bidding list 26'!$B$2:$P$31,15,0),"")</f>
        <v/>
      </c>
      <c r="V447" s="96" t="str">
        <f t="shared" si="4"/>
        <v>#N/A</v>
      </c>
      <c r="W447" s="96">
        <f t="shared" si="31"/>
        <v>0</v>
      </c>
      <c r="X447" s="96" t="str">
        <f t="shared" si="21"/>
        <v>#N/A</v>
      </c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01"/>
      <c r="AI447" s="195"/>
      <c r="AJ447" s="103"/>
      <c r="AK447" s="104"/>
      <c r="AL447" s="3">
        <f t="shared" si="32"/>
        <v>0</v>
      </c>
      <c r="AM447" s="3">
        <f t="shared" si="33"/>
        <v>0</v>
      </c>
      <c r="AN447" s="3">
        <f t="shared" si="34"/>
        <v>0</v>
      </c>
      <c r="AO447" s="3">
        <f t="shared" si="35"/>
        <v>0</v>
      </c>
    </row>
    <row r="448">
      <c r="A448" s="93"/>
      <c r="B448" s="195"/>
      <c r="C448" s="195"/>
      <c r="D448" s="195"/>
      <c r="E448" s="195"/>
      <c r="F448" s="93"/>
      <c r="G448" s="195"/>
      <c r="H448" s="195" t="str">
        <f>vlookup(G448,'Bidding list 26'!$B$4:$G$270,6,0)</f>
        <v>#N/A</v>
      </c>
      <c r="I448" s="88" t="str">
        <f>vlookup(G448,'Bidding list 26'!$B$4:$I$1009,8,0)</f>
        <v>#N/A</v>
      </c>
      <c r="J448" s="93"/>
      <c r="K448" s="89" t="str">
        <f t="shared" si="30"/>
        <v>#N/A</v>
      </c>
      <c r="L448" s="93"/>
      <c r="M448" s="91"/>
      <c r="N448" s="122"/>
      <c r="O448" s="240"/>
      <c r="P448" s="240"/>
      <c r="Q448" s="195"/>
      <c r="R448" s="93">
        <f t="shared" si="29"/>
        <v>0</v>
      </c>
      <c r="S448" s="179" t="str">
        <f t="array" ref="S448">INDEX('G Project Timeline-OPM update'!$G$7:$L$35,MATCH(1,('G Project Timeline-OPM update'!$C$7:$C$35=N448)*('G Project Timeline-OPM update'!$B$7:$B$35=M448)*('G Project Timeline-OPM update'!$D$7:$D$35=O448),0),MATCH(P448,'G Project Timeline-OPM update'!$G$4:$L$4,0))-14</f>
        <v>#N/A</v>
      </c>
      <c r="T448" s="95" t="str">
        <f t="shared" si="3"/>
        <v>#N/A</v>
      </c>
      <c r="U448" s="96" t="str">
        <f>IFERROR(VLOOKUP(G448,'Bidding list 26'!$B$2:$P$31,15,0),"")</f>
        <v/>
      </c>
      <c r="V448" s="96" t="str">
        <f t="shared" si="4"/>
        <v>#N/A</v>
      </c>
      <c r="W448" s="96">
        <f t="shared" si="31"/>
        <v>0</v>
      </c>
      <c r="X448" s="96" t="str">
        <f t="shared" si="21"/>
        <v>#N/A</v>
      </c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01"/>
      <c r="AI448" s="195"/>
      <c r="AJ448" s="103"/>
      <c r="AK448" s="104"/>
      <c r="AL448" s="3">
        <f t="shared" si="32"/>
        <v>0</v>
      </c>
      <c r="AM448" s="3">
        <f t="shared" si="33"/>
        <v>0</v>
      </c>
      <c r="AN448" s="3">
        <f t="shared" si="34"/>
        <v>0</v>
      </c>
      <c r="AO448" s="3">
        <f t="shared" si="35"/>
        <v>0</v>
      </c>
    </row>
    <row r="449">
      <c r="A449" s="93"/>
      <c r="B449" s="195"/>
      <c r="C449" s="195"/>
      <c r="D449" s="195"/>
      <c r="E449" s="195"/>
      <c r="F449" s="93"/>
      <c r="G449" s="195"/>
      <c r="H449" s="195" t="str">
        <f>vlookup(G449,'Bidding list 26'!$B$4:$G$270,6,0)</f>
        <v>#N/A</v>
      </c>
      <c r="I449" s="88" t="str">
        <f>vlookup(G449,'Bidding list 26'!$B$4:$I$1009,8,0)</f>
        <v>#N/A</v>
      </c>
      <c r="J449" s="93"/>
      <c r="K449" s="89" t="str">
        <f t="shared" si="30"/>
        <v>#N/A</v>
      </c>
      <c r="L449" s="93"/>
      <c r="M449" s="91"/>
      <c r="N449" s="122"/>
      <c r="O449" s="240"/>
      <c r="P449" s="240"/>
      <c r="Q449" s="195"/>
      <c r="R449" s="93">
        <f t="shared" si="29"/>
        <v>0</v>
      </c>
      <c r="S449" s="179" t="str">
        <f t="array" ref="S449">INDEX('G Project Timeline-OPM update'!$G$7:$L$35,MATCH(1,('G Project Timeline-OPM update'!$C$7:$C$35=N449)*('G Project Timeline-OPM update'!$B$7:$B$35=M449)*('G Project Timeline-OPM update'!$D$7:$D$35=O449),0),MATCH(P449,'G Project Timeline-OPM update'!$G$4:$L$4,0))-14</f>
        <v>#N/A</v>
      </c>
      <c r="T449" s="95" t="str">
        <f t="shared" si="3"/>
        <v>#N/A</v>
      </c>
      <c r="U449" s="96" t="str">
        <f>IFERROR(VLOOKUP(G449,'Bidding list 26'!$B$2:$P$31,15,0),"")</f>
        <v/>
      </c>
      <c r="V449" s="96" t="str">
        <f t="shared" si="4"/>
        <v>#N/A</v>
      </c>
      <c r="W449" s="96">
        <f t="shared" si="31"/>
        <v>0</v>
      </c>
      <c r="X449" s="96" t="str">
        <f t="shared" si="21"/>
        <v>#N/A</v>
      </c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01"/>
      <c r="AI449" s="195"/>
      <c r="AJ449" s="103"/>
      <c r="AK449" s="104"/>
      <c r="AL449" s="3">
        <f t="shared" si="32"/>
        <v>0</v>
      </c>
      <c r="AM449" s="3">
        <f t="shared" si="33"/>
        <v>0</v>
      </c>
      <c r="AN449" s="3">
        <f t="shared" si="34"/>
        <v>0</v>
      </c>
      <c r="AO449" s="3">
        <f t="shared" si="35"/>
        <v>0</v>
      </c>
    </row>
    <row r="450">
      <c r="A450" s="93"/>
      <c r="B450" s="195"/>
      <c r="C450" s="195"/>
      <c r="D450" s="195"/>
      <c r="E450" s="195"/>
      <c r="F450" s="93"/>
      <c r="G450" s="195"/>
      <c r="H450" s="195" t="str">
        <f>vlookup(G450,'Bidding list 26'!$B$4:$G$270,6,0)</f>
        <v>#N/A</v>
      </c>
      <c r="I450" s="88" t="str">
        <f>vlookup(G450,'Bidding list 26'!$B$4:$I$1009,8,0)</f>
        <v>#N/A</v>
      </c>
      <c r="J450" s="93"/>
      <c r="K450" s="89" t="str">
        <f t="shared" si="30"/>
        <v>#N/A</v>
      </c>
      <c r="L450" s="93"/>
      <c r="M450" s="91"/>
      <c r="N450" s="122"/>
      <c r="O450" s="240"/>
      <c r="P450" s="240"/>
      <c r="Q450" s="195"/>
      <c r="R450" s="93">
        <f t="shared" si="29"/>
        <v>0</v>
      </c>
      <c r="S450" s="179" t="str">
        <f t="array" ref="S450">INDEX('G Project Timeline-OPM update'!$G$7:$L$35,MATCH(1,('G Project Timeline-OPM update'!$C$7:$C$35=N450)*('G Project Timeline-OPM update'!$B$7:$B$35=M450)*('G Project Timeline-OPM update'!$D$7:$D$35=O450),0),MATCH(P450,'G Project Timeline-OPM update'!$G$4:$L$4,0))-14</f>
        <v>#N/A</v>
      </c>
      <c r="T450" s="95" t="str">
        <f t="shared" si="3"/>
        <v>#N/A</v>
      </c>
      <c r="U450" s="96" t="str">
        <f>IFERROR(VLOOKUP(G450,'Bidding list 26'!$B$2:$P$31,15,0),"")</f>
        <v/>
      </c>
      <c r="V450" s="96" t="str">
        <f t="shared" si="4"/>
        <v>#N/A</v>
      </c>
      <c r="W450" s="96">
        <f t="shared" si="31"/>
        <v>0</v>
      </c>
      <c r="X450" s="96" t="str">
        <f t="shared" si="21"/>
        <v>#N/A</v>
      </c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01"/>
      <c r="AI450" s="195"/>
      <c r="AJ450" s="103"/>
      <c r="AK450" s="104"/>
      <c r="AL450" s="3">
        <f t="shared" si="32"/>
        <v>0</v>
      </c>
      <c r="AM450" s="3">
        <f t="shared" si="33"/>
        <v>0</v>
      </c>
      <c r="AN450" s="3">
        <f t="shared" si="34"/>
        <v>0</v>
      </c>
      <c r="AO450" s="3">
        <f t="shared" si="35"/>
        <v>0</v>
      </c>
    </row>
    <row r="451">
      <c r="A451" s="93"/>
      <c r="B451" s="195"/>
      <c r="C451" s="195"/>
      <c r="D451" s="195"/>
      <c r="E451" s="195"/>
      <c r="F451" s="93"/>
      <c r="G451" s="195"/>
      <c r="H451" s="195" t="str">
        <f>vlookup(G451,'Bidding list 26'!$B$4:$G$270,6,0)</f>
        <v>#N/A</v>
      </c>
      <c r="I451" s="88" t="str">
        <f>vlookup(G451,'Bidding list 26'!$B$4:$I$1009,8,0)</f>
        <v>#N/A</v>
      </c>
      <c r="J451" s="93"/>
      <c r="K451" s="89" t="str">
        <f t="shared" si="30"/>
        <v>#N/A</v>
      </c>
      <c r="L451" s="93"/>
      <c r="M451" s="91"/>
      <c r="N451" s="122"/>
      <c r="O451" s="240"/>
      <c r="P451" s="240"/>
      <c r="Q451" s="195"/>
      <c r="R451" s="93">
        <f t="shared" si="29"/>
        <v>0</v>
      </c>
      <c r="S451" s="179" t="str">
        <f t="array" ref="S451">INDEX('G Project Timeline-OPM update'!$G$7:$L$35,MATCH(1,('G Project Timeline-OPM update'!$C$7:$C$35=N451)*('G Project Timeline-OPM update'!$B$7:$B$35=M451)*('G Project Timeline-OPM update'!$D$7:$D$35=O451),0),MATCH(P451,'G Project Timeline-OPM update'!$G$4:$L$4,0))-14</f>
        <v>#N/A</v>
      </c>
      <c r="T451" s="95" t="str">
        <f t="shared" si="3"/>
        <v>#N/A</v>
      </c>
      <c r="U451" s="96" t="str">
        <f>IFERROR(VLOOKUP(G451,'Bidding list 26'!$B$2:$P$31,15,0),"")</f>
        <v/>
      </c>
      <c r="V451" s="96" t="str">
        <f t="shared" si="4"/>
        <v>#N/A</v>
      </c>
      <c r="W451" s="96">
        <f t="shared" si="31"/>
        <v>0</v>
      </c>
      <c r="X451" s="96" t="str">
        <f t="shared" si="21"/>
        <v>#N/A</v>
      </c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01"/>
      <c r="AI451" s="195"/>
      <c r="AJ451" s="103"/>
      <c r="AK451" s="104"/>
      <c r="AL451" s="3">
        <f t="shared" si="32"/>
        <v>0</v>
      </c>
      <c r="AM451" s="3">
        <f t="shared" si="33"/>
        <v>0</v>
      </c>
      <c r="AN451" s="3">
        <f t="shared" si="34"/>
        <v>0</v>
      </c>
      <c r="AO451" s="3">
        <f t="shared" si="35"/>
        <v>0</v>
      </c>
    </row>
    <row r="452">
      <c r="A452" s="93"/>
      <c r="B452" s="195"/>
      <c r="C452" s="195"/>
      <c r="D452" s="195"/>
      <c r="E452" s="195"/>
      <c r="F452" s="93"/>
      <c r="G452" s="195"/>
      <c r="H452" s="195" t="str">
        <f>vlookup(G452,'Bidding list 26'!$B$4:$G$270,6,0)</f>
        <v>#N/A</v>
      </c>
      <c r="I452" s="88" t="str">
        <f>vlookup(G452,'Bidding list 26'!$B$4:$I$1009,8,0)</f>
        <v>#N/A</v>
      </c>
      <c r="J452" s="93"/>
      <c r="K452" s="89" t="str">
        <f t="shared" si="30"/>
        <v>#N/A</v>
      </c>
      <c r="L452" s="93"/>
      <c r="M452" s="91"/>
      <c r="N452" s="122"/>
      <c r="O452" s="240"/>
      <c r="P452" s="240"/>
      <c r="Q452" s="195"/>
      <c r="R452" s="93">
        <f t="shared" si="29"/>
        <v>0</v>
      </c>
      <c r="S452" s="179" t="str">
        <f t="array" ref="S452">INDEX('G Project Timeline-OPM update'!$G$7:$L$35,MATCH(1,('G Project Timeline-OPM update'!$C$7:$C$35=N452)*('G Project Timeline-OPM update'!$B$7:$B$35=M452)*('G Project Timeline-OPM update'!$D$7:$D$35=O452),0),MATCH(P452,'G Project Timeline-OPM update'!$G$4:$L$4,0))-14</f>
        <v>#N/A</v>
      </c>
      <c r="T452" s="95" t="str">
        <f t="shared" si="3"/>
        <v>#N/A</v>
      </c>
      <c r="U452" s="96" t="str">
        <f>IFERROR(VLOOKUP(G452,'Bidding list 26'!$B$2:$P$31,15,0),"")</f>
        <v/>
      </c>
      <c r="V452" s="96" t="str">
        <f t="shared" si="4"/>
        <v>#N/A</v>
      </c>
      <c r="W452" s="96">
        <f t="shared" si="31"/>
        <v>0</v>
      </c>
      <c r="X452" s="96" t="str">
        <f t="shared" si="21"/>
        <v>#N/A</v>
      </c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01"/>
      <c r="AI452" s="195"/>
      <c r="AJ452" s="103"/>
      <c r="AK452" s="104"/>
      <c r="AL452" s="3">
        <f t="shared" si="32"/>
        <v>0</v>
      </c>
      <c r="AM452" s="3">
        <f t="shared" si="33"/>
        <v>0</v>
      </c>
      <c r="AN452" s="3">
        <f t="shared" si="34"/>
        <v>0</v>
      </c>
      <c r="AO452" s="3">
        <f t="shared" si="35"/>
        <v>0</v>
      </c>
    </row>
    <row r="453">
      <c r="A453" s="93"/>
      <c r="B453" s="195"/>
      <c r="C453" s="195"/>
      <c r="D453" s="195"/>
      <c r="E453" s="195"/>
      <c r="F453" s="93"/>
      <c r="G453" s="195"/>
      <c r="H453" s="195" t="str">
        <f>vlookup(G453,'Bidding list 26'!$B$4:$G$270,6,0)</f>
        <v>#N/A</v>
      </c>
      <c r="I453" s="88" t="str">
        <f>vlookup(G453,'Bidding list 26'!$B$4:$I$1009,8,0)</f>
        <v>#N/A</v>
      </c>
      <c r="J453" s="93"/>
      <c r="K453" s="89" t="str">
        <f t="shared" si="30"/>
        <v>#N/A</v>
      </c>
      <c r="L453" s="93"/>
      <c r="M453" s="91"/>
      <c r="N453" s="122"/>
      <c r="O453" s="240"/>
      <c r="P453" s="240"/>
      <c r="Q453" s="195"/>
      <c r="R453" s="93">
        <f t="shared" si="29"/>
        <v>0</v>
      </c>
      <c r="S453" s="179" t="str">
        <f t="array" ref="S453">INDEX('G Project Timeline-OPM update'!$G$7:$L$35,MATCH(1,('G Project Timeline-OPM update'!$C$7:$C$35=N453)*('G Project Timeline-OPM update'!$B$7:$B$35=M453)*('G Project Timeline-OPM update'!$D$7:$D$35=O453),0),MATCH(P453,'G Project Timeline-OPM update'!$G$4:$L$4,0))-14</f>
        <v>#N/A</v>
      </c>
      <c r="T453" s="95" t="str">
        <f t="shared" si="3"/>
        <v>#N/A</v>
      </c>
      <c r="U453" s="96" t="str">
        <f>IFERROR(VLOOKUP(G453,'Bidding list 26'!$B$2:$P$31,15,0),"")</f>
        <v/>
      </c>
      <c r="V453" s="96" t="str">
        <f t="shared" si="4"/>
        <v>#N/A</v>
      </c>
      <c r="W453" s="96">
        <f t="shared" si="31"/>
        <v>0</v>
      </c>
      <c r="X453" s="96" t="str">
        <f t="shared" si="21"/>
        <v>#N/A</v>
      </c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01"/>
      <c r="AI453" s="195"/>
      <c r="AJ453" s="103"/>
      <c r="AK453" s="104"/>
      <c r="AL453" s="3">
        <f t="shared" si="32"/>
        <v>0</v>
      </c>
      <c r="AM453" s="3">
        <f t="shared" si="33"/>
        <v>0</v>
      </c>
      <c r="AN453" s="3">
        <f t="shared" si="34"/>
        <v>0</v>
      </c>
      <c r="AO453" s="3">
        <f t="shared" si="35"/>
        <v>0</v>
      </c>
    </row>
    <row r="454">
      <c r="A454" s="93"/>
      <c r="B454" s="195"/>
      <c r="C454" s="195"/>
      <c r="D454" s="195"/>
      <c r="E454" s="195"/>
      <c r="F454" s="93"/>
      <c r="G454" s="195"/>
      <c r="H454" s="195" t="str">
        <f>vlookup(G454,'Bidding list 26'!$B$4:$G$270,6,0)</f>
        <v>#N/A</v>
      </c>
      <c r="I454" s="88" t="str">
        <f>vlookup(G454,'Bidding list 26'!$B$4:$I$1009,8,0)</f>
        <v>#N/A</v>
      </c>
      <c r="J454" s="93"/>
      <c r="K454" s="89" t="str">
        <f t="shared" si="30"/>
        <v>#N/A</v>
      </c>
      <c r="L454" s="93"/>
      <c r="M454" s="91"/>
      <c r="N454" s="122"/>
      <c r="O454" s="240"/>
      <c r="P454" s="240"/>
      <c r="Q454" s="195"/>
      <c r="R454" s="93">
        <f t="shared" si="29"/>
        <v>0</v>
      </c>
      <c r="S454" s="179" t="str">
        <f t="array" ref="S454">INDEX('G Project Timeline-OPM update'!$G$7:$L$35,MATCH(1,('G Project Timeline-OPM update'!$C$7:$C$35=N454)*('G Project Timeline-OPM update'!$B$7:$B$35=M454)*('G Project Timeline-OPM update'!$D$7:$D$35=O454),0),MATCH(P454,'G Project Timeline-OPM update'!$G$4:$L$4,0))-14</f>
        <v>#N/A</v>
      </c>
      <c r="T454" s="95" t="str">
        <f t="shared" si="3"/>
        <v>#N/A</v>
      </c>
      <c r="U454" s="96" t="str">
        <f>IFERROR(VLOOKUP(G454,'Bidding list 26'!$B$2:$P$31,15,0),"")</f>
        <v/>
      </c>
      <c r="V454" s="96" t="str">
        <f t="shared" si="4"/>
        <v>#N/A</v>
      </c>
      <c r="W454" s="96">
        <f t="shared" si="31"/>
        <v>0</v>
      </c>
      <c r="X454" s="96" t="str">
        <f t="shared" si="21"/>
        <v>#N/A</v>
      </c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01"/>
      <c r="AI454" s="195"/>
      <c r="AJ454" s="103"/>
      <c r="AK454" s="104"/>
      <c r="AL454" s="3">
        <f t="shared" si="32"/>
        <v>0</v>
      </c>
      <c r="AM454" s="3">
        <f t="shared" si="33"/>
        <v>0</v>
      </c>
      <c r="AN454" s="3">
        <f t="shared" si="34"/>
        <v>0</v>
      </c>
      <c r="AO454" s="3">
        <f t="shared" si="35"/>
        <v>0</v>
      </c>
    </row>
    <row r="455">
      <c r="A455" s="93"/>
      <c r="B455" s="195"/>
      <c r="C455" s="195"/>
      <c r="D455" s="195"/>
      <c r="E455" s="195"/>
      <c r="F455" s="93"/>
      <c r="G455" s="195"/>
      <c r="H455" s="195" t="str">
        <f>vlookup(G455,'Bidding list 26'!$B$4:$G$270,6,0)</f>
        <v>#N/A</v>
      </c>
      <c r="I455" s="88" t="str">
        <f>vlookup(G455,'Bidding list 26'!$B$4:$I$1009,8,0)</f>
        <v>#N/A</v>
      </c>
      <c r="J455" s="93"/>
      <c r="K455" s="89" t="str">
        <f t="shared" si="30"/>
        <v>#N/A</v>
      </c>
      <c r="L455" s="93"/>
      <c r="M455" s="91"/>
      <c r="N455" s="122"/>
      <c r="O455" s="240"/>
      <c r="P455" s="240"/>
      <c r="Q455" s="195"/>
      <c r="R455" s="93">
        <f t="shared" si="29"/>
        <v>0</v>
      </c>
      <c r="S455" s="179" t="str">
        <f t="array" ref="S455">INDEX('G Project Timeline-OPM update'!$G$7:$L$35,MATCH(1,('G Project Timeline-OPM update'!$C$7:$C$35=N455)*('G Project Timeline-OPM update'!$B$7:$B$35=M455)*('G Project Timeline-OPM update'!$D$7:$D$35=O455),0),MATCH(P455,'G Project Timeline-OPM update'!$G$4:$L$4,0))-14</f>
        <v>#N/A</v>
      </c>
      <c r="T455" s="95" t="str">
        <f t="shared" si="3"/>
        <v>#N/A</v>
      </c>
      <c r="U455" s="96" t="str">
        <f>IFERROR(VLOOKUP(G455,'Bidding list 26'!$B$2:$P$31,15,0),"")</f>
        <v/>
      </c>
      <c r="V455" s="96" t="str">
        <f t="shared" si="4"/>
        <v>#N/A</v>
      </c>
      <c r="W455" s="96">
        <f t="shared" si="31"/>
        <v>0</v>
      </c>
      <c r="X455" s="96" t="str">
        <f t="shared" si="21"/>
        <v>#N/A</v>
      </c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01"/>
      <c r="AI455" s="195"/>
      <c r="AJ455" s="103"/>
      <c r="AK455" s="104"/>
      <c r="AL455" s="3">
        <f t="shared" si="32"/>
        <v>0</v>
      </c>
      <c r="AM455" s="3">
        <f t="shared" si="33"/>
        <v>0</v>
      </c>
      <c r="AN455" s="3">
        <f t="shared" si="34"/>
        <v>0</v>
      </c>
      <c r="AO455" s="3">
        <f t="shared" si="35"/>
        <v>0</v>
      </c>
    </row>
    <row r="456">
      <c r="A456" s="93"/>
      <c r="B456" s="195"/>
      <c r="C456" s="195"/>
      <c r="D456" s="195"/>
      <c r="E456" s="195"/>
      <c r="F456" s="93"/>
      <c r="G456" s="195"/>
      <c r="H456" s="195" t="str">
        <f>vlookup(G456,'Bidding list 26'!$B$4:$G$270,6,0)</f>
        <v>#N/A</v>
      </c>
      <c r="I456" s="88" t="str">
        <f>vlookup(G456,'Bidding list 26'!$B$4:$I$1009,8,0)</f>
        <v>#N/A</v>
      </c>
      <c r="J456" s="93"/>
      <c r="K456" s="89" t="str">
        <f t="shared" si="30"/>
        <v>#N/A</v>
      </c>
      <c r="L456" s="93"/>
      <c r="M456" s="91"/>
      <c r="N456" s="122"/>
      <c r="O456" s="240"/>
      <c r="P456" s="240"/>
      <c r="Q456" s="195"/>
      <c r="R456" s="93">
        <f t="shared" si="29"/>
        <v>0</v>
      </c>
      <c r="S456" s="179" t="str">
        <f t="array" ref="S456">INDEX('G Project Timeline-OPM update'!$G$7:$L$35,MATCH(1,('G Project Timeline-OPM update'!$C$7:$C$35=N456)*('G Project Timeline-OPM update'!$B$7:$B$35=M456)*('G Project Timeline-OPM update'!$D$7:$D$35=O456),0),MATCH(P456,'G Project Timeline-OPM update'!$G$4:$L$4,0))-14</f>
        <v>#N/A</v>
      </c>
      <c r="T456" s="95" t="str">
        <f t="shared" si="3"/>
        <v>#N/A</v>
      </c>
      <c r="U456" s="96" t="str">
        <f>IFERROR(VLOOKUP(G456,'Bidding list 26'!$B$2:$P$31,15,0),"")</f>
        <v/>
      </c>
      <c r="V456" s="96" t="str">
        <f t="shared" si="4"/>
        <v>#N/A</v>
      </c>
      <c r="W456" s="96">
        <f t="shared" si="31"/>
        <v>0</v>
      </c>
      <c r="X456" s="96" t="str">
        <f t="shared" si="21"/>
        <v>#N/A</v>
      </c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01"/>
      <c r="AI456" s="195"/>
      <c r="AJ456" s="103"/>
      <c r="AK456" s="104"/>
      <c r="AL456" s="3">
        <f t="shared" si="32"/>
        <v>0</v>
      </c>
      <c r="AM456" s="3">
        <f t="shared" si="33"/>
        <v>0</v>
      </c>
      <c r="AN456" s="3">
        <f t="shared" si="34"/>
        <v>0</v>
      </c>
      <c r="AO456" s="3">
        <f t="shared" si="35"/>
        <v>0</v>
      </c>
    </row>
    <row r="457">
      <c r="A457" s="93"/>
      <c r="B457" s="195"/>
      <c r="C457" s="195"/>
      <c r="D457" s="195"/>
      <c r="E457" s="195"/>
      <c r="F457" s="93"/>
      <c r="G457" s="195"/>
      <c r="H457" s="195" t="str">
        <f>vlookup(G457,'Bidding list 26'!$B$4:$G$270,6,0)</f>
        <v>#N/A</v>
      </c>
      <c r="I457" s="88" t="str">
        <f>vlookup(G457,'Bidding list 26'!$B$4:$I$1009,8,0)</f>
        <v>#N/A</v>
      </c>
      <c r="J457" s="93"/>
      <c r="K457" s="89" t="str">
        <f t="shared" si="30"/>
        <v>#N/A</v>
      </c>
      <c r="L457" s="93"/>
      <c r="M457" s="91"/>
      <c r="N457" s="122"/>
      <c r="O457" s="240"/>
      <c r="P457" s="240"/>
      <c r="Q457" s="195"/>
      <c r="R457" s="93">
        <f t="shared" si="29"/>
        <v>0</v>
      </c>
      <c r="S457" s="179" t="str">
        <f t="array" ref="S457">INDEX('G Project Timeline-OPM update'!$G$7:$L$35,MATCH(1,('G Project Timeline-OPM update'!$C$7:$C$35=N457)*('G Project Timeline-OPM update'!$B$7:$B$35=M457)*('G Project Timeline-OPM update'!$D$7:$D$35=O457),0),MATCH(P457,'G Project Timeline-OPM update'!$G$4:$L$4,0))-14</f>
        <v>#N/A</v>
      </c>
      <c r="T457" s="95" t="str">
        <f t="shared" si="3"/>
        <v>#N/A</v>
      </c>
      <c r="U457" s="96" t="str">
        <f>IFERROR(VLOOKUP(G457,'Bidding list 26'!$B$2:$P$31,15,0),"")</f>
        <v/>
      </c>
      <c r="V457" s="96" t="str">
        <f t="shared" si="4"/>
        <v>#N/A</v>
      </c>
      <c r="W457" s="96">
        <f t="shared" si="31"/>
        <v>0</v>
      </c>
      <c r="X457" s="96" t="str">
        <f t="shared" si="21"/>
        <v>#N/A</v>
      </c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01"/>
      <c r="AI457" s="195"/>
      <c r="AJ457" s="103"/>
      <c r="AK457" s="104"/>
      <c r="AL457" s="3">
        <f t="shared" si="32"/>
        <v>0</v>
      </c>
      <c r="AM457" s="3">
        <f t="shared" si="33"/>
        <v>0</v>
      </c>
      <c r="AN457" s="3">
        <f t="shared" si="34"/>
        <v>0</v>
      </c>
      <c r="AO457" s="3">
        <f t="shared" si="35"/>
        <v>0</v>
      </c>
    </row>
    <row r="458">
      <c r="A458" s="93"/>
      <c r="B458" s="195"/>
      <c r="C458" s="195"/>
      <c r="D458" s="195"/>
      <c r="E458" s="195"/>
      <c r="F458" s="93"/>
      <c r="G458" s="195"/>
      <c r="H458" s="195" t="str">
        <f>vlookup(G458,'Bidding list 26'!$B$4:$G$270,6,0)</f>
        <v>#N/A</v>
      </c>
      <c r="I458" s="88" t="str">
        <f>vlookup(G458,'Bidding list 26'!$B$4:$I$1009,8,0)</f>
        <v>#N/A</v>
      </c>
      <c r="J458" s="93"/>
      <c r="K458" s="89" t="str">
        <f t="shared" si="30"/>
        <v>#N/A</v>
      </c>
      <c r="L458" s="93"/>
      <c r="M458" s="91"/>
      <c r="N458" s="122"/>
      <c r="O458" s="240"/>
      <c r="P458" s="240"/>
      <c r="Q458" s="195"/>
      <c r="R458" s="93">
        <f t="shared" si="29"/>
        <v>0</v>
      </c>
      <c r="S458" s="179" t="str">
        <f t="array" ref="S458">INDEX('G Project Timeline-OPM update'!$G$7:$L$35,MATCH(1,('G Project Timeline-OPM update'!$C$7:$C$35=N458)*('G Project Timeline-OPM update'!$B$7:$B$35=M458)*('G Project Timeline-OPM update'!$D$7:$D$35=O458),0),MATCH(P458,'G Project Timeline-OPM update'!$G$4:$L$4,0))-14</f>
        <v>#N/A</v>
      </c>
      <c r="T458" s="95" t="str">
        <f t="shared" si="3"/>
        <v>#N/A</v>
      </c>
      <c r="U458" s="96" t="str">
        <f>IFERROR(VLOOKUP(G458,'Bidding list 26'!$B$2:$P$31,15,0),"")</f>
        <v/>
      </c>
      <c r="V458" s="96" t="str">
        <f t="shared" si="4"/>
        <v>#N/A</v>
      </c>
      <c r="W458" s="96">
        <f t="shared" si="31"/>
        <v>0</v>
      </c>
      <c r="X458" s="96" t="str">
        <f t="shared" si="21"/>
        <v>#N/A</v>
      </c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01"/>
      <c r="AI458" s="195"/>
      <c r="AJ458" s="103"/>
      <c r="AK458" s="104"/>
      <c r="AL458" s="3">
        <f t="shared" si="32"/>
        <v>0</v>
      </c>
      <c r="AM458" s="3">
        <f t="shared" si="33"/>
        <v>0</v>
      </c>
      <c r="AN458" s="3">
        <f t="shared" si="34"/>
        <v>0</v>
      </c>
      <c r="AO458" s="3">
        <f t="shared" si="35"/>
        <v>0</v>
      </c>
    </row>
    <row r="459">
      <c r="A459" s="93"/>
      <c r="B459" s="195"/>
      <c r="C459" s="195"/>
      <c r="D459" s="195"/>
      <c r="E459" s="195"/>
      <c r="F459" s="93"/>
      <c r="G459" s="195"/>
      <c r="H459" s="195" t="str">
        <f>vlookup(G459,'Bidding list 26'!$B$4:$G$270,6,0)</f>
        <v>#N/A</v>
      </c>
      <c r="I459" s="88" t="str">
        <f>vlookup(G459,'Bidding list 26'!$B$4:$I$1009,8,0)</f>
        <v>#N/A</v>
      </c>
      <c r="J459" s="93"/>
      <c r="K459" s="89" t="str">
        <f t="shared" si="30"/>
        <v>#N/A</v>
      </c>
      <c r="L459" s="93"/>
      <c r="M459" s="91"/>
      <c r="N459" s="122"/>
      <c r="O459" s="240"/>
      <c r="P459" s="240"/>
      <c r="Q459" s="195"/>
      <c r="R459" s="93">
        <f t="shared" si="29"/>
        <v>0</v>
      </c>
      <c r="S459" s="179" t="str">
        <f t="array" ref="S459">INDEX('G Project Timeline-OPM update'!$G$7:$L$35,MATCH(1,('G Project Timeline-OPM update'!$C$7:$C$35=N459)*('G Project Timeline-OPM update'!$B$7:$B$35=M459)*('G Project Timeline-OPM update'!$D$7:$D$35=O459),0),MATCH(P459,'G Project Timeline-OPM update'!$G$4:$L$4,0))-14</f>
        <v>#N/A</v>
      </c>
      <c r="T459" s="95" t="str">
        <f t="shared" si="3"/>
        <v>#N/A</v>
      </c>
      <c r="U459" s="96" t="str">
        <f>IFERROR(VLOOKUP(G459,'Bidding list 26'!$B$2:$P$31,15,0),"")</f>
        <v/>
      </c>
      <c r="V459" s="96" t="str">
        <f t="shared" si="4"/>
        <v>#N/A</v>
      </c>
      <c r="W459" s="96">
        <f t="shared" si="31"/>
        <v>0</v>
      </c>
      <c r="X459" s="96" t="str">
        <f t="shared" si="21"/>
        <v>#N/A</v>
      </c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01"/>
      <c r="AI459" s="195"/>
      <c r="AJ459" s="103"/>
      <c r="AK459" s="104"/>
      <c r="AL459" s="3">
        <f t="shared" si="32"/>
        <v>0</v>
      </c>
      <c r="AM459" s="3">
        <f t="shared" si="33"/>
        <v>0</v>
      </c>
      <c r="AN459" s="3">
        <f t="shared" si="34"/>
        <v>0</v>
      </c>
      <c r="AO459" s="3">
        <f t="shared" si="35"/>
        <v>0</v>
      </c>
    </row>
    <row r="460">
      <c r="A460" s="93"/>
      <c r="B460" s="195"/>
      <c r="C460" s="195"/>
      <c r="D460" s="195"/>
      <c r="E460" s="195"/>
      <c r="F460" s="93"/>
      <c r="G460" s="195"/>
      <c r="H460" s="195" t="str">
        <f>vlookup(G460,'Bidding list 26'!$B$4:$G$270,6,0)</f>
        <v>#N/A</v>
      </c>
      <c r="I460" s="88" t="str">
        <f>vlookup(G460,'Bidding list 26'!$B$4:$I$1009,8,0)</f>
        <v>#N/A</v>
      </c>
      <c r="J460" s="93"/>
      <c r="K460" s="89" t="str">
        <f t="shared" si="30"/>
        <v>#N/A</v>
      </c>
      <c r="L460" s="93"/>
      <c r="M460" s="91"/>
      <c r="N460" s="122"/>
      <c r="O460" s="240"/>
      <c r="P460" s="240"/>
      <c r="Q460" s="195"/>
      <c r="R460" s="93">
        <f t="shared" si="29"/>
        <v>0</v>
      </c>
      <c r="S460" s="179" t="str">
        <f t="array" ref="S460">INDEX('G Project Timeline-OPM update'!$G$7:$L$35,MATCH(1,('G Project Timeline-OPM update'!$C$7:$C$35=N460)*('G Project Timeline-OPM update'!$B$7:$B$35=M460)*('G Project Timeline-OPM update'!$D$7:$D$35=O460),0),MATCH(P460,'G Project Timeline-OPM update'!$G$4:$L$4,0))-14</f>
        <v>#N/A</v>
      </c>
      <c r="T460" s="95" t="str">
        <f t="shared" si="3"/>
        <v>#N/A</v>
      </c>
      <c r="U460" s="96" t="str">
        <f>IFERROR(VLOOKUP(G460,'Bidding list 26'!$B$2:$P$31,15,0),"")</f>
        <v/>
      </c>
      <c r="V460" s="96" t="str">
        <f t="shared" si="4"/>
        <v>#N/A</v>
      </c>
      <c r="W460" s="96">
        <f t="shared" si="31"/>
        <v>0</v>
      </c>
      <c r="X460" s="96" t="str">
        <f t="shared" si="21"/>
        <v>#N/A</v>
      </c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01"/>
      <c r="AI460" s="195"/>
      <c r="AJ460" s="103"/>
      <c r="AK460" s="104"/>
      <c r="AL460" s="3">
        <f t="shared" si="32"/>
        <v>0</v>
      </c>
      <c r="AM460" s="3">
        <f t="shared" si="33"/>
        <v>0</v>
      </c>
      <c r="AN460" s="3">
        <f t="shared" si="34"/>
        <v>0</v>
      </c>
      <c r="AO460" s="3">
        <f t="shared" si="35"/>
        <v>0</v>
      </c>
    </row>
    <row r="461">
      <c r="A461" s="93"/>
      <c r="B461" s="195"/>
      <c r="C461" s="195"/>
      <c r="D461" s="195"/>
      <c r="E461" s="195"/>
      <c r="F461" s="93"/>
      <c r="G461" s="195"/>
      <c r="H461" s="195" t="str">
        <f>vlookup(G461,'Bidding list 26'!$B$4:$G$270,6,0)</f>
        <v>#N/A</v>
      </c>
      <c r="I461" s="88" t="str">
        <f>vlookup(G461,'Bidding list 26'!$B$4:$I$1009,8,0)</f>
        <v>#N/A</v>
      </c>
      <c r="J461" s="93"/>
      <c r="K461" s="89" t="str">
        <f t="shared" si="30"/>
        <v>#N/A</v>
      </c>
      <c r="L461" s="93"/>
      <c r="M461" s="91"/>
      <c r="N461" s="122"/>
      <c r="O461" s="240"/>
      <c r="P461" s="240"/>
      <c r="Q461" s="195"/>
      <c r="R461" s="93">
        <f t="shared" si="29"/>
        <v>0</v>
      </c>
      <c r="S461" s="179" t="str">
        <f t="array" ref="S461">INDEX('G Project Timeline-OPM update'!$G$7:$L$35,MATCH(1,('G Project Timeline-OPM update'!$C$7:$C$35=N461)*('G Project Timeline-OPM update'!$B$7:$B$35=M461)*('G Project Timeline-OPM update'!$D$7:$D$35=O461),0),MATCH(P461,'G Project Timeline-OPM update'!$G$4:$L$4,0))-14</f>
        <v>#N/A</v>
      </c>
      <c r="T461" s="95" t="str">
        <f t="shared" si="3"/>
        <v>#N/A</v>
      </c>
      <c r="U461" s="96" t="str">
        <f>IFERROR(VLOOKUP(G461,'Bidding list 26'!$B$2:$P$31,15,0),"")</f>
        <v/>
      </c>
      <c r="V461" s="96" t="str">
        <f t="shared" si="4"/>
        <v>#N/A</v>
      </c>
      <c r="W461" s="96">
        <f t="shared" si="31"/>
        <v>0</v>
      </c>
      <c r="X461" s="96" t="str">
        <f t="shared" si="21"/>
        <v>#N/A</v>
      </c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01"/>
      <c r="AI461" s="195"/>
      <c r="AJ461" s="103"/>
      <c r="AK461" s="104"/>
      <c r="AL461" s="3">
        <f t="shared" si="32"/>
        <v>0</v>
      </c>
      <c r="AM461" s="3">
        <f t="shared" si="33"/>
        <v>0</v>
      </c>
      <c r="AN461" s="3">
        <f t="shared" si="34"/>
        <v>0</v>
      </c>
      <c r="AO461" s="3">
        <f t="shared" si="35"/>
        <v>0</v>
      </c>
    </row>
    <row r="462">
      <c r="A462" s="93"/>
      <c r="B462" s="195"/>
      <c r="C462" s="195"/>
      <c r="D462" s="195"/>
      <c r="E462" s="195"/>
      <c r="F462" s="93"/>
      <c r="G462" s="195"/>
      <c r="H462" s="195" t="str">
        <f>vlookup(G462,'Bidding list 26'!$B$4:$G$270,6,0)</f>
        <v>#N/A</v>
      </c>
      <c r="I462" s="88" t="str">
        <f>vlookup(G462,'Bidding list 26'!$B$4:$I$1009,8,0)</f>
        <v>#N/A</v>
      </c>
      <c r="J462" s="93"/>
      <c r="K462" s="89" t="str">
        <f t="shared" si="30"/>
        <v>#N/A</v>
      </c>
      <c r="L462" s="93"/>
      <c r="M462" s="91"/>
      <c r="N462" s="122"/>
      <c r="O462" s="240"/>
      <c r="P462" s="240"/>
      <c r="Q462" s="195"/>
      <c r="R462" s="93">
        <f t="shared" si="29"/>
        <v>0</v>
      </c>
      <c r="S462" s="179" t="str">
        <f t="array" ref="S462">INDEX('G Project Timeline-OPM update'!$G$7:$L$35,MATCH(1,('G Project Timeline-OPM update'!$C$7:$C$35=N462)*('G Project Timeline-OPM update'!$B$7:$B$35=M462)*('G Project Timeline-OPM update'!$D$7:$D$35=O462),0),MATCH(P462,'G Project Timeline-OPM update'!$G$4:$L$4,0))-14</f>
        <v>#N/A</v>
      </c>
      <c r="T462" s="95" t="str">
        <f t="shared" si="3"/>
        <v>#N/A</v>
      </c>
      <c r="U462" s="96" t="str">
        <f>IFERROR(VLOOKUP(G462,'Bidding list 26'!$B$2:$P$31,15,0),"")</f>
        <v/>
      </c>
      <c r="V462" s="96" t="str">
        <f t="shared" si="4"/>
        <v>#N/A</v>
      </c>
      <c r="W462" s="96">
        <f t="shared" si="31"/>
        <v>0</v>
      </c>
      <c r="X462" s="96" t="str">
        <f t="shared" si="21"/>
        <v>#N/A</v>
      </c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01"/>
      <c r="AI462" s="195"/>
      <c r="AJ462" s="103"/>
      <c r="AK462" s="104"/>
      <c r="AL462" s="3">
        <f t="shared" si="32"/>
        <v>0</v>
      </c>
      <c r="AM462" s="3">
        <f t="shared" si="33"/>
        <v>0</v>
      </c>
      <c r="AN462" s="3">
        <f t="shared" si="34"/>
        <v>0</v>
      </c>
      <c r="AO462" s="3">
        <f t="shared" si="35"/>
        <v>0</v>
      </c>
    </row>
    <row r="463">
      <c r="A463" s="93"/>
      <c r="B463" s="195"/>
      <c r="C463" s="195"/>
      <c r="D463" s="195"/>
      <c r="E463" s="195"/>
      <c r="F463" s="93"/>
      <c r="G463" s="195"/>
      <c r="H463" s="195" t="str">
        <f>vlookup(G463,'Bidding list 26'!$B$4:$G$270,6,0)</f>
        <v>#N/A</v>
      </c>
      <c r="I463" s="88" t="str">
        <f>vlookup(G463,'Bidding list 26'!$B$4:$I$1009,8,0)</f>
        <v>#N/A</v>
      </c>
      <c r="J463" s="93"/>
      <c r="K463" s="89" t="str">
        <f t="shared" si="30"/>
        <v>#N/A</v>
      </c>
      <c r="L463" s="93"/>
      <c r="M463" s="91"/>
      <c r="N463" s="122"/>
      <c r="O463" s="240"/>
      <c r="P463" s="240"/>
      <c r="Q463" s="195"/>
      <c r="R463" s="93">
        <f t="shared" si="29"/>
        <v>0</v>
      </c>
      <c r="S463" s="179" t="str">
        <f t="array" ref="S463">INDEX('G Project Timeline-OPM update'!$G$7:$L$35,MATCH(1,('G Project Timeline-OPM update'!$C$7:$C$35=N463)*('G Project Timeline-OPM update'!$B$7:$B$35=M463)*('G Project Timeline-OPM update'!$D$7:$D$35=O463),0),MATCH(P463,'G Project Timeline-OPM update'!$G$4:$L$4,0))-14</f>
        <v>#N/A</v>
      </c>
      <c r="T463" s="95" t="str">
        <f t="shared" si="3"/>
        <v>#N/A</v>
      </c>
      <c r="U463" s="96" t="str">
        <f>IFERROR(VLOOKUP(G463,'Bidding list 26'!$B$2:$P$31,15,0),"")</f>
        <v/>
      </c>
      <c r="V463" s="96" t="str">
        <f t="shared" si="4"/>
        <v>#N/A</v>
      </c>
      <c r="W463" s="96">
        <f t="shared" si="31"/>
        <v>0</v>
      </c>
      <c r="X463" s="96" t="str">
        <f t="shared" si="21"/>
        <v>#N/A</v>
      </c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01"/>
      <c r="AI463" s="195"/>
      <c r="AJ463" s="103"/>
      <c r="AK463" s="104"/>
      <c r="AL463" s="3">
        <f t="shared" si="32"/>
        <v>0</v>
      </c>
      <c r="AM463" s="3">
        <f t="shared" si="33"/>
        <v>0</v>
      </c>
      <c r="AN463" s="3">
        <f t="shared" si="34"/>
        <v>0</v>
      </c>
      <c r="AO463" s="3">
        <f t="shared" si="35"/>
        <v>0</v>
      </c>
    </row>
    <row r="464">
      <c r="A464" s="93"/>
      <c r="B464" s="195"/>
      <c r="C464" s="195"/>
      <c r="D464" s="195"/>
      <c r="E464" s="195"/>
      <c r="F464" s="93"/>
      <c r="G464" s="195"/>
      <c r="H464" s="195" t="str">
        <f>vlookup(G464,'Bidding list 26'!$B$4:$G$270,6,0)</f>
        <v>#N/A</v>
      </c>
      <c r="I464" s="88" t="str">
        <f>vlookup(G464,'Bidding list 26'!$B$4:$I$1009,8,0)</f>
        <v>#N/A</v>
      </c>
      <c r="J464" s="93"/>
      <c r="K464" s="89" t="str">
        <f t="shared" si="30"/>
        <v>#N/A</v>
      </c>
      <c r="L464" s="93"/>
      <c r="M464" s="91"/>
      <c r="N464" s="122"/>
      <c r="O464" s="240"/>
      <c r="P464" s="240"/>
      <c r="Q464" s="195"/>
      <c r="R464" s="93">
        <f t="shared" si="29"/>
        <v>0</v>
      </c>
      <c r="S464" s="179" t="str">
        <f t="array" ref="S464">INDEX('G Project Timeline-OPM update'!$G$7:$L$35,MATCH(1,('G Project Timeline-OPM update'!$C$7:$C$35=N464)*('G Project Timeline-OPM update'!$B$7:$B$35=M464)*('G Project Timeline-OPM update'!$D$7:$D$35=O464),0),MATCH(P464,'G Project Timeline-OPM update'!$G$4:$L$4,0))-14</f>
        <v>#N/A</v>
      </c>
      <c r="T464" s="95" t="str">
        <f t="shared" si="3"/>
        <v>#N/A</v>
      </c>
      <c r="U464" s="96" t="str">
        <f>IFERROR(VLOOKUP(G464,'Bidding list 26'!$B$2:$P$31,15,0),"")</f>
        <v/>
      </c>
      <c r="V464" s="96" t="str">
        <f t="shared" si="4"/>
        <v>#N/A</v>
      </c>
      <c r="W464" s="96">
        <f t="shared" si="31"/>
        <v>0</v>
      </c>
      <c r="X464" s="96" t="str">
        <f t="shared" si="21"/>
        <v>#N/A</v>
      </c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01"/>
      <c r="AI464" s="195"/>
      <c r="AJ464" s="103"/>
      <c r="AK464" s="104"/>
      <c r="AL464" s="3">
        <f t="shared" si="32"/>
        <v>0</v>
      </c>
      <c r="AM464" s="3">
        <f t="shared" si="33"/>
        <v>0</v>
      </c>
      <c r="AN464" s="3">
        <f t="shared" si="34"/>
        <v>0</v>
      </c>
      <c r="AO464" s="3">
        <f t="shared" si="35"/>
        <v>0</v>
      </c>
    </row>
    <row r="465">
      <c r="A465" s="93"/>
      <c r="B465" s="195"/>
      <c r="C465" s="195"/>
      <c r="D465" s="195"/>
      <c r="E465" s="195"/>
      <c r="F465" s="93"/>
      <c r="G465" s="195"/>
      <c r="H465" s="195" t="str">
        <f>vlookup(G465,'Bidding list 26'!$B$4:$G$270,6,0)</f>
        <v>#N/A</v>
      </c>
      <c r="I465" s="88" t="str">
        <f>vlookup(G465,'Bidding list 26'!$B$4:$I$1009,8,0)</f>
        <v>#N/A</v>
      </c>
      <c r="J465" s="93"/>
      <c r="K465" s="89" t="str">
        <f t="shared" si="30"/>
        <v>#N/A</v>
      </c>
      <c r="L465" s="93"/>
      <c r="M465" s="91"/>
      <c r="N465" s="122"/>
      <c r="O465" s="240"/>
      <c r="P465" s="240"/>
      <c r="Q465" s="195"/>
      <c r="R465" s="93">
        <f t="shared" si="29"/>
        <v>0</v>
      </c>
      <c r="S465" s="179" t="str">
        <f t="array" ref="S465">INDEX('G Project Timeline-OPM update'!$G$7:$L$35,MATCH(1,('G Project Timeline-OPM update'!$C$7:$C$35=N465)*('G Project Timeline-OPM update'!$B$7:$B$35=M465)*('G Project Timeline-OPM update'!$D$7:$D$35=O465),0),MATCH(P465,'G Project Timeline-OPM update'!$G$4:$L$4,0))-14</f>
        <v>#N/A</v>
      </c>
      <c r="T465" s="95" t="str">
        <f t="shared" si="3"/>
        <v>#N/A</v>
      </c>
      <c r="U465" s="96" t="str">
        <f>IFERROR(VLOOKUP(G465,'Bidding list 26'!$B$2:$P$31,15,0),"")</f>
        <v/>
      </c>
      <c r="V465" s="96" t="str">
        <f t="shared" si="4"/>
        <v>#N/A</v>
      </c>
      <c r="W465" s="96">
        <f t="shared" si="31"/>
        <v>0</v>
      </c>
      <c r="X465" s="96" t="str">
        <f t="shared" si="21"/>
        <v>#N/A</v>
      </c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01"/>
      <c r="AI465" s="195"/>
      <c r="AJ465" s="103"/>
      <c r="AK465" s="104"/>
      <c r="AL465" s="3">
        <f t="shared" si="32"/>
        <v>0</v>
      </c>
      <c r="AM465" s="3">
        <f t="shared" si="33"/>
        <v>0</v>
      </c>
      <c r="AN465" s="3">
        <f t="shared" si="34"/>
        <v>0</v>
      </c>
      <c r="AO465" s="3">
        <f t="shared" si="35"/>
        <v>0</v>
      </c>
    </row>
    <row r="466">
      <c r="A466" s="93"/>
      <c r="B466" s="195"/>
      <c r="C466" s="195"/>
      <c r="D466" s="195"/>
      <c r="E466" s="195"/>
      <c r="F466" s="93"/>
      <c r="G466" s="195"/>
      <c r="H466" s="195" t="str">
        <f>vlookup(G466,'Bidding list 26'!$B$4:$G$270,6,0)</f>
        <v>#N/A</v>
      </c>
      <c r="I466" s="88" t="str">
        <f>vlookup(G466,'Bidding list 26'!$B$4:$I$1009,8,0)</f>
        <v>#N/A</v>
      </c>
      <c r="J466" s="93"/>
      <c r="K466" s="89" t="str">
        <f t="shared" si="30"/>
        <v>#N/A</v>
      </c>
      <c r="L466" s="93"/>
      <c r="M466" s="91"/>
      <c r="N466" s="122"/>
      <c r="O466" s="240"/>
      <c r="P466" s="240"/>
      <c r="Q466" s="195"/>
      <c r="R466" s="93">
        <f t="shared" si="29"/>
        <v>0</v>
      </c>
      <c r="S466" s="179" t="str">
        <f t="array" ref="S466">INDEX('G Project Timeline-OPM update'!$G$7:$L$35,MATCH(1,('G Project Timeline-OPM update'!$C$7:$C$35=N466)*('G Project Timeline-OPM update'!$B$7:$B$35=M466)*('G Project Timeline-OPM update'!$D$7:$D$35=O466),0),MATCH(P466,'G Project Timeline-OPM update'!$G$4:$L$4,0))-14</f>
        <v>#N/A</v>
      </c>
      <c r="T466" s="95" t="str">
        <f t="shared" si="3"/>
        <v>#N/A</v>
      </c>
      <c r="U466" s="96" t="str">
        <f>IFERROR(VLOOKUP(G466,'Bidding list 26'!$B$2:$P$31,15,0),"")</f>
        <v/>
      </c>
      <c r="V466" s="96" t="str">
        <f t="shared" si="4"/>
        <v>#N/A</v>
      </c>
      <c r="W466" s="96">
        <f t="shared" si="31"/>
        <v>0</v>
      </c>
      <c r="X466" s="96" t="str">
        <f t="shared" si="21"/>
        <v>#N/A</v>
      </c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01"/>
      <c r="AI466" s="195"/>
      <c r="AJ466" s="103"/>
      <c r="AK466" s="104"/>
      <c r="AL466" s="3">
        <f t="shared" si="32"/>
        <v>0</v>
      </c>
      <c r="AM466" s="3">
        <f t="shared" si="33"/>
        <v>0</v>
      </c>
      <c r="AN466" s="3">
        <f t="shared" si="34"/>
        <v>0</v>
      </c>
      <c r="AO466" s="3">
        <f t="shared" si="35"/>
        <v>0</v>
      </c>
    </row>
    <row r="467">
      <c r="A467" s="93"/>
      <c r="B467" s="195"/>
      <c r="C467" s="195"/>
      <c r="D467" s="195"/>
      <c r="E467" s="195"/>
      <c r="F467" s="93"/>
      <c r="G467" s="195"/>
      <c r="H467" s="195" t="str">
        <f>vlookup(G467,'Bidding list 26'!$B$4:$G$270,6,0)</f>
        <v>#N/A</v>
      </c>
      <c r="I467" s="88" t="str">
        <f>vlookup(G467,'Bidding list 26'!$B$4:$I$1009,8,0)</f>
        <v>#N/A</v>
      </c>
      <c r="J467" s="93"/>
      <c r="K467" s="89" t="str">
        <f t="shared" si="30"/>
        <v>#N/A</v>
      </c>
      <c r="L467" s="93"/>
      <c r="M467" s="91"/>
      <c r="N467" s="122"/>
      <c r="O467" s="240"/>
      <c r="P467" s="240"/>
      <c r="Q467" s="195"/>
      <c r="R467" s="93">
        <f t="shared" si="29"/>
        <v>0</v>
      </c>
      <c r="S467" s="179" t="str">
        <f t="array" ref="S467">INDEX('G Project Timeline-OPM update'!$G$7:$L$35,MATCH(1,('G Project Timeline-OPM update'!$C$7:$C$35=N467)*('G Project Timeline-OPM update'!$B$7:$B$35=M467)*('G Project Timeline-OPM update'!$D$7:$D$35=O467),0),MATCH(P467,'G Project Timeline-OPM update'!$G$4:$L$4,0))-14</f>
        <v>#N/A</v>
      </c>
      <c r="T467" s="95" t="str">
        <f t="shared" si="3"/>
        <v>#N/A</v>
      </c>
      <c r="U467" s="96" t="str">
        <f>IFERROR(VLOOKUP(G467,'Bidding list 26'!$B$2:$P$31,15,0),"")</f>
        <v/>
      </c>
      <c r="V467" s="96" t="str">
        <f t="shared" si="4"/>
        <v>#N/A</v>
      </c>
      <c r="W467" s="96">
        <f t="shared" si="31"/>
        <v>0</v>
      </c>
      <c r="X467" s="96" t="str">
        <f t="shared" si="21"/>
        <v>#N/A</v>
      </c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01"/>
      <c r="AI467" s="195"/>
      <c r="AJ467" s="103"/>
      <c r="AK467" s="104"/>
      <c r="AL467" s="3">
        <f t="shared" si="32"/>
        <v>0</v>
      </c>
      <c r="AM467" s="3">
        <f t="shared" si="33"/>
        <v>0</v>
      </c>
      <c r="AN467" s="3">
        <f t="shared" si="34"/>
        <v>0</v>
      </c>
      <c r="AO467" s="3">
        <f t="shared" si="35"/>
        <v>0</v>
      </c>
    </row>
    <row r="468">
      <c r="A468" s="93"/>
      <c r="B468" s="195"/>
      <c r="C468" s="195"/>
      <c r="D468" s="195"/>
      <c r="E468" s="195"/>
      <c r="F468" s="93"/>
      <c r="G468" s="195"/>
      <c r="H468" s="195" t="str">
        <f>vlookup(G468,'Bidding list 26'!$B$4:$G$270,6,0)</f>
        <v>#N/A</v>
      </c>
      <c r="I468" s="88" t="str">
        <f>vlookup(G468,'Bidding list 26'!$B$4:$I$1009,8,0)</f>
        <v>#N/A</v>
      </c>
      <c r="J468" s="93"/>
      <c r="K468" s="89" t="str">
        <f t="shared" si="30"/>
        <v>#N/A</v>
      </c>
      <c r="L468" s="93"/>
      <c r="M468" s="91"/>
      <c r="N468" s="122"/>
      <c r="O468" s="240"/>
      <c r="P468" s="240"/>
      <c r="Q468" s="195"/>
      <c r="R468" s="93">
        <f t="shared" si="29"/>
        <v>0</v>
      </c>
      <c r="S468" s="179" t="str">
        <f t="array" ref="S468">INDEX('G Project Timeline-OPM update'!$G$7:$L$35,MATCH(1,('G Project Timeline-OPM update'!$C$7:$C$35=N468)*('G Project Timeline-OPM update'!$B$7:$B$35=M468)*('G Project Timeline-OPM update'!$D$7:$D$35=O468),0),MATCH(P468,'G Project Timeline-OPM update'!$G$4:$L$4,0))-14</f>
        <v>#N/A</v>
      </c>
      <c r="T468" s="95" t="str">
        <f t="shared" si="3"/>
        <v>#N/A</v>
      </c>
      <c r="U468" s="96" t="str">
        <f>IFERROR(VLOOKUP(G468,'Bidding list 26'!$B$2:$P$31,15,0),"")</f>
        <v/>
      </c>
      <c r="V468" s="96" t="str">
        <f t="shared" si="4"/>
        <v>#N/A</v>
      </c>
      <c r="W468" s="96">
        <f t="shared" si="31"/>
        <v>0</v>
      </c>
      <c r="X468" s="96" t="str">
        <f t="shared" si="21"/>
        <v>#N/A</v>
      </c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01"/>
      <c r="AI468" s="195"/>
      <c r="AJ468" s="103"/>
      <c r="AK468" s="104"/>
      <c r="AL468" s="3">
        <f t="shared" si="32"/>
        <v>0</v>
      </c>
      <c r="AM468" s="3">
        <f t="shared" si="33"/>
        <v>0</v>
      </c>
      <c r="AN468" s="3">
        <f t="shared" si="34"/>
        <v>0</v>
      </c>
      <c r="AO468" s="3">
        <f t="shared" si="35"/>
        <v>0</v>
      </c>
    </row>
    <row r="469">
      <c r="A469" s="93"/>
      <c r="B469" s="195"/>
      <c r="C469" s="195"/>
      <c r="D469" s="195"/>
      <c r="E469" s="195"/>
      <c r="F469" s="93"/>
      <c r="G469" s="195"/>
      <c r="H469" s="195" t="str">
        <f>vlookup(G469,'Bidding list 26'!$B$4:$G$270,6,0)</f>
        <v>#N/A</v>
      </c>
      <c r="I469" s="88" t="str">
        <f>vlookup(G469,'Bidding list 26'!$B$4:$I$1009,8,0)</f>
        <v>#N/A</v>
      </c>
      <c r="J469" s="93"/>
      <c r="K469" s="89" t="str">
        <f t="shared" si="30"/>
        <v>#N/A</v>
      </c>
      <c r="L469" s="93"/>
      <c r="M469" s="91"/>
      <c r="N469" s="122"/>
      <c r="O469" s="240"/>
      <c r="P469" s="240"/>
      <c r="Q469" s="195"/>
      <c r="R469" s="93">
        <f t="shared" si="29"/>
        <v>0</v>
      </c>
      <c r="S469" s="179" t="str">
        <f t="array" ref="S469">INDEX('G Project Timeline-OPM update'!$G$7:$L$35,MATCH(1,('G Project Timeline-OPM update'!$C$7:$C$35=N469)*('G Project Timeline-OPM update'!$B$7:$B$35=M469)*('G Project Timeline-OPM update'!$D$7:$D$35=O469),0),MATCH(P469,'G Project Timeline-OPM update'!$G$4:$L$4,0))-14</f>
        <v>#N/A</v>
      </c>
      <c r="T469" s="95" t="str">
        <f t="shared" si="3"/>
        <v>#N/A</v>
      </c>
      <c r="U469" s="96" t="str">
        <f>IFERROR(VLOOKUP(G469,'Bidding list 26'!$B$2:$P$31,15,0),"")</f>
        <v/>
      </c>
      <c r="V469" s="96" t="str">
        <f t="shared" si="4"/>
        <v>#N/A</v>
      </c>
      <c r="W469" s="96">
        <f t="shared" si="31"/>
        <v>0</v>
      </c>
      <c r="X469" s="96" t="str">
        <f t="shared" si="21"/>
        <v>#N/A</v>
      </c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01"/>
      <c r="AI469" s="195"/>
      <c r="AJ469" s="103"/>
      <c r="AK469" s="104"/>
      <c r="AL469" s="3">
        <f t="shared" si="32"/>
        <v>0</v>
      </c>
      <c r="AM469" s="3">
        <f t="shared" si="33"/>
        <v>0</v>
      </c>
      <c r="AN469" s="3">
        <f t="shared" si="34"/>
        <v>0</v>
      </c>
      <c r="AO469" s="3">
        <f t="shared" si="35"/>
        <v>0</v>
      </c>
    </row>
    <row r="470">
      <c r="A470" s="93"/>
      <c r="B470" s="195"/>
      <c r="C470" s="195"/>
      <c r="D470" s="195"/>
      <c r="E470" s="195"/>
      <c r="F470" s="93"/>
      <c r="G470" s="195"/>
      <c r="H470" s="195" t="str">
        <f>vlookup(G470,'Bidding list 26'!$B$4:$G$270,6,0)</f>
        <v>#N/A</v>
      </c>
      <c r="I470" s="88" t="str">
        <f>vlookup(G470,'Bidding list 26'!$B$4:$I$1009,8,0)</f>
        <v>#N/A</v>
      </c>
      <c r="J470" s="93"/>
      <c r="K470" s="89" t="str">
        <f t="shared" si="30"/>
        <v>#N/A</v>
      </c>
      <c r="L470" s="93"/>
      <c r="M470" s="91"/>
      <c r="N470" s="122"/>
      <c r="O470" s="240"/>
      <c r="P470" s="240"/>
      <c r="Q470" s="195"/>
      <c r="R470" s="93">
        <f t="shared" si="29"/>
        <v>0</v>
      </c>
      <c r="S470" s="179" t="str">
        <f t="array" ref="S470">INDEX('G Project Timeline-OPM update'!$G$7:$L$35,MATCH(1,('G Project Timeline-OPM update'!$C$7:$C$35=N470)*('G Project Timeline-OPM update'!$B$7:$B$35=M470)*('G Project Timeline-OPM update'!$D$7:$D$35=O470),0),MATCH(P470,'G Project Timeline-OPM update'!$G$4:$L$4,0))-14</f>
        <v>#N/A</v>
      </c>
      <c r="T470" s="95" t="str">
        <f t="shared" si="3"/>
        <v>#N/A</v>
      </c>
      <c r="U470" s="96" t="str">
        <f>IFERROR(VLOOKUP(G470,'Bidding list 26'!$B$2:$P$31,15,0),"")</f>
        <v/>
      </c>
      <c r="V470" s="96" t="str">
        <f t="shared" si="4"/>
        <v>#N/A</v>
      </c>
      <c r="W470" s="96">
        <f t="shared" si="31"/>
        <v>0</v>
      </c>
      <c r="X470" s="96" t="str">
        <f t="shared" si="21"/>
        <v>#N/A</v>
      </c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01"/>
      <c r="AI470" s="195"/>
      <c r="AJ470" s="103"/>
      <c r="AK470" s="104"/>
      <c r="AL470" s="3">
        <f t="shared" si="32"/>
        <v>0</v>
      </c>
      <c r="AM470" s="3">
        <f t="shared" si="33"/>
        <v>0</v>
      </c>
      <c r="AN470" s="3">
        <f t="shared" si="34"/>
        <v>0</v>
      </c>
      <c r="AO470" s="3">
        <f t="shared" si="35"/>
        <v>0</v>
      </c>
    </row>
    <row r="471">
      <c r="A471" s="93"/>
      <c r="B471" s="195"/>
      <c r="C471" s="195"/>
      <c r="D471" s="195"/>
      <c r="E471" s="195"/>
      <c r="F471" s="93"/>
      <c r="G471" s="195"/>
      <c r="H471" s="195" t="str">
        <f>vlookup(G471,'Bidding list 26'!$B$4:$G$270,6,0)</f>
        <v>#N/A</v>
      </c>
      <c r="I471" s="88" t="str">
        <f>vlookup(G471,'Bidding list 26'!$B$4:$I$1009,8,0)</f>
        <v>#N/A</v>
      </c>
      <c r="J471" s="93"/>
      <c r="K471" s="89" t="str">
        <f t="shared" si="30"/>
        <v>#N/A</v>
      </c>
      <c r="L471" s="93"/>
      <c r="M471" s="91"/>
      <c r="N471" s="122"/>
      <c r="O471" s="240"/>
      <c r="P471" s="240"/>
      <c r="Q471" s="195"/>
      <c r="R471" s="93">
        <f t="shared" si="29"/>
        <v>0</v>
      </c>
      <c r="S471" s="179" t="str">
        <f t="array" ref="S471">INDEX('G Project Timeline-OPM update'!$G$7:$L$35,MATCH(1,('G Project Timeline-OPM update'!$C$7:$C$35=N471)*('G Project Timeline-OPM update'!$B$7:$B$35=M471)*('G Project Timeline-OPM update'!$D$7:$D$35=O471),0),MATCH(P471,'G Project Timeline-OPM update'!$G$4:$L$4,0))-14</f>
        <v>#N/A</v>
      </c>
      <c r="T471" s="95" t="str">
        <f t="shared" si="3"/>
        <v>#N/A</v>
      </c>
      <c r="U471" s="96" t="str">
        <f>IFERROR(VLOOKUP(G471,'Bidding list 26'!$B$2:$P$31,15,0),"")</f>
        <v/>
      </c>
      <c r="V471" s="96" t="str">
        <f t="shared" si="4"/>
        <v>#N/A</v>
      </c>
      <c r="W471" s="96">
        <f t="shared" si="31"/>
        <v>0</v>
      </c>
      <c r="X471" s="96" t="str">
        <f t="shared" si="21"/>
        <v>#N/A</v>
      </c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01"/>
      <c r="AI471" s="195"/>
      <c r="AJ471" s="103"/>
      <c r="AK471" s="104"/>
      <c r="AL471" s="3">
        <f t="shared" si="32"/>
        <v>0</v>
      </c>
      <c r="AM471" s="3">
        <f t="shared" si="33"/>
        <v>0</v>
      </c>
      <c r="AN471" s="3">
        <f t="shared" si="34"/>
        <v>0</v>
      </c>
      <c r="AO471" s="3">
        <f t="shared" si="35"/>
        <v>0</v>
      </c>
    </row>
    <row r="472">
      <c r="A472" s="93"/>
      <c r="B472" s="195"/>
      <c r="C472" s="195"/>
      <c r="D472" s="195"/>
      <c r="E472" s="195"/>
      <c r="F472" s="93"/>
      <c r="G472" s="195"/>
      <c r="H472" s="195" t="str">
        <f>vlookup(G472,'Bidding list 26'!$B$4:$G$270,6,0)</f>
        <v>#N/A</v>
      </c>
      <c r="I472" s="88" t="str">
        <f>vlookup(G472,'Bidding list 26'!$B$4:$I$1009,8,0)</f>
        <v>#N/A</v>
      </c>
      <c r="J472" s="93"/>
      <c r="K472" s="89" t="str">
        <f t="shared" si="30"/>
        <v>#N/A</v>
      </c>
      <c r="L472" s="93"/>
      <c r="M472" s="91"/>
      <c r="N472" s="122"/>
      <c r="O472" s="240"/>
      <c r="P472" s="240"/>
      <c r="Q472" s="195"/>
      <c r="R472" s="93">
        <f t="shared" si="29"/>
        <v>0</v>
      </c>
      <c r="S472" s="179" t="str">
        <f t="array" ref="S472">INDEX('G Project Timeline-OPM update'!$G$7:$L$35,MATCH(1,('G Project Timeline-OPM update'!$C$7:$C$35=N472)*('G Project Timeline-OPM update'!$B$7:$B$35=M472)*('G Project Timeline-OPM update'!$D$7:$D$35=O472),0),MATCH(P472,'G Project Timeline-OPM update'!$G$4:$L$4,0))-14</f>
        <v>#N/A</v>
      </c>
      <c r="T472" s="95" t="str">
        <f t="shared" si="3"/>
        <v>#N/A</v>
      </c>
      <c r="U472" s="96" t="str">
        <f>IFERROR(VLOOKUP(G472,'Bidding list 26'!$B$2:$P$31,15,0),"")</f>
        <v/>
      </c>
      <c r="V472" s="96" t="str">
        <f t="shared" si="4"/>
        <v>#N/A</v>
      </c>
      <c r="W472" s="96">
        <f t="shared" si="31"/>
        <v>0</v>
      </c>
      <c r="X472" s="96" t="str">
        <f t="shared" si="21"/>
        <v>#N/A</v>
      </c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01"/>
      <c r="AI472" s="195"/>
      <c r="AJ472" s="103"/>
      <c r="AK472" s="104"/>
      <c r="AL472" s="3">
        <f t="shared" si="32"/>
        <v>0</v>
      </c>
      <c r="AM472" s="3">
        <f t="shared" si="33"/>
        <v>0</v>
      </c>
      <c r="AN472" s="3">
        <f t="shared" si="34"/>
        <v>0</v>
      </c>
      <c r="AO472" s="3">
        <f t="shared" si="35"/>
        <v>0</v>
      </c>
    </row>
    <row r="473">
      <c r="A473" s="93"/>
      <c r="B473" s="195"/>
      <c r="C473" s="195"/>
      <c r="D473" s="195"/>
      <c r="E473" s="195"/>
      <c r="F473" s="93"/>
      <c r="G473" s="195"/>
      <c r="H473" s="195" t="str">
        <f>vlookup(G473,'Bidding list 26'!$B$4:$G$270,6,0)</f>
        <v>#N/A</v>
      </c>
      <c r="I473" s="88" t="str">
        <f>vlookup(G473,'Bidding list 26'!$B$4:$I$1009,8,0)</f>
        <v>#N/A</v>
      </c>
      <c r="J473" s="93"/>
      <c r="K473" s="89" t="str">
        <f t="shared" si="30"/>
        <v>#N/A</v>
      </c>
      <c r="L473" s="93"/>
      <c r="M473" s="91"/>
      <c r="N473" s="122"/>
      <c r="O473" s="240"/>
      <c r="P473" s="240"/>
      <c r="Q473" s="195"/>
      <c r="R473" s="93">
        <f t="shared" si="29"/>
        <v>0</v>
      </c>
      <c r="S473" s="179" t="str">
        <f t="array" ref="S473">INDEX('G Project Timeline-OPM update'!$G$7:$L$35,MATCH(1,('G Project Timeline-OPM update'!$C$7:$C$35=N473)*('G Project Timeline-OPM update'!$B$7:$B$35=M473)*('G Project Timeline-OPM update'!$D$7:$D$35=O473),0),MATCH(P473,'G Project Timeline-OPM update'!$G$4:$L$4,0))-14</f>
        <v>#N/A</v>
      </c>
      <c r="T473" s="95" t="str">
        <f t="shared" si="3"/>
        <v>#N/A</v>
      </c>
      <c r="U473" s="96" t="str">
        <f>IFERROR(VLOOKUP(G473,'Bidding list 26'!$B$2:$P$31,15,0),"")</f>
        <v/>
      </c>
      <c r="V473" s="96" t="str">
        <f t="shared" si="4"/>
        <v>#N/A</v>
      </c>
      <c r="W473" s="96">
        <f t="shared" si="31"/>
        <v>0</v>
      </c>
      <c r="X473" s="96" t="str">
        <f t="shared" si="21"/>
        <v>#N/A</v>
      </c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01"/>
      <c r="AI473" s="195"/>
      <c r="AJ473" s="103"/>
      <c r="AK473" s="104"/>
      <c r="AL473" s="3">
        <f t="shared" si="32"/>
        <v>0</v>
      </c>
      <c r="AM473" s="3">
        <f t="shared" si="33"/>
        <v>0</v>
      </c>
      <c r="AN473" s="3">
        <f t="shared" si="34"/>
        <v>0</v>
      </c>
      <c r="AO473" s="3">
        <f t="shared" si="35"/>
        <v>0</v>
      </c>
    </row>
    <row r="474">
      <c r="A474" s="93"/>
      <c r="B474" s="195"/>
      <c r="C474" s="195"/>
      <c r="D474" s="195"/>
      <c r="E474" s="195"/>
      <c r="F474" s="93"/>
      <c r="G474" s="195"/>
      <c r="H474" s="195" t="str">
        <f>vlookup(G474,'Bidding list 26'!$B$4:$G$270,6,0)</f>
        <v>#N/A</v>
      </c>
      <c r="I474" s="88" t="str">
        <f>vlookup(G474,'Bidding list 26'!$B$4:$I$1009,8,0)</f>
        <v>#N/A</v>
      </c>
      <c r="J474" s="93"/>
      <c r="K474" s="89" t="str">
        <f t="shared" si="30"/>
        <v>#N/A</v>
      </c>
      <c r="L474" s="93"/>
      <c r="M474" s="91"/>
      <c r="N474" s="122"/>
      <c r="O474" s="240"/>
      <c r="P474" s="240"/>
      <c r="Q474" s="195"/>
      <c r="R474" s="93">
        <f t="shared" si="29"/>
        <v>0</v>
      </c>
      <c r="S474" s="179" t="str">
        <f t="array" ref="S474">INDEX('G Project Timeline-OPM update'!$G$7:$L$35,MATCH(1,('G Project Timeline-OPM update'!$C$7:$C$35=N474)*('G Project Timeline-OPM update'!$B$7:$B$35=M474)*('G Project Timeline-OPM update'!$D$7:$D$35=O474),0),MATCH(P474,'G Project Timeline-OPM update'!$G$4:$L$4,0))-14</f>
        <v>#N/A</v>
      </c>
      <c r="T474" s="95" t="str">
        <f t="shared" si="3"/>
        <v>#N/A</v>
      </c>
      <c r="U474" s="96" t="str">
        <f>IFERROR(VLOOKUP(G474,'Bidding list 26'!$B$2:$P$31,15,0),"")</f>
        <v/>
      </c>
      <c r="V474" s="96" t="str">
        <f t="shared" si="4"/>
        <v>#N/A</v>
      </c>
      <c r="W474" s="96">
        <f t="shared" si="31"/>
        <v>0</v>
      </c>
      <c r="X474" s="96" t="str">
        <f t="shared" si="21"/>
        <v>#N/A</v>
      </c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01"/>
      <c r="AI474" s="195"/>
      <c r="AJ474" s="103"/>
      <c r="AK474" s="104"/>
      <c r="AL474" s="3">
        <f t="shared" si="32"/>
        <v>0</v>
      </c>
      <c r="AM474" s="3">
        <f t="shared" si="33"/>
        <v>0</v>
      </c>
      <c r="AN474" s="3">
        <f t="shared" si="34"/>
        <v>0</v>
      </c>
      <c r="AO474" s="3">
        <f t="shared" si="35"/>
        <v>0</v>
      </c>
    </row>
    <row r="475">
      <c r="A475" s="93"/>
      <c r="B475" s="195"/>
      <c r="C475" s="195"/>
      <c r="D475" s="195"/>
      <c r="E475" s="195"/>
      <c r="F475" s="93"/>
      <c r="G475" s="195"/>
      <c r="H475" s="195" t="str">
        <f>vlookup(G475,'Bidding list 26'!$B$4:$G$270,6,0)</f>
        <v>#N/A</v>
      </c>
      <c r="I475" s="88" t="str">
        <f>vlookup(G475,'Bidding list 26'!$B$4:$I$1009,8,0)</f>
        <v>#N/A</v>
      </c>
      <c r="J475" s="93"/>
      <c r="K475" s="89" t="str">
        <f t="shared" si="30"/>
        <v>#N/A</v>
      </c>
      <c r="L475" s="93"/>
      <c r="M475" s="91"/>
      <c r="N475" s="122"/>
      <c r="O475" s="240"/>
      <c r="P475" s="240"/>
      <c r="Q475" s="195"/>
      <c r="R475" s="93">
        <f t="shared" si="29"/>
        <v>0</v>
      </c>
      <c r="S475" s="179" t="str">
        <f t="array" ref="S475">INDEX('G Project Timeline-OPM update'!$G$7:$L$35,MATCH(1,('G Project Timeline-OPM update'!$C$7:$C$35=N475)*('G Project Timeline-OPM update'!$B$7:$B$35=M475)*('G Project Timeline-OPM update'!$D$7:$D$35=O475),0),MATCH(P475,'G Project Timeline-OPM update'!$G$4:$L$4,0))-14</f>
        <v>#N/A</v>
      </c>
      <c r="T475" s="95" t="str">
        <f t="shared" si="3"/>
        <v>#N/A</v>
      </c>
      <c r="U475" s="96" t="str">
        <f>IFERROR(VLOOKUP(G475,'Bidding list 26'!$B$2:$P$31,15,0),"")</f>
        <v/>
      </c>
      <c r="V475" s="96" t="str">
        <f t="shared" si="4"/>
        <v>#N/A</v>
      </c>
      <c r="W475" s="96">
        <f t="shared" si="31"/>
        <v>0</v>
      </c>
      <c r="X475" s="96" t="str">
        <f t="shared" si="21"/>
        <v>#N/A</v>
      </c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01"/>
      <c r="AI475" s="195"/>
      <c r="AJ475" s="103"/>
      <c r="AK475" s="104"/>
      <c r="AL475" s="3">
        <f t="shared" si="32"/>
        <v>0</v>
      </c>
      <c r="AM475" s="3">
        <f t="shared" si="33"/>
        <v>0</v>
      </c>
      <c r="AN475" s="3">
        <f t="shared" si="34"/>
        <v>0</v>
      </c>
      <c r="AO475" s="3">
        <f t="shared" si="35"/>
        <v>0</v>
      </c>
    </row>
    <row r="476">
      <c r="A476" s="93"/>
      <c r="B476" s="195"/>
      <c r="C476" s="195"/>
      <c r="D476" s="195"/>
      <c r="E476" s="195"/>
      <c r="F476" s="93"/>
      <c r="G476" s="195"/>
      <c r="H476" s="195" t="str">
        <f>vlookup(G476,'Bidding list 26'!$B$4:$G$270,6,0)</f>
        <v>#N/A</v>
      </c>
      <c r="I476" s="88" t="str">
        <f>vlookup(G476,'Bidding list 26'!$B$4:$I$1009,8,0)</f>
        <v>#N/A</v>
      </c>
      <c r="J476" s="93"/>
      <c r="K476" s="89" t="str">
        <f t="shared" si="30"/>
        <v>#N/A</v>
      </c>
      <c r="L476" s="93"/>
      <c r="M476" s="91"/>
      <c r="N476" s="122"/>
      <c r="O476" s="240"/>
      <c r="P476" s="240"/>
      <c r="Q476" s="195"/>
      <c r="R476" s="93">
        <f t="shared" si="29"/>
        <v>0</v>
      </c>
      <c r="S476" s="179" t="str">
        <f t="array" ref="S476">INDEX('G Project Timeline-OPM update'!$G$7:$L$35,MATCH(1,('G Project Timeline-OPM update'!$C$7:$C$35=N476)*('G Project Timeline-OPM update'!$B$7:$B$35=M476)*('G Project Timeline-OPM update'!$D$7:$D$35=O476),0),MATCH(P476,'G Project Timeline-OPM update'!$G$4:$L$4,0))-14</f>
        <v>#N/A</v>
      </c>
      <c r="T476" s="95" t="str">
        <f t="shared" si="3"/>
        <v>#N/A</v>
      </c>
      <c r="U476" s="96" t="str">
        <f>IFERROR(VLOOKUP(G476,'Bidding list 26'!$B$2:$P$31,15,0),"")</f>
        <v/>
      </c>
      <c r="V476" s="96" t="str">
        <f t="shared" si="4"/>
        <v>#N/A</v>
      </c>
      <c r="W476" s="96">
        <f t="shared" si="31"/>
        <v>0</v>
      </c>
      <c r="X476" s="96" t="str">
        <f t="shared" si="21"/>
        <v>#N/A</v>
      </c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01"/>
      <c r="AI476" s="195"/>
      <c r="AJ476" s="103"/>
      <c r="AK476" s="104"/>
      <c r="AL476" s="3">
        <f t="shared" si="32"/>
        <v>0</v>
      </c>
      <c r="AM476" s="3">
        <f t="shared" si="33"/>
        <v>0</v>
      </c>
      <c r="AN476" s="3">
        <f t="shared" si="34"/>
        <v>0</v>
      </c>
      <c r="AO476" s="3">
        <f t="shared" si="35"/>
        <v>0</v>
      </c>
    </row>
    <row r="477">
      <c r="A477" s="93"/>
      <c r="B477" s="195"/>
      <c r="C477" s="195"/>
      <c r="D477" s="195"/>
      <c r="E477" s="195"/>
      <c r="F477" s="93"/>
      <c r="G477" s="195"/>
      <c r="H477" s="195" t="str">
        <f>vlookup(G477,'Bidding list 26'!$B$4:$G$270,6,0)</f>
        <v>#N/A</v>
      </c>
      <c r="I477" s="88" t="str">
        <f>vlookup(G477,'Bidding list 26'!$B$4:$I$1009,8,0)</f>
        <v>#N/A</v>
      </c>
      <c r="J477" s="93"/>
      <c r="K477" s="89" t="str">
        <f t="shared" si="30"/>
        <v>#N/A</v>
      </c>
      <c r="L477" s="93"/>
      <c r="M477" s="91"/>
      <c r="N477" s="122"/>
      <c r="O477" s="240"/>
      <c r="P477" s="240"/>
      <c r="Q477" s="195"/>
      <c r="R477" s="93">
        <f t="shared" si="29"/>
        <v>0</v>
      </c>
      <c r="S477" s="179" t="str">
        <f t="array" ref="S477">INDEX('G Project Timeline-OPM update'!$G$7:$L$35,MATCH(1,('G Project Timeline-OPM update'!$C$7:$C$35=N477)*('G Project Timeline-OPM update'!$B$7:$B$35=M477)*('G Project Timeline-OPM update'!$D$7:$D$35=O477),0),MATCH(P477,'G Project Timeline-OPM update'!$G$4:$L$4,0))-14</f>
        <v>#N/A</v>
      </c>
      <c r="T477" s="95" t="str">
        <f t="shared" si="3"/>
        <v>#N/A</v>
      </c>
      <c r="U477" s="96" t="str">
        <f>IFERROR(VLOOKUP(G477,'Bidding list 26'!$B$2:$P$31,15,0),"")</f>
        <v/>
      </c>
      <c r="V477" s="96" t="str">
        <f t="shared" si="4"/>
        <v>#N/A</v>
      </c>
      <c r="W477" s="96">
        <f t="shared" si="31"/>
        <v>0</v>
      </c>
      <c r="X477" s="96" t="str">
        <f t="shared" si="21"/>
        <v>#N/A</v>
      </c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01"/>
      <c r="AI477" s="195"/>
      <c r="AJ477" s="103"/>
      <c r="AK477" s="104"/>
      <c r="AL477" s="3">
        <f t="shared" si="32"/>
        <v>0</v>
      </c>
      <c r="AM477" s="3">
        <f t="shared" si="33"/>
        <v>0</v>
      </c>
      <c r="AN477" s="3">
        <f t="shared" si="34"/>
        <v>0</v>
      </c>
      <c r="AO477" s="3">
        <f t="shared" si="35"/>
        <v>0</v>
      </c>
    </row>
    <row r="478">
      <c r="A478" s="93"/>
      <c r="B478" s="195"/>
      <c r="C478" s="195"/>
      <c r="D478" s="195"/>
      <c r="E478" s="195"/>
      <c r="F478" s="93"/>
      <c r="G478" s="195"/>
      <c r="H478" s="195" t="str">
        <f>vlookup(G478,'Bidding list 26'!$B$4:$G$270,6,0)</f>
        <v>#N/A</v>
      </c>
      <c r="I478" s="88" t="str">
        <f>vlookup(G478,'Bidding list 26'!$B$4:$I$1009,8,0)</f>
        <v>#N/A</v>
      </c>
      <c r="J478" s="93"/>
      <c r="K478" s="89" t="str">
        <f t="shared" si="30"/>
        <v>#N/A</v>
      </c>
      <c r="L478" s="93"/>
      <c r="M478" s="91"/>
      <c r="N478" s="122"/>
      <c r="O478" s="240"/>
      <c r="P478" s="240"/>
      <c r="Q478" s="195"/>
      <c r="R478" s="93">
        <f t="shared" si="29"/>
        <v>0</v>
      </c>
      <c r="S478" s="179" t="str">
        <f t="array" ref="S478">INDEX('G Project Timeline-OPM update'!$G$7:$L$35,MATCH(1,('G Project Timeline-OPM update'!$C$7:$C$35=N478)*('G Project Timeline-OPM update'!$B$7:$B$35=M478)*('G Project Timeline-OPM update'!$D$7:$D$35=O478),0),MATCH(P478,'G Project Timeline-OPM update'!$G$4:$L$4,0))-14</f>
        <v>#N/A</v>
      </c>
      <c r="T478" s="95" t="str">
        <f t="shared" si="3"/>
        <v>#N/A</v>
      </c>
      <c r="U478" s="96" t="str">
        <f>IFERROR(VLOOKUP(G478,'Bidding list 26'!$B$2:$P$31,15,0),"")</f>
        <v/>
      </c>
      <c r="V478" s="96" t="str">
        <f t="shared" si="4"/>
        <v>#N/A</v>
      </c>
      <c r="W478" s="96">
        <f t="shared" si="31"/>
        <v>0</v>
      </c>
      <c r="X478" s="96" t="str">
        <f t="shared" si="21"/>
        <v>#N/A</v>
      </c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01"/>
      <c r="AI478" s="195"/>
      <c r="AJ478" s="103"/>
      <c r="AK478" s="104"/>
      <c r="AL478" s="3">
        <f t="shared" si="32"/>
        <v>0</v>
      </c>
      <c r="AM478" s="3">
        <f t="shared" si="33"/>
        <v>0</v>
      </c>
      <c r="AN478" s="3">
        <f t="shared" si="34"/>
        <v>0</v>
      </c>
      <c r="AO478" s="3">
        <f t="shared" si="35"/>
        <v>0</v>
      </c>
    </row>
    <row r="479">
      <c r="A479" s="93"/>
      <c r="B479" s="195"/>
      <c r="C479" s="195"/>
      <c r="D479" s="195"/>
      <c r="E479" s="195"/>
      <c r="F479" s="93"/>
      <c r="G479" s="195"/>
      <c r="H479" s="195" t="str">
        <f>vlookup(G479,'Bidding list 26'!$B$4:$G$270,6,0)</f>
        <v>#N/A</v>
      </c>
      <c r="I479" s="88" t="str">
        <f>vlookup(G479,'Bidding list 26'!$B$4:$I$1009,8,0)</f>
        <v>#N/A</v>
      </c>
      <c r="J479" s="93"/>
      <c r="K479" s="89" t="str">
        <f t="shared" si="30"/>
        <v>#N/A</v>
      </c>
      <c r="L479" s="93"/>
      <c r="M479" s="91"/>
      <c r="N479" s="122"/>
      <c r="O479" s="240"/>
      <c r="P479" s="240"/>
      <c r="Q479" s="195"/>
      <c r="R479" s="93">
        <f t="shared" si="29"/>
        <v>0</v>
      </c>
      <c r="S479" s="179" t="str">
        <f t="array" ref="S479">INDEX('G Project Timeline-OPM update'!$G$7:$L$35,MATCH(1,('G Project Timeline-OPM update'!$C$7:$C$35=N479)*('G Project Timeline-OPM update'!$B$7:$B$35=M479)*('G Project Timeline-OPM update'!$D$7:$D$35=O479),0),MATCH(P479,'G Project Timeline-OPM update'!$G$4:$L$4,0))-14</f>
        <v>#N/A</v>
      </c>
      <c r="T479" s="95" t="str">
        <f t="shared" si="3"/>
        <v>#N/A</v>
      </c>
      <c r="U479" s="96" t="str">
        <f>IFERROR(VLOOKUP(G479,'Bidding list 26'!$B$2:$P$31,15,0),"")</f>
        <v/>
      </c>
      <c r="V479" s="96" t="str">
        <f t="shared" si="4"/>
        <v>#N/A</v>
      </c>
      <c r="W479" s="96">
        <f t="shared" si="31"/>
        <v>0</v>
      </c>
      <c r="X479" s="96" t="str">
        <f t="shared" si="21"/>
        <v>#N/A</v>
      </c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01"/>
      <c r="AI479" s="195"/>
      <c r="AJ479" s="103"/>
      <c r="AK479" s="104"/>
      <c r="AL479" s="3">
        <f t="shared" si="32"/>
        <v>0</v>
      </c>
      <c r="AM479" s="3">
        <f t="shared" si="33"/>
        <v>0</v>
      </c>
      <c r="AN479" s="3">
        <f t="shared" si="34"/>
        <v>0</v>
      </c>
      <c r="AO479" s="3">
        <f t="shared" si="35"/>
        <v>0</v>
      </c>
    </row>
    <row r="480">
      <c r="A480" s="93"/>
      <c r="B480" s="195"/>
      <c r="C480" s="195"/>
      <c r="D480" s="195"/>
      <c r="E480" s="195"/>
      <c r="F480" s="93"/>
      <c r="G480" s="195"/>
      <c r="H480" s="195" t="str">
        <f>vlookup(G480,'Bidding list 26'!$B$4:$G$270,6,0)</f>
        <v>#N/A</v>
      </c>
      <c r="I480" s="88" t="str">
        <f>vlookup(G480,'Bidding list 26'!$B$4:$I$1009,8,0)</f>
        <v>#N/A</v>
      </c>
      <c r="J480" s="93"/>
      <c r="K480" s="89" t="str">
        <f t="shared" si="30"/>
        <v>#N/A</v>
      </c>
      <c r="L480" s="93"/>
      <c r="M480" s="91"/>
      <c r="N480" s="122"/>
      <c r="O480" s="240"/>
      <c r="P480" s="240"/>
      <c r="Q480" s="195"/>
      <c r="R480" s="93">
        <f t="shared" si="29"/>
        <v>0</v>
      </c>
      <c r="S480" s="179" t="str">
        <f t="array" ref="S480">INDEX('G Project Timeline-OPM update'!$G$7:$L$35,MATCH(1,('G Project Timeline-OPM update'!$C$7:$C$35=N480)*('G Project Timeline-OPM update'!$B$7:$B$35=M480)*('G Project Timeline-OPM update'!$D$7:$D$35=O480),0),MATCH(P480,'G Project Timeline-OPM update'!$G$4:$L$4,0))-14</f>
        <v>#N/A</v>
      </c>
      <c r="T480" s="95" t="str">
        <f t="shared" si="3"/>
        <v>#N/A</v>
      </c>
      <c r="U480" s="96" t="str">
        <f>IFERROR(VLOOKUP(G480,'Bidding list 26'!$B$2:$P$31,15,0),"")</f>
        <v/>
      </c>
      <c r="V480" s="96" t="str">
        <f t="shared" si="4"/>
        <v>#N/A</v>
      </c>
      <c r="W480" s="96">
        <f t="shared" si="31"/>
        <v>0</v>
      </c>
      <c r="X480" s="96" t="str">
        <f t="shared" si="21"/>
        <v>#N/A</v>
      </c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01"/>
      <c r="AI480" s="195"/>
      <c r="AJ480" s="103"/>
      <c r="AK480" s="104"/>
      <c r="AL480" s="3">
        <f t="shared" si="32"/>
        <v>0</v>
      </c>
      <c r="AM480" s="3">
        <f t="shared" si="33"/>
        <v>0</v>
      </c>
      <c r="AN480" s="3">
        <f t="shared" si="34"/>
        <v>0</v>
      </c>
      <c r="AO480" s="3">
        <f t="shared" si="35"/>
        <v>0</v>
      </c>
    </row>
    <row r="481">
      <c r="A481" s="93"/>
      <c r="B481" s="195"/>
      <c r="C481" s="195"/>
      <c r="D481" s="195"/>
      <c r="E481" s="195"/>
      <c r="F481" s="93"/>
      <c r="G481" s="195"/>
      <c r="H481" s="195" t="str">
        <f>vlookup(G481,'Bidding list 26'!$B$4:$G$270,6,0)</f>
        <v>#N/A</v>
      </c>
      <c r="I481" s="88" t="str">
        <f>vlookup(G481,'Bidding list 26'!$B$4:$I$1009,8,0)</f>
        <v>#N/A</v>
      </c>
      <c r="J481" s="93"/>
      <c r="K481" s="89" t="str">
        <f t="shared" si="30"/>
        <v>#N/A</v>
      </c>
      <c r="L481" s="93"/>
      <c r="M481" s="91"/>
      <c r="N481" s="122"/>
      <c r="O481" s="240"/>
      <c r="P481" s="240"/>
      <c r="Q481" s="195"/>
      <c r="R481" s="93">
        <f t="shared" si="29"/>
        <v>0</v>
      </c>
      <c r="S481" s="179" t="str">
        <f t="array" ref="S481">INDEX('G Project Timeline-OPM update'!$G$7:$L$35,MATCH(1,('G Project Timeline-OPM update'!$C$7:$C$35=N481)*('G Project Timeline-OPM update'!$B$7:$B$35=M481)*('G Project Timeline-OPM update'!$D$7:$D$35=O481),0),MATCH(P481,'G Project Timeline-OPM update'!$G$4:$L$4,0))-14</f>
        <v>#N/A</v>
      </c>
      <c r="T481" s="95" t="str">
        <f t="shared" si="3"/>
        <v>#N/A</v>
      </c>
      <c r="U481" s="96" t="str">
        <f>IFERROR(VLOOKUP(G481,'Bidding list 26'!$B$2:$P$31,15,0),"")</f>
        <v/>
      </c>
      <c r="V481" s="96" t="str">
        <f t="shared" si="4"/>
        <v>#N/A</v>
      </c>
      <c r="W481" s="96">
        <f t="shared" si="31"/>
        <v>0</v>
      </c>
      <c r="X481" s="96" t="str">
        <f t="shared" si="21"/>
        <v>#N/A</v>
      </c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01"/>
      <c r="AI481" s="195"/>
      <c r="AJ481" s="103"/>
      <c r="AK481" s="104"/>
      <c r="AL481" s="3">
        <f t="shared" si="32"/>
        <v>0</v>
      </c>
      <c r="AM481" s="3">
        <f t="shared" si="33"/>
        <v>0</v>
      </c>
      <c r="AN481" s="3">
        <f t="shared" si="34"/>
        <v>0</v>
      </c>
      <c r="AO481" s="3">
        <f t="shared" si="35"/>
        <v>0</v>
      </c>
    </row>
    <row r="482">
      <c r="A482" s="93"/>
      <c r="B482" s="195"/>
      <c r="C482" s="195"/>
      <c r="D482" s="195"/>
      <c r="E482" s="195"/>
      <c r="F482" s="93"/>
      <c r="G482" s="195"/>
      <c r="H482" s="195" t="str">
        <f>vlookup(G482,'Bidding list 26'!$B$4:$G$270,6,0)</f>
        <v>#N/A</v>
      </c>
      <c r="I482" s="88" t="str">
        <f>vlookup(G482,'Bidding list 26'!$B$4:$I$1009,8,0)</f>
        <v>#N/A</v>
      </c>
      <c r="J482" s="93"/>
      <c r="K482" s="89" t="str">
        <f t="shared" si="30"/>
        <v>#N/A</v>
      </c>
      <c r="L482" s="93"/>
      <c r="M482" s="91"/>
      <c r="N482" s="122"/>
      <c r="O482" s="240"/>
      <c r="P482" s="240"/>
      <c r="Q482" s="195"/>
      <c r="R482" s="93">
        <f t="shared" si="29"/>
        <v>0</v>
      </c>
      <c r="S482" s="179" t="str">
        <f t="array" ref="S482">INDEX('G Project Timeline-OPM update'!$G$7:$L$35,MATCH(1,('G Project Timeline-OPM update'!$C$7:$C$35=N482)*('G Project Timeline-OPM update'!$B$7:$B$35=M482)*('G Project Timeline-OPM update'!$D$7:$D$35=O482),0),MATCH(P482,'G Project Timeline-OPM update'!$G$4:$L$4,0))-14</f>
        <v>#N/A</v>
      </c>
      <c r="T482" s="95" t="str">
        <f t="shared" si="3"/>
        <v>#N/A</v>
      </c>
      <c r="U482" s="96" t="str">
        <f>IFERROR(VLOOKUP(G482,'Bidding list 26'!$B$2:$P$31,15,0),"")</f>
        <v/>
      </c>
      <c r="V482" s="96" t="str">
        <f t="shared" si="4"/>
        <v>#N/A</v>
      </c>
      <c r="W482" s="96">
        <f t="shared" si="31"/>
        <v>0</v>
      </c>
      <c r="X482" s="96" t="str">
        <f t="shared" si="21"/>
        <v>#N/A</v>
      </c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01"/>
      <c r="AI482" s="195"/>
      <c r="AJ482" s="103"/>
      <c r="AK482" s="104"/>
      <c r="AL482" s="3">
        <f t="shared" si="32"/>
        <v>0</v>
      </c>
      <c r="AM482" s="3">
        <f t="shared" si="33"/>
        <v>0</v>
      </c>
      <c r="AN482" s="3">
        <f t="shared" si="34"/>
        <v>0</v>
      </c>
      <c r="AO482" s="3">
        <f t="shared" si="35"/>
        <v>0</v>
      </c>
    </row>
    <row r="483">
      <c r="A483" s="93"/>
      <c r="B483" s="195"/>
      <c r="C483" s="195"/>
      <c r="D483" s="195"/>
      <c r="E483" s="195"/>
      <c r="F483" s="93"/>
      <c r="G483" s="195"/>
      <c r="H483" s="195" t="str">
        <f>vlookup(G483,'Bidding list 26'!$B$4:$G$270,6,0)</f>
        <v>#N/A</v>
      </c>
      <c r="I483" s="88" t="str">
        <f>vlookup(G483,'Bidding list 26'!$B$4:$I$1009,8,0)</f>
        <v>#N/A</v>
      </c>
      <c r="J483" s="93"/>
      <c r="K483" s="89" t="str">
        <f t="shared" si="30"/>
        <v>#N/A</v>
      </c>
      <c r="L483" s="93"/>
      <c r="M483" s="91"/>
      <c r="N483" s="122"/>
      <c r="O483" s="240"/>
      <c r="P483" s="240"/>
      <c r="Q483" s="195"/>
      <c r="R483" s="93">
        <f t="shared" si="29"/>
        <v>0</v>
      </c>
      <c r="S483" s="179" t="str">
        <f t="array" ref="S483">INDEX('G Project Timeline-OPM update'!$G$7:$L$35,MATCH(1,('G Project Timeline-OPM update'!$C$7:$C$35=N483)*('G Project Timeline-OPM update'!$B$7:$B$35=M483)*('G Project Timeline-OPM update'!$D$7:$D$35=O483),0),MATCH(P483,'G Project Timeline-OPM update'!$G$4:$L$4,0))-14</f>
        <v>#N/A</v>
      </c>
      <c r="T483" s="95" t="str">
        <f t="shared" si="3"/>
        <v>#N/A</v>
      </c>
      <c r="U483" s="96" t="str">
        <f>IFERROR(VLOOKUP(G483,'Bidding list 26'!$B$2:$P$31,15,0),"")</f>
        <v/>
      </c>
      <c r="V483" s="96" t="str">
        <f t="shared" si="4"/>
        <v>#N/A</v>
      </c>
      <c r="W483" s="96">
        <f t="shared" si="31"/>
        <v>0</v>
      </c>
      <c r="X483" s="96" t="str">
        <f t="shared" si="21"/>
        <v>#N/A</v>
      </c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01"/>
      <c r="AI483" s="195"/>
      <c r="AJ483" s="103"/>
      <c r="AK483" s="104"/>
      <c r="AL483" s="3">
        <f t="shared" si="32"/>
        <v>0</v>
      </c>
      <c r="AM483" s="3">
        <f t="shared" si="33"/>
        <v>0</v>
      </c>
      <c r="AN483" s="3">
        <f t="shared" si="34"/>
        <v>0</v>
      </c>
      <c r="AO483" s="3">
        <f t="shared" si="35"/>
        <v>0</v>
      </c>
    </row>
    <row r="484">
      <c r="A484" s="93"/>
      <c r="B484" s="195"/>
      <c r="C484" s="195"/>
      <c r="D484" s="195"/>
      <c r="E484" s="195"/>
      <c r="F484" s="93"/>
      <c r="G484" s="195"/>
      <c r="H484" s="195" t="str">
        <f>vlookup(G484,'Bidding list 26'!$B$4:$G$270,6,0)</f>
        <v>#N/A</v>
      </c>
      <c r="I484" s="88" t="str">
        <f>vlookup(G484,'Bidding list 26'!$B$4:$I$1009,8,0)</f>
        <v>#N/A</v>
      </c>
      <c r="J484" s="93"/>
      <c r="K484" s="89" t="str">
        <f t="shared" si="30"/>
        <v>#N/A</v>
      </c>
      <c r="L484" s="93"/>
      <c r="M484" s="91"/>
      <c r="N484" s="122"/>
      <c r="O484" s="240"/>
      <c r="P484" s="240"/>
      <c r="Q484" s="195"/>
      <c r="R484" s="93">
        <f t="shared" si="29"/>
        <v>0</v>
      </c>
      <c r="S484" s="179" t="str">
        <f t="array" ref="S484">INDEX('G Project Timeline-OPM update'!$G$7:$L$35,MATCH(1,('G Project Timeline-OPM update'!$C$7:$C$35=N484)*('G Project Timeline-OPM update'!$B$7:$B$35=M484)*('G Project Timeline-OPM update'!$D$7:$D$35=O484),0),MATCH(P484,'G Project Timeline-OPM update'!$G$4:$L$4,0))-14</f>
        <v>#N/A</v>
      </c>
      <c r="T484" s="95" t="str">
        <f t="shared" si="3"/>
        <v>#N/A</v>
      </c>
      <c r="U484" s="96" t="str">
        <f>IFERROR(VLOOKUP(G484,'Bidding list 26'!$B$2:$P$31,15,0),"")</f>
        <v/>
      </c>
      <c r="V484" s="96" t="str">
        <f t="shared" si="4"/>
        <v>#N/A</v>
      </c>
      <c r="W484" s="96">
        <f t="shared" si="31"/>
        <v>0</v>
      </c>
      <c r="X484" s="96" t="str">
        <f t="shared" si="21"/>
        <v>#N/A</v>
      </c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01"/>
      <c r="AI484" s="195"/>
      <c r="AJ484" s="103"/>
      <c r="AK484" s="104"/>
      <c r="AL484" s="3">
        <f t="shared" si="32"/>
        <v>0</v>
      </c>
      <c r="AM484" s="3">
        <f t="shared" si="33"/>
        <v>0</v>
      </c>
      <c r="AN484" s="3">
        <f t="shared" si="34"/>
        <v>0</v>
      </c>
      <c r="AO484" s="3">
        <f t="shared" si="35"/>
        <v>0</v>
      </c>
    </row>
    <row r="485">
      <c r="A485" s="93"/>
      <c r="B485" s="195"/>
      <c r="C485" s="195"/>
      <c r="D485" s="195"/>
      <c r="E485" s="195"/>
      <c r="F485" s="93"/>
      <c r="G485" s="195"/>
      <c r="H485" s="195" t="str">
        <f>vlookup(G485,'Bidding list 26'!$B$4:$G$270,6,0)</f>
        <v>#N/A</v>
      </c>
      <c r="I485" s="88" t="str">
        <f>vlookup(G485,'Bidding list 26'!$B$4:$I$1009,8,0)</f>
        <v>#N/A</v>
      </c>
      <c r="J485" s="93"/>
      <c r="K485" s="89" t="str">
        <f t="shared" si="30"/>
        <v>#N/A</v>
      </c>
      <c r="L485" s="93"/>
      <c r="M485" s="91"/>
      <c r="N485" s="122"/>
      <c r="O485" s="240"/>
      <c r="P485" s="240"/>
      <c r="Q485" s="195"/>
      <c r="R485" s="93">
        <f t="shared" si="29"/>
        <v>0</v>
      </c>
      <c r="S485" s="179" t="str">
        <f t="array" ref="S485">INDEX('G Project Timeline-OPM update'!$G$7:$L$35,MATCH(1,('G Project Timeline-OPM update'!$C$7:$C$35=N485)*('G Project Timeline-OPM update'!$B$7:$B$35=M485)*('G Project Timeline-OPM update'!$D$7:$D$35=O485),0),MATCH(P485,'G Project Timeline-OPM update'!$G$4:$L$4,0))-14</f>
        <v>#N/A</v>
      </c>
      <c r="T485" s="95" t="str">
        <f t="shared" si="3"/>
        <v>#N/A</v>
      </c>
      <c r="U485" s="96" t="str">
        <f>IFERROR(VLOOKUP(G485,'Bidding list 26'!$B$2:$P$31,15,0),"")</f>
        <v/>
      </c>
      <c r="V485" s="96" t="str">
        <f t="shared" si="4"/>
        <v>#N/A</v>
      </c>
      <c r="W485" s="96">
        <f t="shared" si="31"/>
        <v>0</v>
      </c>
      <c r="X485" s="96" t="str">
        <f t="shared" si="21"/>
        <v>#N/A</v>
      </c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01"/>
      <c r="AI485" s="195"/>
      <c r="AJ485" s="103"/>
      <c r="AK485" s="104"/>
      <c r="AL485" s="3">
        <f t="shared" si="32"/>
        <v>0</v>
      </c>
      <c r="AM485" s="3">
        <f t="shared" si="33"/>
        <v>0</v>
      </c>
      <c r="AN485" s="3">
        <f t="shared" si="34"/>
        <v>0</v>
      </c>
      <c r="AO485" s="3">
        <f t="shared" si="35"/>
        <v>0</v>
      </c>
    </row>
    <row r="486">
      <c r="A486" s="93"/>
      <c r="B486" s="195"/>
      <c r="C486" s="195"/>
      <c r="D486" s="195"/>
      <c r="E486" s="195"/>
      <c r="F486" s="93"/>
      <c r="G486" s="195"/>
      <c r="H486" s="195" t="str">
        <f>vlookup(G486,'Bidding list 26'!$B$4:$G$270,6,0)</f>
        <v>#N/A</v>
      </c>
      <c r="I486" s="88" t="str">
        <f>vlookup(G486,'Bidding list 26'!$B$4:$I$1009,8,0)</f>
        <v>#N/A</v>
      </c>
      <c r="J486" s="93"/>
      <c r="K486" s="89" t="str">
        <f t="shared" si="30"/>
        <v>#N/A</v>
      </c>
      <c r="L486" s="93"/>
      <c r="M486" s="91"/>
      <c r="N486" s="122"/>
      <c r="O486" s="240"/>
      <c r="P486" s="240"/>
      <c r="Q486" s="195"/>
      <c r="R486" s="93">
        <f t="shared" si="29"/>
        <v>0</v>
      </c>
      <c r="S486" s="179" t="str">
        <f t="array" ref="S486">INDEX('G Project Timeline-OPM update'!$G$7:$L$35,MATCH(1,('G Project Timeline-OPM update'!$C$7:$C$35=N486)*('G Project Timeline-OPM update'!$B$7:$B$35=M486)*('G Project Timeline-OPM update'!$D$7:$D$35=O486),0),MATCH(P486,'G Project Timeline-OPM update'!$G$4:$L$4,0))-14</f>
        <v>#N/A</v>
      </c>
      <c r="T486" s="95" t="str">
        <f t="shared" si="3"/>
        <v>#N/A</v>
      </c>
      <c r="U486" s="96" t="str">
        <f>IFERROR(VLOOKUP(G486,'Bidding list 26'!$B$2:$P$31,15,0),"")</f>
        <v/>
      </c>
      <c r="V486" s="96" t="str">
        <f t="shared" si="4"/>
        <v>#N/A</v>
      </c>
      <c r="W486" s="96">
        <f t="shared" si="31"/>
        <v>0</v>
      </c>
      <c r="X486" s="96" t="str">
        <f t="shared" si="21"/>
        <v>#N/A</v>
      </c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01"/>
      <c r="AI486" s="195"/>
      <c r="AJ486" s="103"/>
      <c r="AK486" s="104"/>
      <c r="AL486" s="3">
        <f t="shared" si="32"/>
        <v>0</v>
      </c>
      <c r="AM486" s="3">
        <f t="shared" si="33"/>
        <v>0</v>
      </c>
      <c r="AN486" s="3">
        <f t="shared" si="34"/>
        <v>0</v>
      </c>
      <c r="AO486" s="3">
        <f t="shared" si="35"/>
        <v>0</v>
      </c>
    </row>
    <row r="487">
      <c r="A487" s="93"/>
      <c r="B487" s="195"/>
      <c r="C487" s="195"/>
      <c r="D487" s="195"/>
      <c r="E487" s="195"/>
      <c r="F487" s="93"/>
      <c r="G487" s="195"/>
      <c r="H487" s="195" t="str">
        <f>vlookup(G487,'Bidding list 26'!$B$4:$G$270,6,0)</f>
        <v>#N/A</v>
      </c>
      <c r="I487" s="88" t="str">
        <f>vlookup(G487,'Bidding list 26'!$B$4:$I$1009,8,0)</f>
        <v>#N/A</v>
      </c>
      <c r="J487" s="93"/>
      <c r="K487" s="89" t="str">
        <f t="shared" si="30"/>
        <v>#N/A</v>
      </c>
      <c r="L487" s="93"/>
      <c r="M487" s="91"/>
      <c r="N487" s="122"/>
      <c r="O487" s="240"/>
      <c r="P487" s="240"/>
      <c r="Q487" s="195"/>
      <c r="R487" s="93">
        <f t="shared" si="29"/>
        <v>0</v>
      </c>
      <c r="S487" s="179" t="str">
        <f t="array" ref="S487">INDEX('G Project Timeline-OPM update'!$G$7:$L$35,MATCH(1,('G Project Timeline-OPM update'!$C$7:$C$35=N487)*('G Project Timeline-OPM update'!$B$7:$B$35=M487)*('G Project Timeline-OPM update'!$D$7:$D$35=O487),0),MATCH(P487,'G Project Timeline-OPM update'!$G$4:$L$4,0))-14</f>
        <v>#N/A</v>
      </c>
      <c r="T487" s="95" t="str">
        <f t="shared" si="3"/>
        <v>#N/A</v>
      </c>
      <c r="U487" s="96" t="str">
        <f>IFERROR(VLOOKUP(G487,'Bidding list 26'!$B$2:$P$31,15,0),"")</f>
        <v/>
      </c>
      <c r="V487" s="96" t="str">
        <f t="shared" si="4"/>
        <v>#N/A</v>
      </c>
      <c r="W487" s="96">
        <f t="shared" si="31"/>
        <v>0</v>
      </c>
      <c r="X487" s="96" t="str">
        <f t="shared" si="21"/>
        <v>#N/A</v>
      </c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01"/>
      <c r="AI487" s="195"/>
      <c r="AJ487" s="103"/>
      <c r="AK487" s="104"/>
      <c r="AL487" s="3">
        <f t="shared" si="32"/>
        <v>0</v>
      </c>
      <c r="AM487" s="3">
        <f t="shared" si="33"/>
        <v>0</v>
      </c>
      <c r="AN487" s="3">
        <f t="shared" si="34"/>
        <v>0</v>
      </c>
      <c r="AO487" s="3">
        <f t="shared" si="35"/>
        <v>0</v>
      </c>
    </row>
    <row r="488">
      <c r="A488" s="93"/>
      <c r="B488" s="195"/>
      <c r="C488" s="195"/>
      <c r="D488" s="195"/>
      <c r="E488" s="195"/>
      <c r="F488" s="93"/>
      <c r="G488" s="195"/>
      <c r="H488" s="195" t="str">
        <f>vlookup(G488,'Bidding list 26'!$B$4:$G$270,6,0)</f>
        <v>#N/A</v>
      </c>
      <c r="I488" s="88" t="str">
        <f>vlookup(G488,'Bidding list 26'!$B$4:$I$1009,8,0)</f>
        <v>#N/A</v>
      </c>
      <c r="J488" s="93"/>
      <c r="K488" s="89" t="str">
        <f t="shared" si="30"/>
        <v>#N/A</v>
      </c>
      <c r="L488" s="93"/>
      <c r="M488" s="91"/>
      <c r="N488" s="122"/>
      <c r="O488" s="240"/>
      <c r="P488" s="240"/>
      <c r="Q488" s="195"/>
      <c r="R488" s="93">
        <f t="shared" si="29"/>
        <v>0</v>
      </c>
      <c r="S488" s="179" t="str">
        <f t="array" ref="S488">INDEX('G Project Timeline-OPM update'!$G$7:$L$35,MATCH(1,('G Project Timeline-OPM update'!$C$7:$C$35=N488)*('G Project Timeline-OPM update'!$B$7:$B$35=M488)*('G Project Timeline-OPM update'!$D$7:$D$35=O488),0),MATCH(P488,'G Project Timeline-OPM update'!$G$4:$L$4,0))-14</f>
        <v>#N/A</v>
      </c>
      <c r="T488" s="95" t="str">
        <f t="shared" si="3"/>
        <v>#N/A</v>
      </c>
      <c r="U488" s="96" t="str">
        <f>IFERROR(VLOOKUP(G488,'Bidding list 26'!$B$2:$P$31,15,0),"")</f>
        <v/>
      </c>
      <c r="V488" s="96" t="str">
        <f t="shared" si="4"/>
        <v>#N/A</v>
      </c>
      <c r="W488" s="96">
        <f t="shared" si="31"/>
        <v>0</v>
      </c>
      <c r="X488" s="96" t="str">
        <f t="shared" si="21"/>
        <v>#N/A</v>
      </c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01"/>
      <c r="AI488" s="195"/>
      <c r="AJ488" s="103"/>
      <c r="AK488" s="104"/>
      <c r="AL488" s="3">
        <f t="shared" si="32"/>
        <v>0</v>
      </c>
      <c r="AM488" s="3">
        <f t="shared" si="33"/>
        <v>0</v>
      </c>
      <c r="AN488" s="3">
        <f t="shared" si="34"/>
        <v>0</v>
      </c>
      <c r="AO488" s="3">
        <f t="shared" si="35"/>
        <v>0</v>
      </c>
    </row>
    <row r="489">
      <c r="A489" s="93"/>
      <c r="B489" s="195"/>
      <c r="C489" s="195"/>
      <c r="D489" s="195"/>
      <c r="E489" s="195"/>
      <c r="F489" s="93"/>
      <c r="G489" s="195"/>
      <c r="H489" s="195" t="str">
        <f>vlookup(G489,'Bidding list 26'!$B$4:$G$270,6,0)</f>
        <v>#N/A</v>
      </c>
      <c r="I489" s="88" t="str">
        <f>vlookup(G489,'Bidding list 26'!$B$4:$I$1009,8,0)</f>
        <v>#N/A</v>
      </c>
      <c r="J489" s="93"/>
      <c r="K489" s="89" t="str">
        <f t="shared" si="30"/>
        <v>#N/A</v>
      </c>
      <c r="L489" s="93"/>
      <c r="M489" s="91"/>
      <c r="N489" s="122"/>
      <c r="O489" s="240"/>
      <c r="P489" s="240"/>
      <c r="Q489" s="195"/>
      <c r="R489" s="93">
        <f t="shared" si="29"/>
        <v>0</v>
      </c>
      <c r="S489" s="179" t="str">
        <f t="array" ref="S489">INDEX('G Project Timeline-OPM update'!$G$7:$L$35,MATCH(1,('G Project Timeline-OPM update'!$C$7:$C$35=N489)*('G Project Timeline-OPM update'!$B$7:$B$35=M489)*('G Project Timeline-OPM update'!$D$7:$D$35=O489),0),MATCH(P489,'G Project Timeline-OPM update'!$G$4:$L$4,0))-14</f>
        <v>#N/A</v>
      </c>
      <c r="T489" s="95" t="str">
        <f t="shared" si="3"/>
        <v>#N/A</v>
      </c>
      <c r="U489" s="96" t="str">
        <f>IFERROR(VLOOKUP(G489,'Bidding list 26'!$B$2:$P$31,15,0),"")</f>
        <v/>
      </c>
      <c r="V489" s="96" t="str">
        <f t="shared" si="4"/>
        <v>#N/A</v>
      </c>
      <c r="W489" s="96">
        <f t="shared" si="31"/>
        <v>0</v>
      </c>
      <c r="X489" s="96" t="str">
        <f t="shared" si="21"/>
        <v>#N/A</v>
      </c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01"/>
      <c r="AI489" s="195"/>
      <c r="AJ489" s="103"/>
      <c r="AK489" s="104"/>
      <c r="AL489" s="3">
        <f t="shared" si="32"/>
        <v>0</v>
      </c>
      <c r="AM489" s="3">
        <f t="shared" si="33"/>
        <v>0</v>
      </c>
      <c r="AN489" s="3">
        <f t="shared" si="34"/>
        <v>0</v>
      </c>
      <c r="AO489" s="3">
        <f t="shared" si="35"/>
        <v>0</v>
      </c>
    </row>
    <row r="490">
      <c r="A490" s="93"/>
      <c r="B490" s="195"/>
      <c r="C490" s="195"/>
      <c r="D490" s="195"/>
      <c r="E490" s="195"/>
      <c r="F490" s="93"/>
      <c r="G490" s="195"/>
      <c r="H490" s="195" t="str">
        <f>vlookup(G490,'Bidding list 26'!$B$4:$G$270,6,0)</f>
        <v>#N/A</v>
      </c>
      <c r="I490" s="88" t="str">
        <f>vlookup(G490,'Bidding list 26'!$B$4:$I$1009,8,0)</f>
        <v>#N/A</v>
      </c>
      <c r="J490" s="93"/>
      <c r="K490" s="89" t="str">
        <f t="shared" si="30"/>
        <v>#N/A</v>
      </c>
      <c r="L490" s="93"/>
      <c r="M490" s="91"/>
      <c r="N490" s="122"/>
      <c r="O490" s="240"/>
      <c r="P490" s="240"/>
      <c r="Q490" s="195"/>
      <c r="R490" s="93">
        <f t="shared" si="29"/>
        <v>0</v>
      </c>
      <c r="S490" s="179" t="str">
        <f t="array" ref="S490">INDEX('G Project Timeline-OPM update'!$G$7:$L$35,MATCH(1,('G Project Timeline-OPM update'!$C$7:$C$35=N490)*('G Project Timeline-OPM update'!$B$7:$B$35=M490)*('G Project Timeline-OPM update'!$D$7:$D$35=O490),0),MATCH(P490,'G Project Timeline-OPM update'!$G$4:$L$4,0))-14</f>
        <v>#N/A</v>
      </c>
      <c r="T490" s="95" t="str">
        <f t="shared" si="3"/>
        <v>#N/A</v>
      </c>
      <c r="U490" s="96" t="str">
        <f>IFERROR(VLOOKUP(G490,'Bidding list 26'!$B$2:$P$31,15,0),"")</f>
        <v/>
      </c>
      <c r="V490" s="96" t="str">
        <f t="shared" si="4"/>
        <v>#N/A</v>
      </c>
      <c r="W490" s="96">
        <f t="shared" si="31"/>
        <v>0</v>
      </c>
      <c r="X490" s="96" t="str">
        <f t="shared" si="21"/>
        <v>#N/A</v>
      </c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01"/>
      <c r="AI490" s="195"/>
      <c r="AJ490" s="103"/>
      <c r="AK490" s="104"/>
      <c r="AL490" s="3">
        <f t="shared" si="32"/>
        <v>0</v>
      </c>
      <c r="AM490" s="3">
        <f t="shared" si="33"/>
        <v>0</v>
      </c>
      <c r="AN490" s="3">
        <f t="shared" si="34"/>
        <v>0</v>
      </c>
      <c r="AO490" s="3">
        <f t="shared" si="35"/>
        <v>0</v>
      </c>
    </row>
    <row r="491">
      <c r="A491" s="93"/>
      <c r="B491" s="195"/>
      <c r="C491" s="195"/>
      <c r="D491" s="195"/>
      <c r="E491" s="195"/>
      <c r="F491" s="93"/>
      <c r="G491" s="195"/>
      <c r="H491" s="195" t="str">
        <f>vlookup(G491,'Bidding list 26'!$B$4:$G$270,6,0)</f>
        <v>#N/A</v>
      </c>
      <c r="I491" s="88" t="str">
        <f>vlookup(G491,'Bidding list 26'!$B$4:$I$1009,8,0)</f>
        <v>#N/A</v>
      </c>
      <c r="J491" s="93"/>
      <c r="K491" s="89" t="str">
        <f t="shared" si="30"/>
        <v>#N/A</v>
      </c>
      <c r="L491" s="93"/>
      <c r="M491" s="91"/>
      <c r="N491" s="122"/>
      <c r="O491" s="240"/>
      <c r="P491" s="240"/>
      <c r="Q491" s="195"/>
      <c r="R491" s="93">
        <f t="shared" si="29"/>
        <v>0</v>
      </c>
      <c r="S491" s="179" t="str">
        <f t="array" ref="S491">INDEX('G Project Timeline-OPM update'!$G$7:$L$35,MATCH(1,('G Project Timeline-OPM update'!$C$7:$C$35=N491)*('G Project Timeline-OPM update'!$B$7:$B$35=M491)*('G Project Timeline-OPM update'!$D$7:$D$35=O491),0),MATCH(P491,'G Project Timeline-OPM update'!$G$4:$L$4,0))-14</f>
        <v>#N/A</v>
      </c>
      <c r="T491" s="95" t="str">
        <f t="shared" si="3"/>
        <v>#N/A</v>
      </c>
      <c r="U491" s="96" t="str">
        <f>IFERROR(VLOOKUP(G491,'Bidding list 26'!$B$2:$P$31,15,0),"")</f>
        <v/>
      </c>
      <c r="V491" s="96" t="str">
        <f t="shared" si="4"/>
        <v>#N/A</v>
      </c>
      <c r="W491" s="96">
        <f t="shared" si="31"/>
        <v>0</v>
      </c>
      <c r="X491" s="96" t="str">
        <f t="shared" si="21"/>
        <v>#N/A</v>
      </c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01"/>
      <c r="AI491" s="195"/>
      <c r="AJ491" s="103"/>
      <c r="AK491" s="104"/>
      <c r="AL491" s="3">
        <f t="shared" si="32"/>
        <v>0</v>
      </c>
      <c r="AM491" s="3">
        <f t="shared" si="33"/>
        <v>0</v>
      </c>
      <c r="AN491" s="3">
        <f t="shared" si="34"/>
        <v>0</v>
      </c>
      <c r="AO491" s="3">
        <f t="shared" si="35"/>
        <v>0</v>
      </c>
    </row>
    <row r="492">
      <c r="A492" s="93"/>
      <c r="B492" s="195"/>
      <c r="C492" s="195"/>
      <c r="D492" s="195"/>
      <c r="E492" s="195"/>
      <c r="F492" s="93"/>
      <c r="G492" s="195"/>
      <c r="H492" s="195" t="str">
        <f>vlookup(G492,'Bidding list 26'!$B$4:$G$270,6,0)</f>
        <v>#N/A</v>
      </c>
      <c r="I492" s="88" t="str">
        <f>vlookup(G492,'Bidding list 26'!$B$4:$I$1009,8,0)</f>
        <v>#N/A</v>
      </c>
      <c r="J492" s="93"/>
      <c r="K492" s="89" t="str">
        <f t="shared" si="30"/>
        <v>#N/A</v>
      </c>
      <c r="L492" s="93"/>
      <c r="M492" s="91"/>
      <c r="N492" s="122"/>
      <c r="O492" s="240"/>
      <c r="P492" s="240"/>
      <c r="Q492" s="195"/>
      <c r="R492" s="93">
        <f t="shared" si="29"/>
        <v>0</v>
      </c>
      <c r="S492" s="179" t="str">
        <f t="array" ref="S492">INDEX('G Project Timeline-OPM update'!$G$7:$L$35,MATCH(1,('G Project Timeline-OPM update'!$C$7:$C$35=N492)*('G Project Timeline-OPM update'!$B$7:$B$35=M492)*('G Project Timeline-OPM update'!$D$7:$D$35=O492),0),MATCH(P492,'G Project Timeline-OPM update'!$G$4:$L$4,0))-14</f>
        <v>#N/A</v>
      </c>
      <c r="T492" s="95" t="str">
        <f t="shared" si="3"/>
        <v>#N/A</v>
      </c>
      <c r="U492" s="96" t="str">
        <f>IFERROR(VLOOKUP(G492,'Bidding list 26'!$B$2:$P$31,15,0),"")</f>
        <v/>
      </c>
      <c r="V492" s="96" t="str">
        <f t="shared" si="4"/>
        <v>#N/A</v>
      </c>
      <c r="W492" s="96">
        <f t="shared" si="31"/>
        <v>0</v>
      </c>
      <c r="X492" s="96" t="str">
        <f t="shared" si="21"/>
        <v>#N/A</v>
      </c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01"/>
      <c r="AI492" s="195"/>
      <c r="AJ492" s="103"/>
      <c r="AK492" s="104"/>
      <c r="AL492" s="3">
        <f t="shared" si="32"/>
        <v>0</v>
      </c>
      <c r="AM492" s="3">
        <f t="shared" si="33"/>
        <v>0</v>
      </c>
      <c r="AN492" s="3">
        <f t="shared" si="34"/>
        <v>0</v>
      </c>
      <c r="AO492" s="3">
        <f t="shared" si="35"/>
        <v>0</v>
      </c>
    </row>
    <row r="493">
      <c r="A493" s="93"/>
      <c r="B493" s="195"/>
      <c r="C493" s="195"/>
      <c r="D493" s="195"/>
      <c r="E493" s="195"/>
      <c r="F493" s="93"/>
      <c r="G493" s="195"/>
      <c r="H493" s="195" t="str">
        <f>vlookup(G493,'Bidding list 26'!$B$4:$G$270,6,0)</f>
        <v>#N/A</v>
      </c>
      <c r="I493" s="88" t="str">
        <f>vlookup(G493,'Bidding list 26'!$B$4:$I$1009,8,0)</f>
        <v>#N/A</v>
      </c>
      <c r="J493" s="93"/>
      <c r="K493" s="89" t="str">
        <f t="shared" si="30"/>
        <v>#N/A</v>
      </c>
      <c r="L493" s="93"/>
      <c r="M493" s="91"/>
      <c r="N493" s="122"/>
      <c r="O493" s="240"/>
      <c r="P493" s="240"/>
      <c r="Q493" s="195"/>
      <c r="R493" s="93">
        <f t="shared" si="29"/>
        <v>0</v>
      </c>
      <c r="S493" s="179" t="str">
        <f t="array" ref="S493">INDEX('G Project Timeline-OPM update'!$G$7:$L$35,MATCH(1,('G Project Timeline-OPM update'!$C$7:$C$35=N493)*('G Project Timeline-OPM update'!$B$7:$B$35=M493)*('G Project Timeline-OPM update'!$D$7:$D$35=O493),0),MATCH(P493,'G Project Timeline-OPM update'!$G$4:$L$4,0))-14</f>
        <v>#N/A</v>
      </c>
      <c r="T493" s="95" t="str">
        <f t="shared" si="3"/>
        <v>#N/A</v>
      </c>
      <c r="U493" s="96" t="str">
        <f>IFERROR(VLOOKUP(G493,'Bidding list 26'!$B$2:$P$31,15,0),"")</f>
        <v/>
      </c>
      <c r="V493" s="96" t="str">
        <f t="shared" si="4"/>
        <v>#N/A</v>
      </c>
      <c r="W493" s="96">
        <f t="shared" si="31"/>
        <v>0</v>
      </c>
      <c r="X493" s="96" t="str">
        <f t="shared" si="21"/>
        <v>#N/A</v>
      </c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01"/>
      <c r="AI493" s="195"/>
      <c r="AJ493" s="103"/>
      <c r="AK493" s="104"/>
      <c r="AL493" s="3">
        <f t="shared" si="32"/>
        <v>0</v>
      </c>
      <c r="AM493" s="3">
        <f t="shared" si="33"/>
        <v>0</v>
      </c>
      <c r="AN493" s="3">
        <f t="shared" si="34"/>
        <v>0</v>
      </c>
      <c r="AO493" s="3">
        <f t="shared" si="35"/>
        <v>0</v>
      </c>
    </row>
    <row r="494">
      <c r="A494" s="93"/>
      <c r="B494" s="195"/>
      <c r="C494" s="195"/>
      <c r="D494" s="195"/>
      <c r="E494" s="195"/>
      <c r="F494" s="93"/>
      <c r="G494" s="195"/>
      <c r="H494" s="195" t="str">
        <f>vlookup(G494,'Bidding list 26'!$B$4:$G$270,6,0)</f>
        <v>#N/A</v>
      </c>
      <c r="I494" s="88" t="str">
        <f>vlookup(G494,'Bidding list 26'!$B$4:$I$1009,8,0)</f>
        <v>#N/A</v>
      </c>
      <c r="J494" s="93"/>
      <c r="K494" s="89" t="str">
        <f t="shared" si="30"/>
        <v>#N/A</v>
      </c>
      <c r="L494" s="93"/>
      <c r="M494" s="91"/>
      <c r="N494" s="122"/>
      <c r="O494" s="240"/>
      <c r="P494" s="240"/>
      <c r="Q494" s="195"/>
      <c r="R494" s="93">
        <f t="shared" si="29"/>
        <v>0</v>
      </c>
      <c r="S494" s="179" t="str">
        <f t="array" ref="S494">INDEX('G Project Timeline-OPM update'!$G$7:$L$35,MATCH(1,('G Project Timeline-OPM update'!$C$7:$C$35=N494)*('G Project Timeline-OPM update'!$B$7:$B$35=M494)*('G Project Timeline-OPM update'!$D$7:$D$35=O494),0),MATCH(P494,'G Project Timeline-OPM update'!$G$4:$L$4,0))-14</f>
        <v>#N/A</v>
      </c>
      <c r="T494" s="95" t="str">
        <f t="shared" si="3"/>
        <v>#N/A</v>
      </c>
      <c r="U494" s="96" t="str">
        <f>IFERROR(VLOOKUP(G494,'Bidding list 26'!$B$2:$P$31,15,0),"")</f>
        <v/>
      </c>
      <c r="V494" s="96" t="str">
        <f t="shared" si="4"/>
        <v>#N/A</v>
      </c>
      <c r="W494" s="96">
        <f t="shared" si="31"/>
        <v>0</v>
      </c>
      <c r="X494" s="96" t="str">
        <f t="shared" si="21"/>
        <v>#N/A</v>
      </c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01"/>
      <c r="AI494" s="195"/>
      <c r="AJ494" s="103"/>
      <c r="AK494" s="104"/>
      <c r="AL494" s="3">
        <f t="shared" si="32"/>
        <v>0</v>
      </c>
      <c r="AM494" s="3">
        <f t="shared" si="33"/>
        <v>0</v>
      </c>
      <c r="AN494" s="3">
        <f t="shared" si="34"/>
        <v>0</v>
      </c>
      <c r="AO494" s="3">
        <f t="shared" si="35"/>
        <v>0</v>
      </c>
    </row>
    <row r="495">
      <c r="A495" s="93"/>
      <c r="B495" s="195"/>
      <c r="C495" s="195"/>
      <c r="D495" s="195"/>
      <c r="E495" s="195"/>
      <c r="F495" s="93"/>
      <c r="G495" s="195"/>
      <c r="H495" s="195" t="str">
        <f>vlookup(G495,'Bidding list 26'!$B$4:$G$270,6,0)</f>
        <v>#N/A</v>
      </c>
      <c r="I495" s="88" t="str">
        <f>vlookup(G495,'Bidding list 26'!$B$4:$I$1009,8,0)</f>
        <v>#N/A</v>
      </c>
      <c r="J495" s="93"/>
      <c r="K495" s="89" t="str">
        <f t="shared" si="30"/>
        <v>#N/A</v>
      </c>
      <c r="L495" s="93"/>
      <c r="M495" s="91"/>
      <c r="N495" s="122"/>
      <c r="O495" s="240"/>
      <c r="P495" s="240"/>
      <c r="Q495" s="195"/>
      <c r="R495" s="93">
        <f t="shared" si="29"/>
        <v>0</v>
      </c>
      <c r="S495" s="179" t="str">
        <f t="array" ref="S495">INDEX('G Project Timeline-OPM update'!$G$7:$L$35,MATCH(1,('G Project Timeline-OPM update'!$C$7:$C$35=N495)*('G Project Timeline-OPM update'!$B$7:$B$35=M495)*('G Project Timeline-OPM update'!$D$7:$D$35=O495),0),MATCH(P495,'G Project Timeline-OPM update'!$G$4:$L$4,0))-14</f>
        <v>#N/A</v>
      </c>
      <c r="T495" s="95" t="str">
        <f t="shared" si="3"/>
        <v>#N/A</v>
      </c>
      <c r="U495" s="96" t="str">
        <f>IFERROR(VLOOKUP(G495,'Bidding list 26'!$B$2:$P$31,15,0),"")</f>
        <v/>
      </c>
      <c r="V495" s="96" t="str">
        <f t="shared" si="4"/>
        <v>#N/A</v>
      </c>
      <c r="W495" s="96">
        <f t="shared" si="31"/>
        <v>0</v>
      </c>
      <c r="X495" s="96" t="str">
        <f t="shared" si="21"/>
        <v>#N/A</v>
      </c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01"/>
      <c r="AI495" s="195"/>
      <c r="AJ495" s="103"/>
      <c r="AK495" s="104"/>
      <c r="AL495" s="3">
        <f t="shared" si="32"/>
        <v>0</v>
      </c>
      <c r="AM495" s="3">
        <f t="shared" si="33"/>
        <v>0</v>
      </c>
      <c r="AN495" s="3">
        <f t="shared" si="34"/>
        <v>0</v>
      </c>
      <c r="AO495" s="3">
        <f t="shared" si="35"/>
        <v>0</v>
      </c>
    </row>
    <row r="496">
      <c r="A496" s="93"/>
      <c r="B496" s="195"/>
      <c r="C496" s="195"/>
      <c r="D496" s="195"/>
      <c r="E496" s="195"/>
      <c r="F496" s="93"/>
      <c r="G496" s="195"/>
      <c r="H496" s="195" t="str">
        <f>vlookup(G496,'Bidding list 26'!$B$4:$G$270,6,0)</f>
        <v>#N/A</v>
      </c>
      <c r="I496" s="88" t="str">
        <f>vlookup(G496,'Bidding list 26'!$B$4:$I$1009,8,0)</f>
        <v>#N/A</v>
      </c>
      <c r="J496" s="93"/>
      <c r="K496" s="89" t="str">
        <f t="shared" si="30"/>
        <v>#N/A</v>
      </c>
      <c r="L496" s="93"/>
      <c r="M496" s="91"/>
      <c r="N496" s="122"/>
      <c r="O496" s="240"/>
      <c r="P496" s="240"/>
      <c r="Q496" s="195"/>
      <c r="R496" s="93">
        <f t="shared" si="29"/>
        <v>0</v>
      </c>
      <c r="S496" s="179" t="str">
        <f t="array" ref="S496">INDEX('G Project Timeline-OPM update'!$G$7:$L$35,MATCH(1,('G Project Timeline-OPM update'!$C$7:$C$35=N496)*('G Project Timeline-OPM update'!$B$7:$B$35=M496)*('G Project Timeline-OPM update'!$D$7:$D$35=O496),0),MATCH(P496,'G Project Timeline-OPM update'!$G$4:$L$4,0))-14</f>
        <v>#N/A</v>
      </c>
      <c r="T496" s="95" t="str">
        <f t="shared" si="3"/>
        <v>#N/A</v>
      </c>
      <c r="U496" s="96" t="str">
        <f>IFERROR(VLOOKUP(G496,'Bidding list 26'!$B$2:$P$31,15,0),"")</f>
        <v/>
      </c>
      <c r="V496" s="96" t="str">
        <f t="shared" si="4"/>
        <v>#N/A</v>
      </c>
      <c r="W496" s="96">
        <f t="shared" si="31"/>
        <v>0</v>
      </c>
      <c r="X496" s="96" t="str">
        <f t="shared" si="21"/>
        <v>#N/A</v>
      </c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01"/>
      <c r="AI496" s="195"/>
      <c r="AJ496" s="103"/>
      <c r="AK496" s="104"/>
      <c r="AL496" s="3">
        <f t="shared" si="32"/>
        <v>0</v>
      </c>
      <c r="AM496" s="3">
        <f t="shared" si="33"/>
        <v>0</v>
      </c>
      <c r="AN496" s="3">
        <f t="shared" si="34"/>
        <v>0</v>
      </c>
      <c r="AO496" s="3">
        <f t="shared" si="35"/>
        <v>0</v>
      </c>
    </row>
    <row r="497">
      <c r="A497" s="93"/>
      <c r="B497" s="195"/>
      <c r="C497" s="195"/>
      <c r="D497" s="195"/>
      <c r="E497" s="195"/>
      <c r="F497" s="93"/>
      <c r="G497" s="195"/>
      <c r="H497" s="195" t="str">
        <f>vlookup(G497,'Bidding list 26'!$B$4:$G$270,6,0)</f>
        <v>#N/A</v>
      </c>
      <c r="I497" s="88" t="str">
        <f>vlookup(G497,'Bidding list 26'!$B$4:$I$1009,8,0)</f>
        <v>#N/A</v>
      </c>
      <c r="J497" s="93"/>
      <c r="K497" s="89" t="str">
        <f t="shared" si="30"/>
        <v>#N/A</v>
      </c>
      <c r="L497" s="93"/>
      <c r="M497" s="91"/>
      <c r="N497" s="122"/>
      <c r="O497" s="240"/>
      <c r="P497" s="240"/>
      <c r="Q497" s="195"/>
      <c r="R497" s="93">
        <f t="shared" si="29"/>
        <v>0</v>
      </c>
      <c r="S497" s="179" t="str">
        <f t="array" ref="S497">INDEX('G Project Timeline-OPM update'!$G$7:$L$35,MATCH(1,('G Project Timeline-OPM update'!$C$7:$C$35=N497)*('G Project Timeline-OPM update'!$B$7:$B$35=M497)*('G Project Timeline-OPM update'!$D$7:$D$35=O497),0),MATCH(P497,'G Project Timeline-OPM update'!$G$4:$L$4,0))-14</f>
        <v>#N/A</v>
      </c>
      <c r="T497" s="95" t="str">
        <f t="shared" si="3"/>
        <v>#N/A</v>
      </c>
      <c r="U497" s="96" t="str">
        <f>IFERROR(VLOOKUP(G497,'Bidding list 26'!$B$2:$P$31,15,0),"")</f>
        <v/>
      </c>
      <c r="V497" s="96" t="str">
        <f t="shared" si="4"/>
        <v>#N/A</v>
      </c>
      <c r="W497" s="96">
        <f t="shared" si="31"/>
        <v>0</v>
      </c>
      <c r="X497" s="96" t="str">
        <f t="shared" si="21"/>
        <v>#N/A</v>
      </c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01"/>
      <c r="AI497" s="195"/>
      <c r="AJ497" s="103"/>
      <c r="AK497" s="104"/>
      <c r="AL497" s="3">
        <f t="shared" si="32"/>
        <v>0</v>
      </c>
      <c r="AM497" s="3">
        <f t="shared" si="33"/>
        <v>0</v>
      </c>
      <c r="AN497" s="3">
        <f t="shared" si="34"/>
        <v>0</v>
      </c>
      <c r="AO497" s="3">
        <f t="shared" si="35"/>
        <v>0</v>
      </c>
    </row>
    <row r="498">
      <c r="A498" s="93"/>
      <c r="B498" s="195"/>
      <c r="C498" s="195"/>
      <c r="D498" s="195"/>
      <c r="E498" s="195"/>
      <c r="F498" s="93"/>
      <c r="G498" s="195"/>
      <c r="H498" s="195" t="str">
        <f>vlookup(G498,'Bidding list 26'!$B$4:$G$270,6,0)</f>
        <v>#N/A</v>
      </c>
      <c r="I498" s="88" t="str">
        <f>vlookup(G498,'Bidding list 26'!$B$4:$I$1009,8,0)</f>
        <v>#N/A</v>
      </c>
      <c r="J498" s="93"/>
      <c r="K498" s="89" t="str">
        <f t="shared" si="30"/>
        <v>#N/A</v>
      </c>
      <c r="L498" s="93"/>
      <c r="M498" s="91"/>
      <c r="N498" s="122"/>
      <c r="O498" s="240"/>
      <c r="P498" s="240"/>
      <c r="Q498" s="195"/>
      <c r="R498" s="93">
        <f t="shared" si="29"/>
        <v>0</v>
      </c>
      <c r="S498" s="179" t="str">
        <f t="array" ref="S498">INDEX('G Project Timeline-OPM update'!$G$7:$L$35,MATCH(1,('G Project Timeline-OPM update'!$C$7:$C$35=N498)*('G Project Timeline-OPM update'!$B$7:$B$35=M498)*('G Project Timeline-OPM update'!$D$7:$D$35=O498),0),MATCH(P498,'G Project Timeline-OPM update'!$G$4:$L$4,0))-14</f>
        <v>#N/A</v>
      </c>
      <c r="T498" s="95" t="str">
        <f t="shared" si="3"/>
        <v>#N/A</v>
      </c>
      <c r="U498" s="96" t="str">
        <f>IFERROR(VLOOKUP(G498,'Bidding list 26'!$B$2:$P$31,15,0),"")</f>
        <v/>
      </c>
      <c r="V498" s="96" t="str">
        <f t="shared" si="4"/>
        <v>#N/A</v>
      </c>
      <c r="W498" s="96">
        <f t="shared" si="31"/>
        <v>0</v>
      </c>
      <c r="X498" s="96" t="str">
        <f t="shared" si="21"/>
        <v>#N/A</v>
      </c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01"/>
      <c r="AI498" s="195"/>
      <c r="AJ498" s="103"/>
      <c r="AK498" s="104"/>
      <c r="AL498" s="3">
        <f t="shared" si="32"/>
        <v>0</v>
      </c>
      <c r="AM498" s="3">
        <f t="shared" si="33"/>
        <v>0</v>
      </c>
      <c r="AN498" s="3">
        <f t="shared" si="34"/>
        <v>0</v>
      </c>
      <c r="AO498" s="3">
        <f t="shared" si="35"/>
        <v>0</v>
      </c>
    </row>
    <row r="499">
      <c r="A499" s="93"/>
      <c r="B499" s="195"/>
      <c r="C499" s="195"/>
      <c r="D499" s="195"/>
      <c r="E499" s="195"/>
      <c r="F499" s="93"/>
      <c r="G499" s="195"/>
      <c r="H499" s="195" t="str">
        <f>vlookup(G499,'Bidding list 26'!$B$4:$G$270,6,0)</f>
        <v>#N/A</v>
      </c>
      <c r="I499" s="88" t="str">
        <f>vlookup(G499,'Bidding list 26'!$B$4:$I$1009,8,0)</f>
        <v>#N/A</v>
      </c>
      <c r="J499" s="93"/>
      <c r="K499" s="89" t="str">
        <f t="shared" si="30"/>
        <v>#N/A</v>
      </c>
      <c r="L499" s="93"/>
      <c r="M499" s="91"/>
      <c r="N499" s="122"/>
      <c r="O499" s="240"/>
      <c r="P499" s="240"/>
      <c r="Q499" s="195"/>
      <c r="R499" s="93">
        <f t="shared" si="29"/>
        <v>0</v>
      </c>
      <c r="S499" s="179" t="str">
        <f t="array" ref="S499">INDEX('G Project Timeline-OPM update'!$G$7:$L$35,MATCH(1,('G Project Timeline-OPM update'!$C$7:$C$35=N499)*('G Project Timeline-OPM update'!$B$7:$B$35=M499)*('G Project Timeline-OPM update'!$D$7:$D$35=O499),0),MATCH(P499,'G Project Timeline-OPM update'!$G$4:$L$4,0))-14</f>
        <v>#N/A</v>
      </c>
      <c r="T499" s="95" t="str">
        <f t="shared" si="3"/>
        <v>#N/A</v>
      </c>
      <c r="U499" s="96" t="str">
        <f>IFERROR(VLOOKUP(G499,'Bidding list 26'!$B$2:$P$31,15,0),"")</f>
        <v/>
      </c>
      <c r="V499" s="96" t="str">
        <f t="shared" si="4"/>
        <v>#N/A</v>
      </c>
      <c r="W499" s="96">
        <f t="shared" si="31"/>
        <v>0</v>
      </c>
      <c r="X499" s="96" t="str">
        <f t="shared" si="21"/>
        <v>#N/A</v>
      </c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01"/>
      <c r="AI499" s="195"/>
      <c r="AJ499" s="103"/>
      <c r="AK499" s="104"/>
      <c r="AL499" s="3">
        <f t="shared" si="32"/>
        <v>0</v>
      </c>
      <c r="AM499" s="3">
        <f t="shared" si="33"/>
        <v>0</v>
      </c>
      <c r="AN499" s="3">
        <f t="shared" si="34"/>
        <v>0</v>
      </c>
      <c r="AO499" s="3">
        <f t="shared" si="35"/>
        <v>0</v>
      </c>
    </row>
    <row r="500">
      <c r="A500" s="93"/>
      <c r="B500" s="195"/>
      <c r="C500" s="195"/>
      <c r="D500" s="195"/>
      <c r="E500" s="195"/>
      <c r="F500" s="93"/>
      <c r="G500" s="195"/>
      <c r="H500" s="195" t="str">
        <f>vlookup(G500,'Bidding list 26'!$B$4:$G$270,6,0)</f>
        <v>#N/A</v>
      </c>
      <c r="I500" s="88" t="str">
        <f>vlookup(G500,'Bidding list 26'!$B$4:$I$1009,8,0)</f>
        <v>#N/A</v>
      </c>
      <c r="J500" s="93"/>
      <c r="K500" s="89" t="str">
        <f t="shared" si="30"/>
        <v>#N/A</v>
      </c>
      <c r="L500" s="93"/>
      <c r="M500" s="91"/>
      <c r="N500" s="122"/>
      <c r="O500" s="240"/>
      <c r="P500" s="240"/>
      <c r="Q500" s="195"/>
      <c r="R500" s="93">
        <f t="shared" si="29"/>
        <v>0</v>
      </c>
      <c r="S500" s="179" t="str">
        <f t="array" ref="S500">INDEX('G Project Timeline-OPM update'!$G$7:$L$35,MATCH(1,('G Project Timeline-OPM update'!$C$7:$C$35=N500)*('G Project Timeline-OPM update'!$B$7:$B$35=M500)*('G Project Timeline-OPM update'!$D$7:$D$35=O500),0),MATCH(P500,'G Project Timeline-OPM update'!$G$4:$L$4,0))-14</f>
        <v>#N/A</v>
      </c>
      <c r="T500" s="95" t="str">
        <f t="shared" si="3"/>
        <v>#N/A</v>
      </c>
      <c r="U500" s="96" t="str">
        <f>IFERROR(VLOOKUP(G500,'Bidding list 26'!$B$2:$P$31,15,0),"")</f>
        <v/>
      </c>
      <c r="V500" s="96" t="str">
        <f t="shared" si="4"/>
        <v>#N/A</v>
      </c>
      <c r="W500" s="96">
        <f t="shared" si="31"/>
        <v>0</v>
      </c>
      <c r="X500" s="96" t="str">
        <f t="shared" si="21"/>
        <v>#N/A</v>
      </c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01"/>
      <c r="AI500" s="195"/>
      <c r="AJ500" s="103"/>
      <c r="AK500" s="104"/>
      <c r="AL500" s="3">
        <f t="shared" si="32"/>
        <v>0</v>
      </c>
      <c r="AM500" s="3">
        <f t="shared" si="33"/>
        <v>0</v>
      </c>
      <c r="AN500" s="3">
        <f t="shared" si="34"/>
        <v>0</v>
      </c>
      <c r="AO500" s="3">
        <f t="shared" si="35"/>
        <v>0</v>
      </c>
    </row>
    <row r="501">
      <c r="A501" s="93"/>
      <c r="B501" s="195"/>
      <c r="C501" s="195"/>
      <c r="D501" s="195"/>
      <c r="E501" s="195"/>
      <c r="F501" s="93"/>
      <c r="G501" s="195"/>
      <c r="H501" s="195" t="str">
        <f>vlookup(G501,'Bidding list 26'!$B$4:$G$270,6,0)</f>
        <v>#N/A</v>
      </c>
      <c r="I501" s="88" t="str">
        <f>vlookup(G501,'Bidding list 26'!$B$4:$I$1009,8,0)</f>
        <v>#N/A</v>
      </c>
      <c r="J501" s="93"/>
      <c r="K501" s="89" t="str">
        <f t="shared" si="30"/>
        <v>#N/A</v>
      </c>
      <c r="L501" s="93"/>
      <c r="M501" s="91"/>
      <c r="N501" s="122"/>
      <c r="O501" s="240"/>
      <c r="P501" s="240"/>
      <c r="Q501" s="195"/>
      <c r="R501" s="93">
        <f t="shared" si="29"/>
        <v>0</v>
      </c>
      <c r="S501" s="179" t="str">
        <f t="array" ref="S501">INDEX('G Project Timeline-OPM update'!$G$7:$L$35,MATCH(1,('G Project Timeline-OPM update'!$C$7:$C$35=N501)*('G Project Timeline-OPM update'!$B$7:$B$35=M501)*('G Project Timeline-OPM update'!$D$7:$D$35=O501),0),MATCH(P501,'G Project Timeline-OPM update'!$G$4:$L$4,0))-14</f>
        <v>#N/A</v>
      </c>
      <c r="T501" s="95" t="str">
        <f t="shared" si="3"/>
        <v>#N/A</v>
      </c>
      <c r="U501" s="96" t="str">
        <f>IFERROR(VLOOKUP(G501,'Bidding list 26'!$B$2:$P$31,15,0),"")</f>
        <v/>
      </c>
      <c r="V501" s="96" t="str">
        <f t="shared" si="4"/>
        <v>#N/A</v>
      </c>
      <c r="W501" s="96">
        <f t="shared" si="31"/>
        <v>0</v>
      </c>
      <c r="X501" s="96" t="str">
        <f t="shared" si="21"/>
        <v>#N/A</v>
      </c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01"/>
      <c r="AI501" s="195"/>
      <c r="AJ501" s="103"/>
      <c r="AK501" s="104"/>
      <c r="AL501" s="3">
        <f t="shared" si="32"/>
        <v>0</v>
      </c>
      <c r="AM501" s="3">
        <f t="shared" si="33"/>
        <v>0</v>
      </c>
      <c r="AN501" s="3">
        <f t="shared" si="34"/>
        <v>0</v>
      </c>
      <c r="AO501" s="3">
        <f t="shared" si="35"/>
        <v>0</v>
      </c>
    </row>
    <row r="502">
      <c r="A502" s="93"/>
      <c r="B502" s="195"/>
      <c r="C502" s="195"/>
      <c r="D502" s="195"/>
      <c r="E502" s="195"/>
      <c r="F502" s="93"/>
      <c r="G502" s="195"/>
      <c r="H502" s="195" t="str">
        <f>vlookup(G502,'Bidding list 26'!$B$4:$G$270,6,0)</f>
        <v>#N/A</v>
      </c>
      <c r="I502" s="88" t="str">
        <f>vlookup(G502,'Bidding list 26'!$B$4:$I$1009,8,0)</f>
        <v>#N/A</v>
      </c>
      <c r="J502" s="93"/>
      <c r="K502" s="89" t="str">
        <f t="shared" si="30"/>
        <v>#N/A</v>
      </c>
      <c r="L502" s="93"/>
      <c r="M502" s="91"/>
      <c r="N502" s="122"/>
      <c r="O502" s="240"/>
      <c r="P502" s="240"/>
      <c r="Q502" s="195"/>
      <c r="R502" s="93">
        <f t="shared" si="29"/>
        <v>0</v>
      </c>
      <c r="S502" s="179" t="str">
        <f t="array" ref="S502">INDEX('G Project Timeline-OPM update'!$G$7:$L$35,MATCH(1,('G Project Timeline-OPM update'!$C$7:$C$35=N502)*('G Project Timeline-OPM update'!$B$7:$B$35=M502)*('G Project Timeline-OPM update'!$D$7:$D$35=O502),0),MATCH(P502,'G Project Timeline-OPM update'!$G$4:$L$4,0))-14</f>
        <v>#N/A</v>
      </c>
      <c r="T502" s="95" t="str">
        <f t="shared" si="3"/>
        <v>#N/A</v>
      </c>
      <c r="U502" s="96" t="str">
        <f>IFERROR(VLOOKUP(G502,'Bidding list 26'!$B$2:$P$31,15,0),"")</f>
        <v/>
      </c>
      <c r="V502" s="96" t="str">
        <f t="shared" si="4"/>
        <v>#N/A</v>
      </c>
      <c r="W502" s="96">
        <f t="shared" si="31"/>
        <v>0</v>
      </c>
      <c r="X502" s="96" t="str">
        <f t="shared" si="21"/>
        <v>#N/A</v>
      </c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01"/>
      <c r="AI502" s="195"/>
      <c r="AJ502" s="103"/>
      <c r="AK502" s="104"/>
      <c r="AL502" s="3">
        <f t="shared" si="32"/>
        <v>0</v>
      </c>
      <c r="AM502" s="3">
        <f t="shared" si="33"/>
        <v>0</v>
      </c>
      <c r="AN502" s="3">
        <f t="shared" si="34"/>
        <v>0</v>
      </c>
      <c r="AO502" s="3">
        <f t="shared" si="35"/>
        <v>0</v>
      </c>
    </row>
    <row r="503">
      <c r="A503" s="93"/>
      <c r="B503" s="195"/>
      <c r="C503" s="195"/>
      <c r="D503" s="195"/>
      <c r="E503" s="195"/>
      <c r="F503" s="93"/>
      <c r="G503" s="195"/>
      <c r="H503" s="195" t="str">
        <f>vlookup(G503,'Bidding list 26'!$B$4:$G$270,6,0)</f>
        <v>#N/A</v>
      </c>
      <c r="I503" s="88" t="str">
        <f>vlookup(G503,'Bidding list 26'!$B$4:$I$1009,8,0)</f>
        <v>#N/A</v>
      </c>
      <c r="J503" s="93"/>
      <c r="K503" s="89" t="str">
        <f t="shared" si="30"/>
        <v>#N/A</v>
      </c>
      <c r="L503" s="93"/>
      <c r="M503" s="91"/>
      <c r="N503" s="122"/>
      <c r="O503" s="240"/>
      <c r="P503" s="240"/>
      <c r="Q503" s="195"/>
      <c r="R503" s="93">
        <f t="shared" si="29"/>
        <v>0</v>
      </c>
      <c r="S503" s="179" t="str">
        <f t="array" ref="S503">INDEX('G Project Timeline-OPM update'!$G$7:$L$35,MATCH(1,('G Project Timeline-OPM update'!$C$7:$C$35=N503)*('G Project Timeline-OPM update'!$B$7:$B$35=M503)*('G Project Timeline-OPM update'!$D$7:$D$35=O503),0),MATCH(P503,'G Project Timeline-OPM update'!$G$4:$L$4,0))-14</f>
        <v>#N/A</v>
      </c>
      <c r="T503" s="95" t="str">
        <f t="shared" si="3"/>
        <v>#N/A</v>
      </c>
      <c r="U503" s="96" t="str">
        <f>IFERROR(VLOOKUP(G503,'Bidding list 26'!$B$2:$P$31,15,0),"")</f>
        <v/>
      </c>
      <c r="V503" s="96" t="str">
        <f t="shared" si="4"/>
        <v>#N/A</v>
      </c>
      <c r="W503" s="96">
        <f t="shared" si="31"/>
        <v>0</v>
      </c>
      <c r="X503" s="96" t="str">
        <f t="shared" si="21"/>
        <v>#N/A</v>
      </c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01"/>
      <c r="AI503" s="195"/>
      <c r="AJ503" s="103"/>
      <c r="AK503" s="104"/>
      <c r="AL503" s="3">
        <f t="shared" si="32"/>
        <v>0</v>
      </c>
      <c r="AM503" s="3">
        <f t="shared" si="33"/>
        <v>0</v>
      </c>
      <c r="AN503" s="3">
        <f t="shared" si="34"/>
        <v>0</v>
      </c>
      <c r="AO503" s="3">
        <f t="shared" si="35"/>
        <v>0</v>
      </c>
    </row>
    <row r="504">
      <c r="A504" s="93"/>
      <c r="B504" s="195"/>
      <c r="C504" s="195"/>
      <c r="D504" s="195"/>
      <c r="E504" s="195"/>
      <c r="F504" s="93"/>
      <c r="G504" s="195"/>
      <c r="H504" s="195" t="str">
        <f>vlookup(G504,'Bidding list 26'!$B$4:$G$270,6,0)</f>
        <v>#N/A</v>
      </c>
      <c r="I504" s="88" t="str">
        <f>vlookup(G504,'Bidding list 26'!$B$4:$I$1009,8,0)</f>
        <v>#N/A</v>
      </c>
      <c r="J504" s="93"/>
      <c r="K504" s="89" t="str">
        <f t="shared" si="30"/>
        <v>#N/A</v>
      </c>
      <c r="L504" s="93"/>
      <c r="M504" s="91"/>
      <c r="N504" s="122"/>
      <c r="O504" s="240"/>
      <c r="P504" s="240"/>
      <c r="Q504" s="195"/>
      <c r="R504" s="93">
        <f t="shared" si="29"/>
        <v>0</v>
      </c>
      <c r="S504" s="179" t="str">
        <f t="array" ref="S504">INDEX('G Project Timeline-OPM update'!$G$7:$L$35,MATCH(1,('G Project Timeline-OPM update'!$C$7:$C$35=N504)*('G Project Timeline-OPM update'!$B$7:$B$35=M504)*('G Project Timeline-OPM update'!$D$7:$D$35=O504),0),MATCH(P504,'G Project Timeline-OPM update'!$G$4:$L$4,0))-14</f>
        <v>#N/A</v>
      </c>
      <c r="T504" s="95" t="str">
        <f t="shared" si="3"/>
        <v>#N/A</v>
      </c>
      <c r="U504" s="96" t="str">
        <f>IFERROR(VLOOKUP(G504,'Bidding list 26'!$B$2:$P$31,15,0),"")</f>
        <v/>
      </c>
      <c r="V504" s="96" t="str">
        <f t="shared" si="4"/>
        <v>#N/A</v>
      </c>
      <c r="W504" s="96">
        <f t="shared" si="31"/>
        <v>0</v>
      </c>
      <c r="X504" s="96" t="str">
        <f t="shared" si="21"/>
        <v>#N/A</v>
      </c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01"/>
      <c r="AI504" s="195"/>
      <c r="AJ504" s="103"/>
      <c r="AK504" s="104"/>
      <c r="AL504" s="3">
        <f t="shared" si="32"/>
        <v>0</v>
      </c>
      <c r="AM504" s="3">
        <f t="shared" si="33"/>
        <v>0</v>
      </c>
      <c r="AN504" s="3">
        <f t="shared" si="34"/>
        <v>0</v>
      </c>
      <c r="AO504" s="3">
        <f t="shared" si="35"/>
        <v>0</v>
      </c>
    </row>
    <row r="505">
      <c r="A505" s="93"/>
      <c r="B505" s="195"/>
      <c r="C505" s="195"/>
      <c r="D505" s="195"/>
      <c r="E505" s="195"/>
      <c r="F505" s="93"/>
      <c r="G505" s="195"/>
      <c r="H505" s="195" t="str">
        <f>vlookup(G505,'Bidding list 26'!$B$4:$G$270,6,0)</f>
        <v>#N/A</v>
      </c>
      <c r="I505" s="88" t="str">
        <f>vlookup(G505,'Bidding list 26'!$B$4:$I$1009,8,0)</f>
        <v>#N/A</v>
      </c>
      <c r="J505" s="93"/>
      <c r="K505" s="89" t="str">
        <f t="shared" si="30"/>
        <v>#N/A</v>
      </c>
      <c r="L505" s="93"/>
      <c r="M505" s="91"/>
      <c r="N505" s="122"/>
      <c r="O505" s="240"/>
      <c r="P505" s="240"/>
      <c r="Q505" s="195"/>
      <c r="R505" s="93">
        <f t="shared" si="29"/>
        <v>0</v>
      </c>
      <c r="S505" s="179" t="str">
        <f t="array" ref="S505">INDEX('G Project Timeline-OPM update'!$G$7:$L$35,MATCH(1,('G Project Timeline-OPM update'!$C$7:$C$35=N505)*('G Project Timeline-OPM update'!$B$7:$B$35=M505)*('G Project Timeline-OPM update'!$D$7:$D$35=O505),0),MATCH(P505,'G Project Timeline-OPM update'!$G$4:$L$4,0))-14</f>
        <v>#N/A</v>
      </c>
      <c r="T505" s="95" t="str">
        <f t="shared" si="3"/>
        <v>#N/A</v>
      </c>
      <c r="U505" s="96" t="str">
        <f>IFERROR(VLOOKUP(G505,'Bidding list 26'!$B$2:$P$31,15,0),"")</f>
        <v/>
      </c>
      <c r="V505" s="96" t="str">
        <f t="shared" si="4"/>
        <v>#N/A</v>
      </c>
      <c r="W505" s="96">
        <f t="shared" si="31"/>
        <v>0</v>
      </c>
      <c r="X505" s="96" t="str">
        <f t="shared" si="21"/>
        <v>#N/A</v>
      </c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01"/>
      <c r="AI505" s="195"/>
      <c r="AJ505" s="103"/>
      <c r="AK505" s="104"/>
      <c r="AL505" s="3">
        <f t="shared" si="32"/>
        <v>0</v>
      </c>
      <c r="AM505" s="3">
        <f t="shared" si="33"/>
        <v>0</v>
      </c>
      <c r="AN505" s="3">
        <f t="shared" si="34"/>
        <v>0</v>
      </c>
      <c r="AO505" s="3">
        <f t="shared" si="35"/>
        <v>0</v>
      </c>
    </row>
    <row r="506">
      <c r="A506" s="93"/>
      <c r="B506" s="195"/>
      <c r="C506" s="195"/>
      <c r="D506" s="195"/>
      <c r="E506" s="195"/>
      <c r="F506" s="93"/>
      <c r="G506" s="195"/>
      <c r="H506" s="195" t="str">
        <f>vlookup(G506,'Bidding list 26'!$B$4:$G$270,6,0)</f>
        <v>#N/A</v>
      </c>
      <c r="I506" s="88" t="str">
        <f>vlookup(G506,'Bidding list 26'!$B$4:$I$1009,8,0)</f>
        <v>#N/A</v>
      </c>
      <c r="J506" s="93"/>
      <c r="K506" s="89" t="str">
        <f t="shared" si="30"/>
        <v>#N/A</v>
      </c>
      <c r="L506" s="93"/>
      <c r="M506" s="91"/>
      <c r="N506" s="122"/>
      <c r="O506" s="240"/>
      <c r="P506" s="240"/>
      <c r="Q506" s="195"/>
      <c r="R506" s="93">
        <f t="shared" si="29"/>
        <v>0</v>
      </c>
      <c r="S506" s="179" t="str">
        <f t="array" ref="S506">INDEX('G Project Timeline-OPM update'!$G$7:$L$35,MATCH(1,('G Project Timeline-OPM update'!$C$7:$C$35=N506)*('G Project Timeline-OPM update'!$B$7:$B$35=M506)*('G Project Timeline-OPM update'!$D$7:$D$35=O506),0),MATCH(P506,'G Project Timeline-OPM update'!$G$4:$L$4,0))-14</f>
        <v>#N/A</v>
      </c>
      <c r="T506" s="95" t="str">
        <f t="shared" si="3"/>
        <v>#N/A</v>
      </c>
      <c r="U506" s="96" t="str">
        <f>IFERROR(VLOOKUP(G506,'Bidding list 26'!$B$2:$P$31,15,0),"")</f>
        <v/>
      </c>
      <c r="V506" s="96" t="str">
        <f t="shared" si="4"/>
        <v>#N/A</v>
      </c>
      <c r="W506" s="96">
        <f t="shared" si="31"/>
        <v>0</v>
      </c>
      <c r="X506" s="96" t="str">
        <f t="shared" si="21"/>
        <v>#N/A</v>
      </c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01"/>
      <c r="AI506" s="195"/>
      <c r="AJ506" s="103"/>
      <c r="AK506" s="104"/>
      <c r="AL506" s="3">
        <f t="shared" si="32"/>
        <v>0</v>
      </c>
      <c r="AM506" s="3">
        <f t="shared" si="33"/>
        <v>0</v>
      </c>
      <c r="AN506" s="3">
        <f t="shared" si="34"/>
        <v>0</v>
      </c>
      <c r="AO506" s="3">
        <f t="shared" si="35"/>
        <v>0</v>
      </c>
    </row>
    <row r="507">
      <c r="A507" s="93"/>
      <c r="B507" s="195"/>
      <c r="C507" s="195"/>
      <c r="D507" s="195"/>
      <c r="E507" s="195"/>
      <c r="F507" s="93"/>
      <c r="G507" s="195"/>
      <c r="H507" s="195" t="str">
        <f>vlookup(G507,'Bidding list 26'!$B$4:$G$270,6,0)</f>
        <v>#N/A</v>
      </c>
      <c r="I507" s="88" t="str">
        <f>vlookup(G507,'Bidding list 26'!$B$4:$I$1009,8,0)</f>
        <v>#N/A</v>
      </c>
      <c r="J507" s="93"/>
      <c r="K507" s="89" t="str">
        <f t="shared" si="30"/>
        <v>#N/A</v>
      </c>
      <c r="L507" s="93"/>
      <c r="M507" s="91"/>
      <c r="N507" s="122"/>
      <c r="O507" s="240"/>
      <c r="P507" s="240"/>
      <c r="Q507" s="195"/>
      <c r="R507" s="93">
        <f t="shared" si="29"/>
        <v>0</v>
      </c>
      <c r="S507" s="179" t="str">
        <f t="array" ref="S507">INDEX('G Project Timeline-OPM update'!$G$7:$L$35,MATCH(1,('G Project Timeline-OPM update'!$C$7:$C$35=N507)*('G Project Timeline-OPM update'!$B$7:$B$35=M507)*('G Project Timeline-OPM update'!$D$7:$D$35=O507),0),MATCH(P507,'G Project Timeline-OPM update'!$G$4:$L$4,0))-14</f>
        <v>#N/A</v>
      </c>
      <c r="T507" s="95" t="str">
        <f t="shared" si="3"/>
        <v>#N/A</v>
      </c>
      <c r="U507" s="96" t="str">
        <f>IFERROR(VLOOKUP(G507,'Bidding list 26'!$B$2:$P$31,15,0),"")</f>
        <v/>
      </c>
      <c r="V507" s="96" t="str">
        <f t="shared" si="4"/>
        <v>#N/A</v>
      </c>
      <c r="W507" s="96">
        <f t="shared" si="31"/>
        <v>0</v>
      </c>
      <c r="X507" s="96" t="str">
        <f t="shared" si="21"/>
        <v>#N/A</v>
      </c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01"/>
      <c r="AI507" s="195"/>
      <c r="AJ507" s="103"/>
      <c r="AK507" s="104"/>
      <c r="AL507" s="3">
        <f t="shared" si="32"/>
        <v>0</v>
      </c>
      <c r="AM507" s="3">
        <f t="shared" si="33"/>
        <v>0</v>
      </c>
      <c r="AN507" s="3">
        <f t="shared" si="34"/>
        <v>0</v>
      </c>
      <c r="AO507" s="3">
        <f t="shared" si="35"/>
        <v>0</v>
      </c>
    </row>
    <row r="508">
      <c r="A508" s="93"/>
      <c r="B508" s="195"/>
      <c r="C508" s="195"/>
      <c r="D508" s="195"/>
      <c r="E508" s="195"/>
      <c r="F508" s="93"/>
      <c r="G508" s="195"/>
      <c r="H508" s="195" t="str">
        <f>vlookup(G508,'Bidding list 26'!$B$4:$G$270,6,0)</f>
        <v>#N/A</v>
      </c>
      <c r="I508" s="88" t="str">
        <f>vlookup(G508,'Bidding list 26'!$B$4:$I$1009,8,0)</f>
        <v>#N/A</v>
      </c>
      <c r="J508" s="93"/>
      <c r="K508" s="89" t="str">
        <f t="shared" si="30"/>
        <v>#N/A</v>
      </c>
      <c r="L508" s="93"/>
      <c r="M508" s="91"/>
      <c r="N508" s="122"/>
      <c r="O508" s="240"/>
      <c r="P508" s="240"/>
      <c r="Q508" s="195"/>
      <c r="R508" s="93">
        <f t="shared" si="29"/>
        <v>0</v>
      </c>
      <c r="S508" s="179" t="str">
        <f t="array" ref="S508">INDEX('G Project Timeline-OPM update'!$G$7:$L$35,MATCH(1,('G Project Timeline-OPM update'!$C$7:$C$35=N508)*('G Project Timeline-OPM update'!$B$7:$B$35=M508)*('G Project Timeline-OPM update'!$D$7:$D$35=O508),0),MATCH(P508,'G Project Timeline-OPM update'!$G$4:$L$4,0))-14</f>
        <v>#N/A</v>
      </c>
      <c r="T508" s="95" t="str">
        <f t="shared" si="3"/>
        <v>#N/A</v>
      </c>
      <c r="U508" s="96" t="str">
        <f>IFERROR(VLOOKUP(G508,'Bidding list 26'!$B$2:$P$31,15,0),"")</f>
        <v/>
      </c>
      <c r="V508" s="96" t="str">
        <f t="shared" si="4"/>
        <v>#N/A</v>
      </c>
      <c r="W508" s="96">
        <f t="shared" si="31"/>
        <v>0</v>
      </c>
      <c r="X508" s="96" t="str">
        <f t="shared" si="21"/>
        <v>#N/A</v>
      </c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01"/>
      <c r="AI508" s="195"/>
      <c r="AJ508" s="103"/>
      <c r="AK508" s="104"/>
      <c r="AL508" s="3">
        <f t="shared" si="32"/>
        <v>0</v>
      </c>
      <c r="AM508" s="3">
        <f t="shared" si="33"/>
        <v>0</v>
      </c>
      <c r="AN508" s="3">
        <f t="shared" si="34"/>
        <v>0</v>
      </c>
      <c r="AO508" s="3">
        <f t="shared" si="35"/>
        <v>0</v>
      </c>
    </row>
    <row r="509">
      <c r="A509" s="93"/>
      <c r="B509" s="195"/>
      <c r="C509" s="195"/>
      <c r="D509" s="195"/>
      <c r="E509" s="195"/>
      <c r="F509" s="93"/>
      <c r="G509" s="195"/>
      <c r="H509" s="195" t="str">
        <f>vlookup(G509,'Bidding list 26'!$B$4:$G$270,6,0)</f>
        <v>#N/A</v>
      </c>
      <c r="I509" s="88" t="str">
        <f>vlookup(G509,'Bidding list 26'!$B$4:$I$1009,8,0)</f>
        <v>#N/A</v>
      </c>
      <c r="J509" s="93"/>
      <c r="K509" s="89" t="str">
        <f t="shared" si="30"/>
        <v>#N/A</v>
      </c>
      <c r="L509" s="93"/>
      <c r="M509" s="91"/>
      <c r="N509" s="122"/>
      <c r="O509" s="240"/>
      <c r="P509" s="240"/>
      <c r="Q509" s="195"/>
      <c r="R509" s="93">
        <f t="shared" si="29"/>
        <v>0</v>
      </c>
      <c r="S509" s="179" t="str">
        <f t="array" ref="S509">INDEX('G Project Timeline-OPM update'!$G$7:$L$35,MATCH(1,('G Project Timeline-OPM update'!$C$7:$C$35=N509)*('G Project Timeline-OPM update'!$B$7:$B$35=M509)*('G Project Timeline-OPM update'!$D$7:$D$35=O509),0),MATCH(P509,'G Project Timeline-OPM update'!$G$4:$L$4,0))-14</f>
        <v>#N/A</v>
      </c>
      <c r="T509" s="95" t="str">
        <f t="shared" si="3"/>
        <v>#N/A</v>
      </c>
      <c r="U509" s="96" t="str">
        <f>IFERROR(VLOOKUP(G509,'Bidding list 26'!$B$2:$P$31,15,0),"")</f>
        <v/>
      </c>
      <c r="V509" s="96" t="str">
        <f t="shared" si="4"/>
        <v>#N/A</v>
      </c>
      <c r="W509" s="96">
        <f t="shared" si="31"/>
        <v>0</v>
      </c>
      <c r="X509" s="96" t="str">
        <f t="shared" si="21"/>
        <v>#N/A</v>
      </c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01"/>
      <c r="AI509" s="195"/>
      <c r="AJ509" s="103"/>
      <c r="AK509" s="104"/>
      <c r="AL509" s="3">
        <f t="shared" si="32"/>
        <v>0</v>
      </c>
      <c r="AM509" s="3">
        <f t="shared" si="33"/>
        <v>0</v>
      </c>
      <c r="AN509" s="3">
        <f t="shared" si="34"/>
        <v>0</v>
      </c>
      <c r="AO509" s="3">
        <f t="shared" si="35"/>
        <v>0</v>
      </c>
    </row>
    <row r="510">
      <c r="A510" s="93"/>
      <c r="B510" s="195"/>
      <c r="C510" s="195"/>
      <c r="D510" s="195"/>
      <c r="E510" s="195"/>
      <c r="F510" s="93"/>
      <c r="G510" s="195"/>
      <c r="H510" s="195" t="str">
        <f>vlookup(G510,'Bidding list 26'!$B$4:$G$270,6,0)</f>
        <v>#N/A</v>
      </c>
      <c r="I510" s="88" t="str">
        <f>vlookup(G510,'Bidding list 26'!$B$4:$I$1009,8,0)</f>
        <v>#N/A</v>
      </c>
      <c r="J510" s="93"/>
      <c r="K510" s="89" t="str">
        <f t="shared" si="30"/>
        <v>#N/A</v>
      </c>
      <c r="L510" s="93"/>
      <c r="M510" s="91"/>
      <c r="N510" s="122"/>
      <c r="O510" s="240"/>
      <c r="P510" s="240"/>
      <c r="Q510" s="195"/>
      <c r="R510" s="93">
        <f t="shared" si="29"/>
        <v>0</v>
      </c>
      <c r="S510" s="179" t="str">
        <f t="array" ref="S510">INDEX('G Project Timeline-OPM update'!$G$7:$L$35,MATCH(1,('G Project Timeline-OPM update'!$C$7:$C$35=N510)*('G Project Timeline-OPM update'!$B$7:$B$35=M510)*('G Project Timeline-OPM update'!$D$7:$D$35=O510),0),MATCH(P510,'G Project Timeline-OPM update'!$G$4:$L$4,0))-14</f>
        <v>#N/A</v>
      </c>
      <c r="T510" s="95" t="str">
        <f t="shared" si="3"/>
        <v>#N/A</v>
      </c>
      <c r="U510" s="96" t="str">
        <f>IFERROR(VLOOKUP(G510,'Bidding list 26'!$B$2:$P$31,15,0),"")</f>
        <v/>
      </c>
      <c r="V510" s="96" t="str">
        <f t="shared" si="4"/>
        <v>#N/A</v>
      </c>
      <c r="W510" s="96">
        <f t="shared" si="31"/>
        <v>0</v>
      </c>
      <c r="X510" s="96" t="str">
        <f t="shared" si="21"/>
        <v>#N/A</v>
      </c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01"/>
      <c r="AI510" s="195"/>
      <c r="AJ510" s="103"/>
      <c r="AK510" s="104"/>
      <c r="AL510" s="3">
        <f t="shared" si="32"/>
        <v>0</v>
      </c>
      <c r="AM510" s="3">
        <f t="shared" si="33"/>
        <v>0</v>
      </c>
      <c r="AN510" s="3">
        <f t="shared" si="34"/>
        <v>0</v>
      </c>
      <c r="AO510" s="3">
        <f t="shared" si="35"/>
        <v>0</v>
      </c>
    </row>
    <row r="511">
      <c r="A511" s="93"/>
      <c r="B511" s="195"/>
      <c r="C511" s="195"/>
      <c r="D511" s="195"/>
      <c r="E511" s="195"/>
      <c r="F511" s="93"/>
      <c r="G511" s="195"/>
      <c r="H511" s="195" t="str">
        <f>vlookup(G511,'Bidding list 26'!$B$4:$G$270,6,0)</f>
        <v>#N/A</v>
      </c>
      <c r="I511" s="88" t="str">
        <f>vlookup(G511,'Bidding list 26'!$B$4:$I$1009,8,0)</f>
        <v>#N/A</v>
      </c>
      <c r="J511" s="93"/>
      <c r="K511" s="89" t="str">
        <f t="shared" si="30"/>
        <v>#N/A</v>
      </c>
      <c r="L511" s="93"/>
      <c r="M511" s="91"/>
      <c r="N511" s="122"/>
      <c r="O511" s="240"/>
      <c r="P511" s="240"/>
      <c r="Q511" s="195"/>
      <c r="R511" s="93">
        <f t="shared" si="29"/>
        <v>0</v>
      </c>
      <c r="S511" s="179" t="str">
        <f t="array" ref="S511">INDEX('G Project Timeline-OPM update'!$G$7:$L$35,MATCH(1,('G Project Timeline-OPM update'!$C$7:$C$35=N511)*('G Project Timeline-OPM update'!$B$7:$B$35=M511)*('G Project Timeline-OPM update'!$D$7:$D$35=O511),0),MATCH(P511,'G Project Timeline-OPM update'!$G$4:$L$4,0))-14</f>
        <v>#N/A</v>
      </c>
      <c r="T511" s="95" t="str">
        <f t="shared" si="3"/>
        <v>#N/A</v>
      </c>
      <c r="U511" s="96" t="str">
        <f>IFERROR(VLOOKUP(G511,'Bidding list 26'!$B$2:$P$31,15,0),"")</f>
        <v/>
      </c>
      <c r="V511" s="96" t="str">
        <f t="shared" si="4"/>
        <v>#N/A</v>
      </c>
      <c r="W511" s="96">
        <f t="shared" si="31"/>
        <v>0</v>
      </c>
      <c r="X511" s="96" t="str">
        <f t="shared" si="21"/>
        <v>#N/A</v>
      </c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01"/>
      <c r="AI511" s="195"/>
      <c r="AJ511" s="103"/>
      <c r="AK511" s="104"/>
      <c r="AL511" s="3">
        <f t="shared" si="32"/>
        <v>0</v>
      </c>
      <c r="AM511" s="3">
        <f t="shared" si="33"/>
        <v>0</v>
      </c>
      <c r="AN511" s="3">
        <f t="shared" si="34"/>
        <v>0</v>
      </c>
      <c r="AO511" s="3">
        <f t="shared" si="35"/>
        <v>0</v>
      </c>
    </row>
    <row r="512">
      <c r="A512" s="93"/>
      <c r="B512" s="195"/>
      <c r="C512" s="195"/>
      <c r="D512" s="195"/>
      <c r="E512" s="195"/>
      <c r="F512" s="93"/>
      <c r="G512" s="195"/>
      <c r="H512" s="195" t="str">
        <f>vlookup(G512,'Bidding list 26'!$B$4:$G$270,6,0)</f>
        <v>#N/A</v>
      </c>
      <c r="I512" s="88" t="str">
        <f>vlookup(G512,'Bidding list 26'!$B$4:$I$1009,8,0)</f>
        <v>#N/A</v>
      </c>
      <c r="J512" s="93"/>
      <c r="K512" s="89" t="str">
        <f t="shared" si="30"/>
        <v>#N/A</v>
      </c>
      <c r="L512" s="93"/>
      <c r="M512" s="91"/>
      <c r="N512" s="122"/>
      <c r="O512" s="240"/>
      <c r="P512" s="240"/>
      <c r="Q512" s="195"/>
      <c r="R512" s="93">
        <f t="shared" si="29"/>
        <v>0</v>
      </c>
      <c r="S512" s="179" t="str">
        <f t="array" ref="S512">INDEX('G Project Timeline-OPM update'!$G$7:$L$35,MATCH(1,('G Project Timeline-OPM update'!$C$7:$C$35=N512)*('G Project Timeline-OPM update'!$B$7:$B$35=M512)*('G Project Timeline-OPM update'!$D$7:$D$35=O512),0),MATCH(P512,'G Project Timeline-OPM update'!$G$4:$L$4,0))-14</f>
        <v>#N/A</v>
      </c>
      <c r="T512" s="95" t="str">
        <f t="shared" si="3"/>
        <v>#N/A</v>
      </c>
      <c r="U512" s="96" t="str">
        <f>IFERROR(VLOOKUP(G512,'Bidding list 26'!$B$2:$P$31,15,0),"")</f>
        <v/>
      </c>
      <c r="V512" s="96" t="str">
        <f t="shared" si="4"/>
        <v>#N/A</v>
      </c>
      <c r="W512" s="96">
        <f t="shared" si="31"/>
        <v>0</v>
      </c>
      <c r="X512" s="96" t="str">
        <f t="shared" si="21"/>
        <v>#N/A</v>
      </c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01"/>
      <c r="AI512" s="195"/>
      <c r="AJ512" s="103"/>
      <c r="AK512" s="104"/>
      <c r="AL512" s="3">
        <f t="shared" si="32"/>
        <v>0</v>
      </c>
      <c r="AM512" s="3">
        <f t="shared" si="33"/>
        <v>0</v>
      </c>
      <c r="AN512" s="3">
        <f t="shared" si="34"/>
        <v>0</v>
      </c>
      <c r="AO512" s="3">
        <f t="shared" si="35"/>
        <v>0</v>
      </c>
    </row>
    <row r="513">
      <c r="A513" s="93"/>
      <c r="B513" s="195"/>
      <c r="C513" s="195"/>
      <c r="D513" s="195"/>
      <c r="E513" s="195"/>
      <c r="F513" s="93"/>
      <c r="G513" s="195"/>
      <c r="H513" s="195" t="str">
        <f>vlookup(G513,'Bidding list 26'!$B$4:$G$270,6,0)</f>
        <v>#N/A</v>
      </c>
      <c r="I513" s="88" t="str">
        <f>vlookup(G513,'Bidding list 26'!$B$4:$I$1009,8,0)</f>
        <v>#N/A</v>
      </c>
      <c r="J513" s="93"/>
      <c r="K513" s="89" t="str">
        <f t="shared" si="30"/>
        <v>#N/A</v>
      </c>
      <c r="L513" s="93"/>
      <c r="M513" s="91"/>
      <c r="N513" s="122"/>
      <c r="O513" s="240"/>
      <c r="P513" s="240"/>
      <c r="Q513" s="195"/>
      <c r="R513" s="93">
        <f t="shared" si="29"/>
        <v>0</v>
      </c>
      <c r="S513" s="179" t="str">
        <f t="array" ref="S513">INDEX('G Project Timeline-OPM update'!$G$7:$L$35,MATCH(1,('G Project Timeline-OPM update'!$C$7:$C$35=N513)*('G Project Timeline-OPM update'!$B$7:$B$35=M513)*('G Project Timeline-OPM update'!$D$7:$D$35=O513),0),MATCH(P513,'G Project Timeline-OPM update'!$G$4:$L$4,0))-14</f>
        <v>#N/A</v>
      </c>
      <c r="T513" s="95" t="str">
        <f t="shared" si="3"/>
        <v>#N/A</v>
      </c>
      <c r="U513" s="96" t="str">
        <f>IFERROR(VLOOKUP(G513,'Bidding list 26'!$B$2:$P$31,15,0),"")</f>
        <v/>
      </c>
      <c r="V513" s="96" t="str">
        <f t="shared" si="4"/>
        <v>#N/A</v>
      </c>
      <c r="W513" s="96">
        <f t="shared" si="31"/>
        <v>0</v>
      </c>
      <c r="X513" s="96" t="str">
        <f t="shared" si="21"/>
        <v>#N/A</v>
      </c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01"/>
      <c r="AI513" s="195"/>
      <c r="AJ513" s="103"/>
      <c r="AK513" s="104"/>
      <c r="AL513" s="3">
        <f t="shared" si="32"/>
        <v>0</v>
      </c>
      <c r="AM513" s="3">
        <f t="shared" si="33"/>
        <v>0</v>
      </c>
      <c r="AN513" s="3">
        <f t="shared" si="34"/>
        <v>0</v>
      </c>
      <c r="AO513" s="3">
        <f t="shared" si="35"/>
        <v>0</v>
      </c>
    </row>
    <row r="514">
      <c r="A514" s="93"/>
      <c r="B514" s="195"/>
      <c r="C514" s="195"/>
      <c r="D514" s="195"/>
      <c r="E514" s="195"/>
      <c r="F514" s="93"/>
      <c r="G514" s="195"/>
      <c r="H514" s="195" t="str">
        <f>vlookup(G514,'Bidding list 26'!$B$4:$G$270,6,0)</f>
        <v>#N/A</v>
      </c>
      <c r="I514" s="88" t="str">
        <f>vlookup(G514,'Bidding list 26'!$B$4:$I$1009,8,0)</f>
        <v>#N/A</v>
      </c>
      <c r="J514" s="93"/>
      <c r="K514" s="89" t="str">
        <f t="shared" si="30"/>
        <v>#N/A</v>
      </c>
      <c r="L514" s="93"/>
      <c r="M514" s="91"/>
      <c r="N514" s="122"/>
      <c r="O514" s="240"/>
      <c r="P514" s="240"/>
      <c r="Q514" s="195"/>
      <c r="R514" s="93">
        <f t="shared" si="29"/>
        <v>0</v>
      </c>
      <c r="S514" s="179" t="str">
        <f t="array" ref="S514">INDEX('G Project Timeline-OPM update'!$G$7:$L$35,MATCH(1,('G Project Timeline-OPM update'!$C$7:$C$35=N514)*('G Project Timeline-OPM update'!$B$7:$B$35=M514)*('G Project Timeline-OPM update'!$D$7:$D$35=O514),0),MATCH(P514,'G Project Timeline-OPM update'!$G$4:$L$4,0))-14</f>
        <v>#N/A</v>
      </c>
      <c r="T514" s="95" t="str">
        <f t="shared" si="3"/>
        <v>#N/A</v>
      </c>
      <c r="U514" s="96" t="str">
        <f>IFERROR(VLOOKUP(G514,'Bidding list 26'!$B$2:$P$31,15,0),"")</f>
        <v/>
      </c>
      <c r="V514" s="96" t="str">
        <f t="shared" si="4"/>
        <v>#N/A</v>
      </c>
      <c r="W514" s="96">
        <f t="shared" si="31"/>
        <v>0</v>
      </c>
      <c r="X514" s="96" t="str">
        <f t="shared" si="21"/>
        <v>#N/A</v>
      </c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01"/>
      <c r="AI514" s="195"/>
      <c r="AJ514" s="103"/>
      <c r="AK514" s="104"/>
      <c r="AL514" s="3">
        <f t="shared" si="32"/>
        <v>0</v>
      </c>
      <c r="AM514" s="3">
        <f t="shared" si="33"/>
        <v>0</v>
      </c>
      <c r="AN514" s="3">
        <f t="shared" si="34"/>
        <v>0</v>
      </c>
      <c r="AO514" s="3">
        <f t="shared" si="35"/>
        <v>0</v>
      </c>
    </row>
    <row r="515">
      <c r="A515" s="93"/>
      <c r="B515" s="195"/>
      <c r="C515" s="195"/>
      <c r="D515" s="195"/>
      <c r="E515" s="195"/>
      <c r="F515" s="93"/>
      <c r="G515" s="195"/>
      <c r="H515" s="195" t="str">
        <f>vlookup(G515,'Bidding list 26'!$B$4:$G$270,6,0)</f>
        <v>#N/A</v>
      </c>
      <c r="I515" s="88" t="str">
        <f>vlookup(G515,'Bidding list 26'!$B$4:$I$1009,8,0)</f>
        <v>#N/A</v>
      </c>
      <c r="J515" s="93"/>
      <c r="K515" s="89" t="str">
        <f t="shared" si="30"/>
        <v>#N/A</v>
      </c>
      <c r="L515" s="93"/>
      <c r="M515" s="91"/>
      <c r="N515" s="122"/>
      <c r="O515" s="240"/>
      <c r="P515" s="240"/>
      <c r="Q515" s="195"/>
      <c r="R515" s="93">
        <f t="shared" si="29"/>
        <v>0</v>
      </c>
      <c r="S515" s="179" t="str">
        <f t="array" ref="S515">INDEX('G Project Timeline-OPM update'!$G$7:$L$35,MATCH(1,('G Project Timeline-OPM update'!$C$7:$C$35=N515)*('G Project Timeline-OPM update'!$B$7:$B$35=M515)*('G Project Timeline-OPM update'!$D$7:$D$35=O515),0),MATCH(P515,'G Project Timeline-OPM update'!$G$4:$L$4,0))-14</f>
        <v>#N/A</v>
      </c>
      <c r="T515" s="95" t="str">
        <f t="shared" si="3"/>
        <v>#N/A</v>
      </c>
      <c r="U515" s="96" t="str">
        <f>IFERROR(VLOOKUP(G515,'Bidding list 26'!$B$2:$P$31,15,0),"")</f>
        <v/>
      </c>
      <c r="V515" s="96" t="str">
        <f t="shared" si="4"/>
        <v>#N/A</v>
      </c>
      <c r="W515" s="96">
        <f t="shared" si="31"/>
        <v>0</v>
      </c>
      <c r="X515" s="96" t="str">
        <f t="shared" si="21"/>
        <v>#N/A</v>
      </c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01"/>
      <c r="AI515" s="195"/>
      <c r="AJ515" s="103"/>
      <c r="AK515" s="104"/>
      <c r="AL515" s="3">
        <f t="shared" si="32"/>
        <v>0</v>
      </c>
      <c r="AM515" s="3">
        <f t="shared" si="33"/>
        <v>0</v>
      </c>
      <c r="AN515" s="3">
        <f t="shared" si="34"/>
        <v>0</v>
      </c>
      <c r="AO515" s="3">
        <f t="shared" si="35"/>
        <v>0</v>
      </c>
    </row>
    <row r="516">
      <c r="A516" s="93"/>
      <c r="B516" s="195"/>
      <c r="C516" s="195"/>
      <c r="D516" s="195"/>
      <c r="E516" s="195"/>
      <c r="F516" s="93"/>
      <c r="G516" s="195"/>
      <c r="H516" s="195" t="str">
        <f>vlookup(G516,'Bidding list 26'!$B$4:$G$270,6,0)</f>
        <v>#N/A</v>
      </c>
      <c r="I516" s="88" t="str">
        <f>vlookup(G516,'Bidding list 26'!$B$4:$I$1009,8,0)</f>
        <v>#N/A</v>
      </c>
      <c r="J516" s="93"/>
      <c r="K516" s="89" t="str">
        <f t="shared" si="30"/>
        <v>#N/A</v>
      </c>
      <c r="L516" s="93"/>
      <c r="M516" s="91"/>
      <c r="N516" s="122"/>
      <c r="O516" s="240"/>
      <c r="P516" s="240"/>
      <c r="Q516" s="195"/>
      <c r="R516" s="93">
        <f t="shared" si="29"/>
        <v>0</v>
      </c>
      <c r="S516" s="179" t="str">
        <f t="array" ref="S516">INDEX('G Project Timeline-OPM update'!$G$7:$L$35,MATCH(1,('G Project Timeline-OPM update'!$C$7:$C$35=N516)*('G Project Timeline-OPM update'!$B$7:$B$35=M516)*('G Project Timeline-OPM update'!$D$7:$D$35=O516),0),MATCH(P516,'G Project Timeline-OPM update'!$G$4:$L$4,0))-14</f>
        <v>#N/A</v>
      </c>
      <c r="T516" s="95" t="str">
        <f t="shared" si="3"/>
        <v>#N/A</v>
      </c>
      <c r="U516" s="96" t="str">
        <f>IFERROR(VLOOKUP(G516,'Bidding list 26'!$B$2:$P$31,15,0),"")</f>
        <v/>
      </c>
      <c r="V516" s="96" t="str">
        <f t="shared" si="4"/>
        <v>#N/A</v>
      </c>
      <c r="W516" s="96">
        <f t="shared" si="31"/>
        <v>0</v>
      </c>
      <c r="X516" s="96" t="str">
        <f t="shared" si="21"/>
        <v>#N/A</v>
      </c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01"/>
      <c r="AI516" s="195"/>
      <c r="AJ516" s="103"/>
      <c r="AK516" s="104"/>
      <c r="AL516" s="3">
        <f t="shared" si="32"/>
        <v>0</v>
      </c>
      <c r="AM516" s="3">
        <f t="shared" si="33"/>
        <v>0</v>
      </c>
      <c r="AN516" s="3">
        <f t="shared" si="34"/>
        <v>0</v>
      </c>
      <c r="AO516" s="3">
        <f t="shared" si="35"/>
        <v>0</v>
      </c>
    </row>
    <row r="517">
      <c r="A517" s="93"/>
      <c r="B517" s="195"/>
      <c r="C517" s="195"/>
      <c r="D517" s="195"/>
      <c r="E517" s="195"/>
      <c r="F517" s="93"/>
      <c r="G517" s="195"/>
      <c r="H517" s="195" t="str">
        <f>vlookup(G517,'Bidding list 26'!$B$4:$G$270,6,0)</f>
        <v>#N/A</v>
      </c>
      <c r="I517" s="88" t="str">
        <f>vlookup(G517,'Bidding list 26'!$B$4:$I$1009,8,0)</f>
        <v>#N/A</v>
      </c>
      <c r="J517" s="93"/>
      <c r="K517" s="89" t="str">
        <f t="shared" si="30"/>
        <v>#N/A</v>
      </c>
      <c r="L517" s="93"/>
      <c r="M517" s="91"/>
      <c r="N517" s="122"/>
      <c r="O517" s="240"/>
      <c r="P517" s="240"/>
      <c r="Q517" s="195"/>
      <c r="R517" s="93">
        <f t="shared" si="29"/>
        <v>0</v>
      </c>
      <c r="S517" s="179" t="str">
        <f t="array" ref="S517">INDEX('G Project Timeline-OPM update'!$G$7:$L$35,MATCH(1,('G Project Timeline-OPM update'!$C$7:$C$35=N517)*('G Project Timeline-OPM update'!$B$7:$B$35=M517)*('G Project Timeline-OPM update'!$D$7:$D$35=O517),0),MATCH(P517,'G Project Timeline-OPM update'!$G$4:$L$4,0))-14</f>
        <v>#N/A</v>
      </c>
      <c r="T517" s="95" t="str">
        <f t="shared" si="3"/>
        <v>#N/A</v>
      </c>
      <c r="U517" s="96" t="str">
        <f>IFERROR(VLOOKUP(G517,'Bidding list 26'!$B$2:$P$31,15,0),"")</f>
        <v/>
      </c>
      <c r="V517" s="96" t="str">
        <f t="shared" si="4"/>
        <v>#N/A</v>
      </c>
      <c r="W517" s="96">
        <f t="shared" si="31"/>
        <v>0</v>
      </c>
      <c r="X517" s="96" t="str">
        <f t="shared" si="21"/>
        <v>#N/A</v>
      </c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01"/>
      <c r="AI517" s="195"/>
      <c r="AJ517" s="103"/>
      <c r="AK517" s="104"/>
      <c r="AL517" s="3">
        <f t="shared" si="32"/>
        <v>0</v>
      </c>
      <c r="AM517" s="3">
        <f t="shared" si="33"/>
        <v>0</v>
      </c>
      <c r="AN517" s="3">
        <f t="shared" si="34"/>
        <v>0</v>
      </c>
      <c r="AO517" s="3">
        <f t="shared" si="35"/>
        <v>0</v>
      </c>
    </row>
    <row r="518">
      <c r="A518" s="93"/>
      <c r="B518" s="195"/>
      <c r="C518" s="195"/>
      <c r="D518" s="195"/>
      <c r="E518" s="195"/>
      <c r="F518" s="93"/>
      <c r="G518" s="195"/>
      <c r="H518" s="195" t="str">
        <f>vlookup(G518,'Bidding list 26'!$B$4:$G$270,6,0)</f>
        <v>#N/A</v>
      </c>
      <c r="I518" s="88" t="str">
        <f>vlookup(G518,'Bidding list 26'!$B$4:$I$1009,8,0)</f>
        <v>#N/A</v>
      </c>
      <c r="J518" s="93"/>
      <c r="K518" s="89" t="str">
        <f t="shared" si="30"/>
        <v>#N/A</v>
      </c>
      <c r="L518" s="93"/>
      <c r="M518" s="91"/>
      <c r="N518" s="122"/>
      <c r="O518" s="240"/>
      <c r="P518" s="240"/>
      <c r="Q518" s="195"/>
      <c r="R518" s="93">
        <f t="shared" si="29"/>
        <v>0</v>
      </c>
      <c r="S518" s="179" t="str">
        <f t="array" ref="S518">INDEX('G Project Timeline-OPM update'!$G$7:$L$35,MATCH(1,('G Project Timeline-OPM update'!$C$7:$C$35=N518)*('G Project Timeline-OPM update'!$B$7:$B$35=M518)*('G Project Timeline-OPM update'!$D$7:$D$35=O518),0),MATCH(P518,'G Project Timeline-OPM update'!$G$4:$L$4,0))-14</f>
        <v>#N/A</v>
      </c>
      <c r="T518" s="95" t="str">
        <f t="shared" si="3"/>
        <v>#N/A</v>
      </c>
      <c r="U518" s="96" t="str">
        <f>IFERROR(VLOOKUP(G518,'Bidding list 26'!$B$2:$P$31,15,0),"")</f>
        <v/>
      </c>
      <c r="V518" s="96" t="str">
        <f t="shared" si="4"/>
        <v>#N/A</v>
      </c>
      <c r="W518" s="96">
        <f t="shared" si="31"/>
        <v>0</v>
      </c>
      <c r="X518" s="96" t="str">
        <f t="shared" si="21"/>
        <v>#N/A</v>
      </c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01"/>
      <c r="AI518" s="195"/>
      <c r="AJ518" s="103"/>
      <c r="AK518" s="104"/>
      <c r="AL518" s="3">
        <f t="shared" si="32"/>
        <v>0</v>
      </c>
      <c r="AM518" s="3">
        <f t="shared" si="33"/>
        <v>0</v>
      </c>
      <c r="AN518" s="3">
        <f t="shared" si="34"/>
        <v>0</v>
      </c>
      <c r="AO518" s="3">
        <f t="shared" si="35"/>
        <v>0</v>
      </c>
    </row>
    <row r="519">
      <c r="A519" s="93"/>
      <c r="B519" s="195"/>
      <c r="C519" s="195"/>
      <c r="D519" s="195"/>
      <c r="E519" s="195"/>
      <c r="F519" s="93"/>
      <c r="G519" s="195"/>
      <c r="H519" s="195" t="str">
        <f>vlookup(G519,'Bidding list 26'!$B$4:$G$270,6,0)</f>
        <v>#N/A</v>
      </c>
      <c r="I519" s="88" t="str">
        <f>vlookup(G519,'Bidding list 26'!$B$4:$I$1009,8,0)</f>
        <v>#N/A</v>
      </c>
      <c r="J519" s="93"/>
      <c r="K519" s="89" t="str">
        <f t="shared" si="30"/>
        <v>#N/A</v>
      </c>
      <c r="L519" s="93"/>
      <c r="M519" s="91"/>
      <c r="N519" s="122"/>
      <c r="O519" s="240"/>
      <c r="P519" s="240"/>
      <c r="Q519" s="195"/>
      <c r="R519" s="93">
        <f t="shared" si="29"/>
        <v>0</v>
      </c>
      <c r="S519" s="179" t="str">
        <f t="array" ref="S519">INDEX('G Project Timeline-OPM update'!$G$7:$L$35,MATCH(1,('G Project Timeline-OPM update'!$C$7:$C$35=N519)*('G Project Timeline-OPM update'!$B$7:$B$35=M519)*('G Project Timeline-OPM update'!$D$7:$D$35=O519),0),MATCH(P519,'G Project Timeline-OPM update'!$G$4:$L$4,0))-14</f>
        <v>#N/A</v>
      </c>
      <c r="T519" s="95" t="str">
        <f t="shared" si="3"/>
        <v>#N/A</v>
      </c>
      <c r="U519" s="96" t="str">
        <f>IFERROR(VLOOKUP(G519,'Bidding list 26'!$B$2:$P$31,15,0),"")</f>
        <v/>
      </c>
      <c r="V519" s="96" t="str">
        <f t="shared" si="4"/>
        <v>#N/A</v>
      </c>
      <c r="W519" s="96">
        <f t="shared" si="31"/>
        <v>0</v>
      </c>
      <c r="X519" s="96" t="str">
        <f t="shared" si="21"/>
        <v>#N/A</v>
      </c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01"/>
      <c r="AI519" s="195"/>
      <c r="AJ519" s="103"/>
      <c r="AK519" s="104"/>
      <c r="AL519" s="3">
        <f t="shared" si="32"/>
        <v>0</v>
      </c>
      <c r="AM519" s="3">
        <f t="shared" si="33"/>
        <v>0</v>
      </c>
      <c r="AN519" s="3">
        <f t="shared" si="34"/>
        <v>0</v>
      </c>
      <c r="AO519" s="3">
        <f t="shared" si="35"/>
        <v>0</v>
      </c>
    </row>
    <row r="520">
      <c r="A520" s="93"/>
      <c r="B520" s="195"/>
      <c r="C520" s="195"/>
      <c r="D520" s="195"/>
      <c r="E520" s="195"/>
      <c r="F520" s="93"/>
      <c r="G520" s="195"/>
      <c r="H520" s="195" t="str">
        <f>vlookup(G520,'Bidding list 26'!$B$4:$G$270,6,0)</f>
        <v>#N/A</v>
      </c>
      <c r="I520" s="88" t="str">
        <f>vlookup(G520,'Bidding list 26'!$B$4:$I$1009,8,0)</f>
        <v>#N/A</v>
      </c>
      <c r="J520" s="93"/>
      <c r="K520" s="89" t="str">
        <f t="shared" si="30"/>
        <v>#N/A</v>
      </c>
      <c r="L520" s="93"/>
      <c r="M520" s="91"/>
      <c r="N520" s="122"/>
      <c r="O520" s="240"/>
      <c r="P520" s="240"/>
      <c r="Q520" s="195"/>
      <c r="R520" s="93">
        <f t="shared" si="29"/>
        <v>0</v>
      </c>
      <c r="S520" s="179" t="str">
        <f t="array" ref="S520">INDEX('G Project Timeline-OPM update'!$G$7:$L$35,MATCH(1,('G Project Timeline-OPM update'!$C$7:$C$35=N520)*('G Project Timeline-OPM update'!$B$7:$B$35=M520)*('G Project Timeline-OPM update'!$D$7:$D$35=O520),0),MATCH(P520,'G Project Timeline-OPM update'!$G$4:$L$4,0))-14</f>
        <v>#N/A</v>
      </c>
      <c r="T520" s="95" t="str">
        <f t="shared" si="3"/>
        <v>#N/A</v>
      </c>
      <c r="U520" s="96" t="str">
        <f>IFERROR(VLOOKUP(G520,'Bidding list 26'!$B$2:$P$31,15,0),"")</f>
        <v/>
      </c>
      <c r="V520" s="96" t="str">
        <f t="shared" si="4"/>
        <v>#N/A</v>
      </c>
      <c r="W520" s="96">
        <f t="shared" si="31"/>
        <v>0</v>
      </c>
      <c r="X520" s="96" t="str">
        <f t="shared" si="21"/>
        <v>#N/A</v>
      </c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01"/>
      <c r="AI520" s="195"/>
      <c r="AJ520" s="103"/>
      <c r="AK520" s="104"/>
      <c r="AL520" s="3">
        <f t="shared" si="32"/>
        <v>0</v>
      </c>
      <c r="AM520" s="3">
        <f t="shared" si="33"/>
        <v>0</v>
      </c>
      <c r="AN520" s="3">
        <f t="shared" si="34"/>
        <v>0</v>
      </c>
      <c r="AO520" s="3">
        <f t="shared" si="35"/>
        <v>0</v>
      </c>
    </row>
    <row r="521">
      <c r="A521" s="93"/>
      <c r="B521" s="195"/>
      <c r="C521" s="195"/>
      <c r="D521" s="195"/>
      <c r="E521" s="195"/>
      <c r="F521" s="93"/>
      <c r="G521" s="195"/>
      <c r="H521" s="195" t="str">
        <f>vlookup(G521,'Bidding list 26'!$B$4:$G$270,6,0)</f>
        <v>#N/A</v>
      </c>
      <c r="I521" s="88" t="str">
        <f>vlookup(G521,'Bidding list 26'!$B$4:$I$1009,8,0)</f>
        <v>#N/A</v>
      </c>
      <c r="J521" s="93"/>
      <c r="K521" s="89" t="str">
        <f t="shared" si="30"/>
        <v>#N/A</v>
      </c>
      <c r="L521" s="93"/>
      <c r="M521" s="91"/>
      <c r="N521" s="122"/>
      <c r="O521" s="240"/>
      <c r="P521" s="240"/>
      <c r="Q521" s="195"/>
      <c r="R521" s="93">
        <f t="shared" si="29"/>
        <v>0</v>
      </c>
      <c r="S521" s="179" t="str">
        <f t="array" ref="S521">INDEX('G Project Timeline-OPM update'!$G$7:$L$35,MATCH(1,('G Project Timeline-OPM update'!$C$7:$C$35=N521)*('G Project Timeline-OPM update'!$B$7:$B$35=M521)*('G Project Timeline-OPM update'!$D$7:$D$35=O521),0),MATCH(P521,'G Project Timeline-OPM update'!$G$4:$L$4,0))-14</f>
        <v>#N/A</v>
      </c>
      <c r="T521" s="95" t="str">
        <f t="shared" si="3"/>
        <v>#N/A</v>
      </c>
      <c r="U521" s="96" t="str">
        <f>IFERROR(VLOOKUP(G521,'Bidding list 26'!$B$2:$P$31,15,0),"")</f>
        <v/>
      </c>
      <c r="V521" s="96" t="str">
        <f t="shared" si="4"/>
        <v>#N/A</v>
      </c>
      <c r="W521" s="96">
        <f t="shared" si="31"/>
        <v>0</v>
      </c>
      <c r="X521" s="96" t="str">
        <f t="shared" si="21"/>
        <v>#N/A</v>
      </c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01"/>
      <c r="AI521" s="195"/>
      <c r="AJ521" s="103"/>
      <c r="AK521" s="104"/>
      <c r="AL521" s="3">
        <f t="shared" si="32"/>
        <v>0</v>
      </c>
      <c r="AM521" s="3">
        <f t="shared" si="33"/>
        <v>0</v>
      </c>
      <c r="AN521" s="3">
        <f t="shared" si="34"/>
        <v>0</v>
      </c>
      <c r="AO521" s="3">
        <f t="shared" si="35"/>
        <v>0</v>
      </c>
    </row>
    <row r="522">
      <c r="A522" s="93"/>
      <c r="B522" s="195"/>
      <c r="C522" s="195"/>
      <c r="D522" s="195"/>
      <c r="E522" s="195"/>
      <c r="F522" s="93"/>
      <c r="G522" s="195"/>
      <c r="H522" s="195" t="str">
        <f>vlookup(G522,'Bidding list 26'!$B$4:$G$270,6,0)</f>
        <v>#N/A</v>
      </c>
      <c r="I522" s="88" t="str">
        <f>vlookup(G522,'Bidding list 26'!$B$4:$I$1009,8,0)</f>
        <v>#N/A</v>
      </c>
      <c r="J522" s="93"/>
      <c r="K522" s="89" t="str">
        <f t="shared" si="30"/>
        <v>#N/A</v>
      </c>
      <c r="L522" s="93"/>
      <c r="M522" s="91"/>
      <c r="N522" s="122"/>
      <c r="O522" s="240"/>
      <c r="P522" s="240"/>
      <c r="Q522" s="195"/>
      <c r="R522" s="93">
        <f t="shared" si="29"/>
        <v>0</v>
      </c>
      <c r="S522" s="179" t="str">
        <f t="array" ref="S522">INDEX('G Project Timeline-OPM update'!$G$7:$L$35,MATCH(1,('G Project Timeline-OPM update'!$C$7:$C$35=N522)*('G Project Timeline-OPM update'!$B$7:$B$35=M522)*('G Project Timeline-OPM update'!$D$7:$D$35=O522),0),MATCH(P522,'G Project Timeline-OPM update'!$G$4:$L$4,0))-14</f>
        <v>#N/A</v>
      </c>
      <c r="T522" s="95" t="str">
        <f t="shared" si="3"/>
        <v>#N/A</v>
      </c>
      <c r="U522" s="96" t="str">
        <f>IFERROR(VLOOKUP(G522,'Bidding list 26'!$B$2:$P$31,15,0),"")</f>
        <v/>
      </c>
      <c r="V522" s="96" t="str">
        <f t="shared" si="4"/>
        <v>#N/A</v>
      </c>
      <c r="W522" s="96">
        <f t="shared" si="31"/>
        <v>0</v>
      </c>
      <c r="X522" s="96" t="str">
        <f t="shared" si="21"/>
        <v>#N/A</v>
      </c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01"/>
      <c r="AI522" s="195"/>
      <c r="AJ522" s="103"/>
      <c r="AK522" s="104"/>
      <c r="AL522" s="3">
        <f t="shared" si="32"/>
        <v>0</v>
      </c>
      <c r="AM522" s="3">
        <f t="shared" si="33"/>
        <v>0</v>
      </c>
      <c r="AN522" s="3">
        <f t="shared" si="34"/>
        <v>0</v>
      </c>
      <c r="AO522" s="3">
        <f t="shared" si="35"/>
        <v>0</v>
      </c>
    </row>
    <row r="523">
      <c r="A523" s="93"/>
      <c r="B523" s="195"/>
      <c r="C523" s="195"/>
      <c r="D523" s="195"/>
      <c r="E523" s="195"/>
      <c r="F523" s="93"/>
      <c r="G523" s="195"/>
      <c r="H523" s="195" t="str">
        <f>vlookup(G523,'Bidding list 26'!$B$4:$G$270,6,0)</f>
        <v>#N/A</v>
      </c>
      <c r="I523" s="88" t="str">
        <f>vlookup(G523,'Bidding list 26'!$B$4:$I$1009,8,0)</f>
        <v>#N/A</v>
      </c>
      <c r="J523" s="93"/>
      <c r="K523" s="89" t="str">
        <f t="shared" si="30"/>
        <v>#N/A</v>
      </c>
      <c r="L523" s="93"/>
      <c r="M523" s="91"/>
      <c r="N523" s="122"/>
      <c r="O523" s="240"/>
      <c r="P523" s="240"/>
      <c r="Q523" s="195"/>
      <c r="R523" s="93">
        <f t="shared" si="29"/>
        <v>0</v>
      </c>
      <c r="S523" s="179" t="str">
        <f t="array" ref="S523">INDEX('G Project Timeline-OPM update'!$G$7:$L$35,MATCH(1,('G Project Timeline-OPM update'!$C$7:$C$35=N523)*('G Project Timeline-OPM update'!$B$7:$B$35=M523)*('G Project Timeline-OPM update'!$D$7:$D$35=O523),0),MATCH(P523,'G Project Timeline-OPM update'!$G$4:$L$4,0))-14</f>
        <v>#N/A</v>
      </c>
      <c r="T523" s="95" t="str">
        <f t="shared" si="3"/>
        <v>#N/A</v>
      </c>
      <c r="U523" s="96" t="str">
        <f>IFERROR(VLOOKUP(G523,'Bidding list 26'!$B$2:$P$31,15,0),"")</f>
        <v/>
      </c>
      <c r="V523" s="96" t="str">
        <f t="shared" si="4"/>
        <v>#N/A</v>
      </c>
      <c r="W523" s="96">
        <f t="shared" si="31"/>
        <v>0</v>
      </c>
      <c r="X523" s="96" t="str">
        <f t="shared" si="21"/>
        <v>#N/A</v>
      </c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01"/>
      <c r="AI523" s="195"/>
      <c r="AJ523" s="103"/>
      <c r="AK523" s="104"/>
      <c r="AL523" s="3">
        <f t="shared" si="32"/>
        <v>0</v>
      </c>
      <c r="AM523" s="3">
        <f t="shared" si="33"/>
        <v>0</v>
      </c>
      <c r="AN523" s="3">
        <f t="shared" si="34"/>
        <v>0</v>
      </c>
      <c r="AO523" s="3">
        <f t="shared" si="35"/>
        <v>0</v>
      </c>
    </row>
    <row r="524">
      <c r="A524" s="93"/>
      <c r="B524" s="195"/>
      <c r="C524" s="195"/>
      <c r="D524" s="195"/>
      <c r="E524" s="195"/>
      <c r="F524" s="93"/>
      <c r="G524" s="195"/>
      <c r="H524" s="195" t="str">
        <f>vlookup(G524,'Bidding list 26'!$B$4:$G$270,6,0)</f>
        <v>#N/A</v>
      </c>
      <c r="I524" s="88" t="str">
        <f>vlookup(G524,'Bidding list 26'!$B$4:$I$1009,8,0)</f>
        <v>#N/A</v>
      </c>
      <c r="J524" s="93"/>
      <c r="K524" s="89" t="str">
        <f t="shared" si="30"/>
        <v>#N/A</v>
      </c>
      <c r="L524" s="93"/>
      <c r="M524" s="91"/>
      <c r="N524" s="122"/>
      <c r="O524" s="240"/>
      <c r="P524" s="240"/>
      <c r="Q524" s="195"/>
      <c r="R524" s="93">
        <f t="shared" si="29"/>
        <v>0</v>
      </c>
      <c r="S524" s="179" t="str">
        <f t="array" ref="S524">INDEX('G Project Timeline-OPM update'!$G$7:$L$35,MATCH(1,('G Project Timeline-OPM update'!$C$7:$C$35=N524)*('G Project Timeline-OPM update'!$B$7:$B$35=M524)*('G Project Timeline-OPM update'!$D$7:$D$35=O524),0),MATCH(P524,'G Project Timeline-OPM update'!$G$4:$L$4,0))-14</f>
        <v>#N/A</v>
      </c>
      <c r="T524" s="95" t="str">
        <f t="shared" si="3"/>
        <v>#N/A</v>
      </c>
      <c r="U524" s="96" t="str">
        <f>IFERROR(VLOOKUP(G524,'Bidding list 26'!$B$2:$P$31,15,0),"")</f>
        <v/>
      </c>
      <c r="V524" s="96" t="str">
        <f t="shared" si="4"/>
        <v>#N/A</v>
      </c>
      <c r="W524" s="96">
        <f t="shared" si="31"/>
        <v>0</v>
      </c>
      <c r="X524" s="96" t="str">
        <f t="shared" si="21"/>
        <v>#N/A</v>
      </c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01"/>
      <c r="AI524" s="195"/>
      <c r="AJ524" s="103"/>
      <c r="AK524" s="104"/>
      <c r="AL524" s="3">
        <f t="shared" si="32"/>
        <v>0</v>
      </c>
      <c r="AM524" s="3">
        <f t="shared" si="33"/>
        <v>0</v>
      </c>
      <c r="AN524" s="3">
        <f t="shared" si="34"/>
        <v>0</v>
      </c>
      <c r="AO524" s="3">
        <f t="shared" si="35"/>
        <v>0</v>
      </c>
    </row>
    <row r="525">
      <c r="A525" s="93"/>
      <c r="B525" s="195"/>
      <c r="C525" s="195"/>
      <c r="D525" s="195"/>
      <c r="E525" s="195"/>
      <c r="F525" s="93"/>
      <c r="G525" s="195"/>
      <c r="H525" s="195" t="str">
        <f>vlookup(G525,'Bidding list 26'!$B$4:$G$270,6,0)</f>
        <v>#N/A</v>
      </c>
      <c r="I525" s="88" t="str">
        <f>vlookup(G525,'Bidding list 26'!$B$4:$I$1009,8,0)</f>
        <v>#N/A</v>
      </c>
      <c r="J525" s="93"/>
      <c r="K525" s="89" t="str">
        <f t="shared" si="30"/>
        <v>#N/A</v>
      </c>
      <c r="L525" s="93"/>
      <c r="M525" s="91"/>
      <c r="N525" s="122"/>
      <c r="O525" s="240"/>
      <c r="P525" s="240"/>
      <c r="Q525" s="195"/>
      <c r="R525" s="93">
        <f t="shared" si="29"/>
        <v>0</v>
      </c>
      <c r="S525" s="179" t="str">
        <f t="array" ref="S525">INDEX('G Project Timeline-OPM update'!$G$7:$L$35,MATCH(1,('G Project Timeline-OPM update'!$C$7:$C$35=N525)*('G Project Timeline-OPM update'!$B$7:$B$35=M525)*('G Project Timeline-OPM update'!$D$7:$D$35=O525),0),MATCH(P525,'G Project Timeline-OPM update'!$G$4:$L$4,0))-14</f>
        <v>#N/A</v>
      </c>
      <c r="T525" s="95" t="str">
        <f t="shared" si="3"/>
        <v>#N/A</v>
      </c>
      <c r="U525" s="96" t="str">
        <f>IFERROR(VLOOKUP(G525,'Bidding list 26'!$B$2:$P$31,15,0),"")</f>
        <v/>
      </c>
      <c r="V525" s="96" t="str">
        <f t="shared" si="4"/>
        <v>#N/A</v>
      </c>
      <c r="W525" s="96">
        <f t="shared" si="31"/>
        <v>0</v>
      </c>
      <c r="X525" s="96" t="str">
        <f t="shared" si="21"/>
        <v>#N/A</v>
      </c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01"/>
      <c r="AI525" s="195"/>
      <c r="AJ525" s="103"/>
      <c r="AK525" s="104"/>
      <c r="AL525" s="3">
        <f t="shared" si="32"/>
        <v>0</v>
      </c>
      <c r="AM525" s="3">
        <f t="shared" si="33"/>
        <v>0</v>
      </c>
      <c r="AN525" s="3">
        <f t="shared" si="34"/>
        <v>0</v>
      </c>
      <c r="AO525" s="3">
        <f t="shared" si="35"/>
        <v>0</v>
      </c>
    </row>
    <row r="526">
      <c r="A526" s="93"/>
      <c r="B526" s="195"/>
      <c r="C526" s="195"/>
      <c r="D526" s="195"/>
      <c r="E526" s="195"/>
      <c r="F526" s="93"/>
      <c r="G526" s="195"/>
      <c r="H526" s="195" t="str">
        <f>vlookup(G526,'Bidding list 26'!$B$4:$G$270,6,0)</f>
        <v>#N/A</v>
      </c>
      <c r="I526" s="88" t="str">
        <f>vlookup(G526,'Bidding list 26'!$B$4:$I$1009,8,0)</f>
        <v>#N/A</v>
      </c>
      <c r="J526" s="93"/>
      <c r="K526" s="89" t="str">
        <f t="shared" si="30"/>
        <v>#N/A</v>
      </c>
      <c r="L526" s="93"/>
      <c r="M526" s="91"/>
      <c r="N526" s="122"/>
      <c r="O526" s="240"/>
      <c r="P526" s="240"/>
      <c r="Q526" s="195"/>
      <c r="R526" s="93">
        <f t="shared" si="29"/>
        <v>0</v>
      </c>
      <c r="S526" s="179" t="str">
        <f t="array" ref="S526">INDEX('G Project Timeline-OPM update'!$G$7:$L$35,MATCH(1,('G Project Timeline-OPM update'!$C$7:$C$35=N526)*('G Project Timeline-OPM update'!$B$7:$B$35=M526)*('G Project Timeline-OPM update'!$D$7:$D$35=O526),0),MATCH(P526,'G Project Timeline-OPM update'!$G$4:$L$4,0))-14</f>
        <v>#N/A</v>
      </c>
      <c r="T526" s="95" t="str">
        <f t="shared" si="3"/>
        <v>#N/A</v>
      </c>
      <c r="U526" s="96" t="str">
        <f>IFERROR(VLOOKUP(G526,'Bidding list 26'!$B$2:$P$31,15,0),"")</f>
        <v/>
      </c>
      <c r="V526" s="96" t="str">
        <f t="shared" si="4"/>
        <v>#N/A</v>
      </c>
      <c r="W526" s="96">
        <f t="shared" si="31"/>
        <v>0</v>
      </c>
      <c r="X526" s="96" t="str">
        <f t="shared" si="21"/>
        <v>#N/A</v>
      </c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01"/>
      <c r="AI526" s="195"/>
      <c r="AJ526" s="103"/>
      <c r="AK526" s="104"/>
      <c r="AL526" s="3">
        <f t="shared" si="32"/>
        <v>0</v>
      </c>
      <c r="AM526" s="3">
        <f t="shared" si="33"/>
        <v>0</v>
      </c>
      <c r="AN526" s="3">
        <f t="shared" si="34"/>
        <v>0</v>
      </c>
      <c r="AO526" s="3">
        <f t="shared" si="35"/>
        <v>0</v>
      </c>
    </row>
    <row r="527">
      <c r="A527" s="93"/>
      <c r="B527" s="195"/>
      <c r="C527" s="195"/>
      <c r="D527" s="195"/>
      <c r="E527" s="195"/>
      <c r="F527" s="93"/>
      <c r="G527" s="195"/>
      <c r="H527" s="195" t="str">
        <f>vlookup(G527,'Bidding list 26'!$B$4:$G$270,6,0)</f>
        <v>#N/A</v>
      </c>
      <c r="I527" s="88" t="str">
        <f>vlookup(G527,'Bidding list 26'!$B$4:$I$1009,8,0)</f>
        <v>#N/A</v>
      </c>
      <c r="J527" s="93"/>
      <c r="K527" s="89" t="str">
        <f t="shared" si="30"/>
        <v>#N/A</v>
      </c>
      <c r="L527" s="93"/>
      <c r="M527" s="91"/>
      <c r="N527" s="122"/>
      <c r="O527" s="240"/>
      <c r="P527" s="240"/>
      <c r="Q527" s="195"/>
      <c r="R527" s="93">
        <f t="shared" si="29"/>
        <v>0</v>
      </c>
      <c r="S527" s="179" t="str">
        <f t="array" ref="S527">INDEX('G Project Timeline-OPM update'!$G$7:$L$35,MATCH(1,('G Project Timeline-OPM update'!$C$7:$C$35=N527)*('G Project Timeline-OPM update'!$B$7:$B$35=M527)*('G Project Timeline-OPM update'!$D$7:$D$35=O527),0),MATCH(P527,'G Project Timeline-OPM update'!$G$4:$L$4,0))-14</f>
        <v>#N/A</v>
      </c>
      <c r="T527" s="95" t="str">
        <f t="shared" si="3"/>
        <v>#N/A</v>
      </c>
      <c r="U527" s="96" t="str">
        <f>IFERROR(VLOOKUP(G527,'Bidding list 26'!$B$2:$P$31,15,0),"")</f>
        <v/>
      </c>
      <c r="V527" s="96" t="str">
        <f t="shared" si="4"/>
        <v>#N/A</v>
      </c>
      <c r="W527" s="96">
        <f t="shared" si="31"/>
        <v>0</v>
      </c>
      <c r="X527" s="96" t="str">
        <f t="shared" si="21"/>
        <v>#N/A</v>
      </c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01"/>
      <c r="AI527" s="195"/>
      <c r="AJ527" s="103"/>
      <c r="AK527" s="104"/>
      <c r="AL527" s="3">
        <f t="shared" si="32"/>
        <v>0</v>
      </c>
      <c r="AM527" s="3">
        <f t="shared" si="33"/>
        <v>0</v>
      </c>
      <c r="AN527" s="3">
        <f t="shared" si="34"/>
        <v>0</v>
      </c>
      <c r="AO527" s="3">
        <f t="shared" si="35"/>
        <v>0</v>
      </c>
    </row>
    <row r="528">
      <c r="A528" s="93"/>
      <c r="B528" s="195"/>
      <c r="C528" s="195"/>
      <c r="D528" s="195"/>
      <c r="E528" s="195"/>
      <c r="F528" s="93"/>
      <c r="G528" s="195"/>
      <c r="H528" s="195" t="str">
        <f>vlookup(G528,'Bidding list 26'!$B$4:$G$270,6,0)</f>
        <v>#N/A</v>
      </c>
      <c r="I528" s="88" t="str">
        <f>vlookup(G528,'Bidding list 26'!$B$4:$I$1009,8,0)</f>
        <v>#N/A</v>
      </c>
      <c r="J528" s="93"/>
      <c r="K528" s="89" t="str">
        <f t="shared" si="30"/>
        <v>#N/A</v>
      </c>
      <c r="L528" s="93"/>
      <c r="M528" s="91"/>
      <c r="N528" s="122"/>
      <c r="O528" s="240"/>
      <c r="P528" s="240"/>
      <c r="Q528" s="195"/>
      <c r="R528" s="93">
        <f t="shared" si="29"/>
        <v>0</v>
      </c>
      <c r="S528" s="179" t="str">
        <f t="array" ref="S528">INDEX('G Project Timeline-OPM update'!$G$7:$L$35,MATCH(1,('G Project Timeline-OPM update'!$C$7:$C$35=N528)*('G Project Timeline-OPM update'!$B$7:$B$35=M528)*('G Project Timeline-OPM update'!$D$7:$D$35=O528),0),MATCH(P528,'G Project Timeline-OPM update'!$G$4:$L$4,0))-14</f>
        <v>#N/A</v>
      </c>
      <c r="T528" s="95" t="str">
        <f t="shared" si="3"/>
        <v>#N/A</v>
      </c>
      <c r="U528" s="96" t="str">
        <f>IFERROR(VLOOKUP(G528,'Bidding list 26'!$B$2:$P$31,15,0),"")</f>
        <v/>
      </c>
      <c r="V528" s="96" t="str">
        <f t="shared" si="4"/>
        <v>#N/A</v>
      </c>
      <c r="W528" s="96">
        <f t="shared" si="31"/>
        <v>0</v>
      </c>
      <c r="X528" s="96" t="str">
        <f t="shared" si="21"/>
        <v>#N/A</v>
      </c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01"/>
      <c r="AI528" s="195"/>
      <c r="AJ528" s="103"/>
      <c r="AK528" s="104"/>
      <c r="AL528" s="3">
        <f t="shared" si="32"/>
        <v>0</v>
      </c>
      <c r="AM528" s="3">
        <f t="shared" si="33"/>
        <v>0</v>
      </c>
      <c r="AN528" s="3">
        <f t="shared" si="34"/>
        <v>0</v>
      </c>
      <c r="AO528" s="3">
        <f t="shared" si="35"/>
        <v>0</v>
      </c>
    </row>
    <row r="529">
      <c r="A529" s="93"/>
      <c r="B529" s="195"/>
      <c r="C529" s="195"/>
      <c r="D529" s="195"/>
      <c r="E529" s="195"/>
      <c r="F529" s="93"/>
      <c r="G529" s="195"/>
      <c r="H529" s="195" t="str">
        <f>vlookup(G529,'Bidding list 26'!$B$4:$G$270,6,0)</f>
        <v>#N/A</v>
      </c>
      <c r="I529" s="88" t="str">
        <f>vlookup(G529,'Bidding list 26'!$B$4:$I$1009,8,0)</f>
        <v>#N/A</v>
      </c>
      <c r="J529" s="93"/>
      <c r="K529" s="89" t="str">
        <f t="shared" si="30"/>
        <v>#N/A</v>
      </c>
      <c r="L529" s="93"/>
      <c r="M529" s="91"/>
      <c r="N529" s="122"/>
      <c r="O529" s="240"/>
      <c r="P529" s="240"/>
      <c r="Q529" s="195"/>
      <c r="R529" s="93">
        <f t="shared" si="29"/>
        <v>0</v>
      </c>
      <c r="S529" s="179" t="str">
        <f t="array" ref="S529">INDEX('G Project Timeline-OPM update'!$G$7:$L$35,MATCH(1,('G Project Timeline-OPM update'!$C$7:$C$35=N529)*('G Project Timeline-OPM update'!$B$7:$B$35=M529)*('G Project Timeline-OPM update'!$D$7:$D$35=O529),0),MATCH(P529,'G Project Timeline-OPM update'!$G$4:$L$4,0))-14</f>
        <v>#N/A</v>
      </c>
      <c r="T529" s="95" t="str">
        <f t="shared" si="3"/>
        <v>#N/A</v>
      </c>
      <c r="U529" s="96" t="str">
        <f>IFERROR(VLOOKUP(G529,'Bidding list 26'!$B$2:$P$31,15,0),"")</f>
        <v/>
      </c>
      <c r="V529" s="96" t="str">
        <f t="shared" si="4"/>
        <v>#N/A</v>
      </c>
      <c r="W529" s="96">
        <f t="shared" si="31"/>
        <v>0</v>
      </c>
      <c r="X529" s="96" t="str">
        <f t="shared" si="21"/>
        <v>#N/A</v>
      </c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01"/>
      <c r="AI529" s="195"/>
      <c r="AJ529" s="103"/>
      <c r="AK529" s="104"/>
      <c r="AL529" s="3">
        <f t="shared" si="32"/>
        <v>0</v>
      </c>
      <c r="AM529" s="3">
        <f t="shared" si="33"/>
        <v>0</v>
      </c>
      <c r="AN529" s="3">
        <f t="shared" si="34"/>
        <v>0</v>
      </c>
      <c r="AO529" s="3">
        <f t="shared" si="35"/>
        <v>0</v>
      </c>
    </row>
    <row r="530">
      <c r="A530" s="93"/>
      <c r="B530" s="195"/>
      <c r="C530" s="195"/>
      <c r="D530" s="195"/>
      <c r="E530" s="195"/>
      <c r="F530" s="93"/>
      <c r="G530" s="195"/>
      <c r="H530" s="195" t="str">
        <f>vlookup(G530,'Bidding list 26'!$B$4:$G$270,6,0)</f>
        <v>#N/A</v>
      </c>
      <c r="I530" s="88" t="str">
        <f>vlookup(G530,'Bidding list 26'!$B$4:$I$1009,8,0)</f>
        <v>#N/A</v>
      </c>
      <c r="J530" s="93"/>
      <c r="K530" s="89" t="str">
        <f t="shared" si="30"/>
        <v>#N/A</v>
      </c>
      <c r="L530" s="93"/>
      <c r="M530" s="91"/>
      <c r="N530" s="122"/>
      <c r="O530" s="240"/>
      <c r="P530" s="240"/>
      <c r="Q530" s="195"/>
      <c r="R530" s="93">
        <f t="shared" si="29"/>
        <v>0</v>
      </c>
      <c r="S530" s="179" t="str">
        <f t="array" ref="S530">INDEX('G Project Timeline-OPM update'!$G$7:$L$35,MATCH(1,('G Project Timeline-OPM update'!$C$7:$C$35=N530)*('G Project Timeline-OPM update'!$B$7:$B$35=M530)*('G Project Timeline-OPM update'!$D$7:$D$35=O530),0),MATCH(P530,'G Project Timeline-OPM update'!$G$4:$L$4,0))-14</f>
        <v>#N/A</v>
      </c>
      <c r="T530" s="95" t="str">
        <f t="shared" si="3"/>
        <v>#N/A</v>
      </c>
      <c r="U530" s="96" t="str">
        <f>IFERROR(VLOOKUP(G530,'Bidding list 26'!$B$2:$P$31,15,0),"")</f>
        <v/>
      </c>
      <c r="V530" s="96" t="str">
        <f t="shared" si="4"/>
        <v>#N/A</v>
      </c>
      <c r="W530" s="96">
        <f t="shared" si="31"/>
        <v>0</v>
      </c>
      <c r="X530" s="96" t="str">
        <f t="shared" si="21"/>
        <v>#N/A</v>
      </c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01"/>
      <c r="AI530" s="195"/>
      <c r="AJ530" s="103"/>
      <c r="AK530" s="104"/>
      <c r="AL530" s="3">
        <f t="shared" si="32"/>
        <v>0</v>
      </c>
      <c r="AM530" s="3">
        <f t="shared" si="33"/>
        <v>0</v>
      </c>
      <c r="AN530" s="3">
        <f t="shared" si="34"/>
        <v>0</v>
      </c>
      <c r="AO530" s="3">
        <f t="shared" si="35"/>
        <v>0</v>
      </c>
    </row>
    <row r="531">
      <c r="A531" s="93"/>
      <c r="B531" s="195"/>
      <c r="C531" s="195"/>
      <c r="D531" s="195"/>
      <c r="E531" s="195"/>
      <c r="F531" s="93"/>
      <c r="G531" s="195"/>
      <c r="H531" s="195" t="str">
        <f>vlookup(G531,'Bidding list 26'!$B$4:$G$270,6,0)</f>
        <v>#N/A</v>
      </c>
      <c r="I531" s="88" t="str">
        <f>vlookup(G531,'Bidding list 26'!$B$4:$I$1009,8,0)</f>
        <v>#N/A</v>
      </c>
      <c r="J531" s="93"/>
      <c r="K531" s="89" t="str">
        <f t="shared" si="30"/>
        <v>#N/A</v>
      </c>
      <c r="L531" s="93"/>
      <c r="M531" s="91"/>
      <c r="N531" s="122"/>
      <c r="O531" s="240"/>
      <c r="P531" s="240"/>
      <c r="Q531" s="195"/>
      <c r="R531" s="93">
        <f t="shared" si="29"/>
        <v>0</v>
      </c>
      <c r="S531" s="179" t="str">
        <f t="array" ref="S531">INDEX('G Project Timeline-OPM update'!$G$7:$L$35,MATCH(1,('G Project Timeline-OPM update'!$C$7:$C$35=N531)*('G Project Timeline-OPM update'!$B$7:$B$35=M531)*('G Project Timeline-OPM update'!$D$7:$D$35=O531),0),MATCH(P531,'G Project Timeline-OPM update'!$G$4:$L$4,0))-14</f>
        <v>#N/A</v>
      </c>
      <c r="T531" s="95" t="str">
        <f t="shared" si="3"/>
        <v>#N/A</v>
      </c>
      <c r="U531" s="96" t="str">
        <f>IFERROR(VLOOKUP(G531,'Bidding list 26'!$B$2:$P$31,15,0),"")</f>
        <v/>
      </c>
      <c r="V531" s="96" t="str">
        <f t="shared" si="4"/>
        <v>#N/A</v>
      </c>
      <c r="W531" s="96">
        <f t="shared" si="31"/>
        <v>0</v>
      </c>
      <c r="X531" s="96" t="str">
        <f t="shared" si="21"/>
        <v>#N/A</v>
      </c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01"/>
      <c r="AI531" s="195"/>
      <c r="AJ531" s="103"/>
      <c r="AK531" s="104"/>
      <c r="AL531" s="3">
        <f t="shared" si="32"/>
        <v>0</v>
      </c>
      <c r="AM531" s="3">
        <f t="shared" si="33"/>
        <v>0</v>
      </c>
      <c r="AN531" s="3">
        <f t="shared" si="34"/>
        <v>0</v>
      </c>
      <c r="AO531" s="3">
        <f t="shared" si="35"/>
        <v>0</v>
      </c>
    </row>
    <row r="532">
      <c r="A532" s="93"/>
      <c r="B532" s="195"/>
      <c r="C532" s="195"/>
      <c r="D532" s="195"/>
      <c r="E532" s="195"/>
      <c r="F532" s="93"/>
      <c r="G532" s="195"/>
      <c r="H532" s="195" t="str">
        <f>vlookup(G532,'Bidding list 26'!$B$4:$G$270,6,0)</f>
        <v>#N/A</v>
      </c>
      <c r="I532" s="88" t="str">
        <f>vlookup(G532,'Bidding list 26'!$B$4:$I$1009,8,0)</f>
        <v>#N/A</v>
      </c>
      <c r="J532" s="93"/>
      <c r="K532" s="89" t="str">
        <f t="shared" si="30"/>
        <v>#N/A</v>
      </c>
      <c r="L532" s="93"/>
      <c r="M532" s="91"/>
      <c r="N532" s="122"/>
      <c r="O532" s="240"/>
      <c r="P532" s="240"/>
      <c r="Q532" s="195"/>
      <c r="R532" s="93">
        <f t="shared" si="29"/>
        <v>0</v>
      </c>
      <c r="S532" s="179" t="str">
        <f t="array" ref="S532">INDEX('G Project Timeline-OPM update'!$G$7:$L$35,MATCH(1,('G Project Timeline-OPM update'!$C$7:$C$35=N532)*('G Project Timeline-OPM update'!$B$7:$B$35=M532)*('G Project Timeline-OPM update'!$D$7:$D$35=O532),0),MATCH(P532,'G Project Timeline-OPM update'!$G$4:$L$4,0))-14</f>
        <v>#N/A</v>
      </c>
      <c r="T532" s="95" t="str">
        <f t="shared" si="3"/>
        <v>#N/A</v>
      </c>
      <c r="U532" s="96" t="str">
        <f>IFERROR(VLOOKUP(G532,'Bidding list 26'!$B$2:$P$31,15,0),"")</f>
        <v/>
      </c>
      <c r="V532" s="96" t="str">
        <f t="shared" si="4"/>
        <v>#N/A</v>
      </c>
      <c r="W532" s="96">
        <f t="shared" si="31"/>
        <v>0</v>
      </c>
      <c r="X532" s="96" t="str">
        <f t="shared" si="21"/>
        <v>#N/A</v>
      </c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01"/>
      <c r="AI532" s="195"/>
      <c r="AJ532" s="103"/>
      <c r="AK532" s="104"/>
      <c r="AL532" s="3">
        <f t="shared" si="32"/>
        <v>0</v>
      </c>
      <c r="AM532" s="3">
        <f t="shared" si="33"/>
        <v>0</v>
      </c>
      <c r="AN532" s="3">
        <f t="shared" si="34"/>
        <v>0</v>
      </c>
      <c r="AO532" s="3">
        <f t="shared" si="35"/>
        <v>0</v>
      </c>
    </row>
    <row r="533">
      <c r="A533" s="93"/>
      <c r="B533" s="195"/>
      <c r="C533" s="195"/>
      <c r="D533" s="195"/>
      <c r="E533" s="195"/>
      <c r="F533" s="93"/>
      <c r="G533" s="195"/>
      <c r="H533" s="195" t="str">
        <f>vlookup(G533,'Bidding list 26'!$B$4:$G$270,6,0)</f>
        <v>#N/A</v>
      </c>
      <c r="I533" s="88" t="str">
        <f>vlookup(G533,'Bidding list 26'!$B$4:$I$1009,8,0)</f>
        <v>#N/A</v>
      </c>
      <c r="J533" s="93"/>
      <c r="K533" s="89" t="str">
        <f t="shared" si="30"/>
        <v>#N/A</v>
      </c>
      <c r="L533" s="93"/>
      <c r="M533" s="91"/>
      <c r="N533" s="122"/>
      <c r="O533" s="240"/>
      <c r="P533" s="240"/>
      <c r="Q533" s="195"/>
      <c r="R533" s="93">
        <f t="shared" si="29"/>
        <v>0</v>
      </c>
      <c r="S533" s="179" t="str">
        <f t="array" ref="S533">INDEX('G Project Timeline-OPM update'!$G$7:$L$35,MATCH(1,('G Project Timeline-OPM update'!$C$7:$C$35=N533)*('G Project Timeline-OPM update'!$B$7:$B$35=M533)*('G Project Timeline-OPM update'!$D$7:$D$35=O533),0),MATCH(P533,'G Project Timeline-OPM update'!$G$4:$L$4,0))-14</f>
        <v>#N/A</v>
      </c>
      <c r="T533" s="95" t="str">
        <f t="shared" si="3"/>
        <v>#N/A</v>
      </c>
      <c r="U533" s="96" t="str">
        <f>IFERROR(VLOOKUP(G533,'Bidding list 26'!$B$2:$P$31,15,0),"")</f>
        <v/>
      </c>
      <c r="V533" s="96" t="str">
        <f t="shared" si="4"/>
        <v>#N/A</v>
      </c>
      <c r="W533" s="96">
        <f t="shared" si="31"/>
        <v>0</v>
      </c>
      <c r="X533" s="96" t="str">
        <f t="shared" si="21"/>
        <v>#N/A</v>
      </c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01"/>
      <c r="AI533" s="195"/>
      <c r="AJ533" s="103"/>
      <c r="AK533" s="104"/>
      <c r="AL533" s="3">
        <f t="shared" si="32"/>
        <v>0</v>
      </c>
      <c r="AM533" s="3">
        <f t="shared" si="33"/>
        <v>0</v>
      </c>
      <c r="AN533" s="3">
        <f t="shared" si="34"/>
        <v>0</v>
      </c>
      <c r="AO533" s="3">
        <f t="shared" si="35"/>
        <v>0</v>
      </c>
    </row>
    <row r="534">
      <c r="A534" s="93"/>
      <c r="B534" s="195"/>
      <c r="C534" s="195"/>
      <c r="D534" s="195"/>
      <c r="E534" s="195"/>
      <c r="F534" s="93"/>
      <c r="G534" s="195"/>
      <c r="H534" s="195" t="str">
        <f>vlookup(G534,'Bidding list 26'!$B$4:$G$270,6,0)</f>
        <v>#N/A</v>
      </c>
      <c r="I534" s="88" t="str">
        <f>vlookup(G534,'Bidding list 26'!$B$4:$I$1009,8,0)</f>
        <v>#N/A</v>
      </c>
      <c r="J534" s="93"/>
      <c r="K534" s="89" t="str">
        <f t="shared" si="30"/>
        <v>#N/A</v>
      </c>
      <c r="L534" s="93"/>
      <c r="M534" s="91"/>
      <c r="N534" s="122"/>
      <c r="O534" s="240"/>
      <c r="P534" s="240"/>
      <c r="Q534" s="195"/>
      <c r="R534" s="93">
        <f t="shared" si="29"/>
        <v>0</v>
      </c>
      <c r="S534" s="179" t="str">
        <f t="array" ref="S534">INDEX('G Project Timeline-OPM update'!$G$7:$L$35,MATCH(1,('G Project Timeline-OPM update'!$C$7:$C$35=N534)*('G Project Timeline-OPM update'!$B$7:$B$35=M534)*('G Project Timeline-OPM update'!$D$7:$D$35=O534),0),MATCH(P534,'G Project Timeline-OPM update'!$G$4:$L$4,0))-14</f>
        <v>#N/A</v>
      </c>
      <c r="T534" s="95" t="str">
        <f t="shared" si="3"/>
        <v>#N/A</v>
      </c>
      <c r="U534" s="96" t="str">
        <f>IFERROR(VLOOKUP(G534,'Bidding list 26'!$B$2:$P$31,15,0),"")</f>
        <v/>
      </c>
      <c r="V534" s="96" t="str">
        <f t="shared" si="4"/>
        <v>#N/A</v>
      </c>
      <c r="W534" s="96">
        <f t="shared" si="31"/>
        <v>0</v>
      </c>
      <c r="X534" s="96" t="str">
        <f t="shared" si="21"/>
        <v>#N/A</v>
      </c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01"/>
      <c r="AI534" s="195"/>
      <c r="AJ534" s="103"/>
      <c r="AK534" s="104"/>
      <c r="AL534" s="3">
        <f t="shared" si="32"/>
        <v>0</v>
      </c>
      <c r="AM534" s="3">
        <f t="shared" si="33"/>
        <v>0</v>
      </c>
      <c r="AN534" s="3">
        <f t="shared" si="34"/>
        <v>0</v>
      </c>
      <c r="AO534" s="3">
        <f t="shared" si="35"/>
        <v>0</v>
      </c>
    </row>
    <row r="535">
      <c r="A535" s="93"/>
      <c r="B535" s="195"/>
      <c r="C535" s="195"/>
      <c r="D535" s="195"/>
      <c r="E535" s="195"/>
      <c r="F535" s="93"/>
      <c r="G535" s="195"/>
      <c r="H535" s="195" t="str">
        <f>vlookup(G535,'Bidding list 26'!$B$4:$G$270,6,0)</f>
        <v>#N/A</v>
      </c>
      <c r="I535" s="88" t="str">
        <f>vlookup(G535,'Bidding list 26'!$B$4:$I$1009,8,0)</f>
        <v>#N/A</v>
      </c>
      <c r="J535" s="93"/>
      <c r="K535" s="89" t="str">
        <f t="shared" si="30"/>
        <v>#N/A</v>
      </c>
      <c r="L535" s="93"/>
      <c r="M535" s="91"/>
      <c r="N535" s="122"/>
      <c r="O535" s="240"/>
      <c r="P535" s="240"/>
      <c r="Q535" s="195"/>
      <c r="R535" s="93">
        <f t="shared" si="29"/>
        <v>0</v>
      </c>
      <c r="S535" s="179" t="str">
        <f t="array" ref="S535">INDEX('G Project Timeline-OPM update'!$G$7:$L$35,MATCH(1,('G Project Timeline-OPM update'!$C$7:$C$35=N535)*('G Project Timeline-OPM update'!$B$7:$B$35=M535)*('G Project Timeline-OPM update'!$D$7:$D$35=O535),0),MATCH(P535,'G Project Timeline-OPM update'!$G$4:$L$4,0))-14</f>
        <v>#N/A</v>
      </c>
      <c r="T535" s="95" t="str">
        <f t="shared" si="3"/>
        <v>#N/A</v>
      </c>
      <c r="U535" s="96" t="str">
        <f>IFERROR(VLOOKUP(G535,'Bidding list 26'!$B$2:$P$31,15,0),"")</f>
        <v/>
      </c>
      <c r="V535" s="96" t="str">
        <f t="shared" si="4"/>
        <v>#N/A</v>
      </c>
      <c r="W535" s="96">
        <f t="shared" si="31"/>
        <v>0</v>
      </c>
      <c r="X535" s="96" t="str">
        <f t="shared" si="21"/>
        <v>#N/A</v>
      </c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01"/>
      <c r="AI535" s="195"/>
      <c r="AJ535" s="103"/>
      <c r="AK535" s="104"/>
      <c r="AL535" s="3">
        <f t="shared" si="32"/>
        <v>0</v>
      </c>
      <c r="AM535" s="3">
        <f t="shared" si="33"/>
        <v>0</v>
      </c>
      <c r="AN535" s="3">
        <f t="shared" si="34"/>
        <v>0</v>
      </c>
      <c r="AO535" s="3">
        <f t="shared" si="35"/>
        <v>0</v>
      </c>
    </row>
    <row r="536">
      <c r="A536" s="93"/>
      <c r="B536" s="195"/>
      <c r="C536" s="195"/>
      <c r="D536" s="195"/>
      <c r="E536" s="195"/>
      <c r="F536" s="93"/>
      <c r="G536" s="195"/>
      <c r="H536" s="195" t="str">
        <f>vlookup(G536,'Bidding list 26'!$B$4:$G$270,6,0)</f>
        <v>#N/A</v>
      </c>
      <c r="I536" s="88" t="str">
        <f>vlookup(G536,'Bidding list 26'!$B$4:$I$1009,8,0)</f>
        <v>#N/A</v>
      </c>
      <c r="J536" s="93"/>
      <c r="K536" s="89" t="str">
        <f t="shared" si="30"/>
        <v>#N/A</v>
      </c>
      <c r="L536" s="93"/>
      <c r="M536" s="91"/>
      <c r="N536" s="122"/>
      <c r="O536" s="240"/>
      <c r="P536" s="240"/>
      <c r="Q536" s="195"/>
      <c r="R536" s="93">
        <f t="shared" si="29"/>
        <v>0</v>
      </c>
      <c r="S536" s="179" t="str">
        <f t="array" ref="S536">INDEX('G Project Timeline-OPM update'!$G$7:$L$35,MATCH(1,('G Project Timeline-OPM update'!$C$7:$C$35=N536)*('G Project Timeline-OPM update'!$B$7:$B$35=M536)*('G Project Timeline-OPM update'!$D$7:$D$35=O536),0),MATCH(P536,'G Project Timeline-OPM update'!$G$4:$L$4,0))-14</f>
        <v>#N/A</v>
      </c>
      <c r="T536" s="95" t="str">
        <f t="shared" si="3"/>
        <v>#N/A</v>
      </c>
      <c r="U536" s="96" t="str">
        <f>IFERROR(VLOOKUP(G536,'Bidding list 26'!$B$2:$P$31,15,0),"")</f>
        <v/>
      </c>
      <c r="V536" s="96" t="str">
        <f t="shared" si="4"/>
        <v>#N/A</v>
      </c>
      <c r="W536" s="96">
        <f t="shared" si="31"/>
        <v>0</v>
      </c>
      <c r="X536" s="96" t="str">
        <f t="shared" si="21"/>
        <v>#N/A</v>
      </c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01"/>
      <c r="AI536" s="195"/>
      <c r="AJ536" s="103"/>
      <c r="AK536" s="104"/>
      <c r="AL536" s="3">
        <f t="shared" si="32"/>
        <v>0</v>
      </c>
      <c r="AM536" s="3">
        <f t="shared" si="33"/>
        <v>0</v>
      </c>
      <c r="AN536" s="3">
        <f t="shared" si="34"/>
        <v>0</v>
      </c>
      <c r="AO536" s="3">
        <f t="shared" si="35"/>
        <v>0</v>
      </c>
    </row>
    <row r="537">
      <c r="A537" s="93"/>
      <c r="B537" s="195"/>
      <c r="C537" s="195"/>
      <c r="D537" s="195"/>
      <c r="E537" s="195"/>
      <c r="F537" s="93"/>
      <c r="G537" s="195"/>
      <c r="H537" s="195" t="str">
        <f>vlookup(G537,'Bidding list 26'!$B$4:$G$270,6,0)</f>
        <v>#N/A</v>
      </c>
      <c r="I537" s="88" t="str">
        <f>vlookup(G537,'Bidding list 26'!$B$4:$I$1009,8,0)</f>
        <v>#N/A</v>
      </c>
      <c r="J537" s="93"/>
      <c r="K537" s="89" t="str">
        <f t="shared" si="30"/>
        <v>#N/A</v>
      </c>
      <c r="L537" s="93"/>
      <c r="M537" s="91"/>
      <c r="N537" s="122"/>
      <c r="O537" s="240"/>
      <c r="P537" s="240"/>
      <c r="Q537" s="195"/>
      <c r="R537" s="93">
        <f t="shared" si="29"/>
        <v>0</v>
      </c>
      <c r="S537" s="179" t="str">
        <f t="array" ref="S537">INDEX('G Project Timeline-OPM update'!$G$7:$L$35,MATCH(1,('G Project Timeline-OPM update'!$C$7:$C$35=N537)*('G Project Timeline-OPM update'!$B$7:$B$35=M537)*('G Project Timeline-OPM update'!$D$7:$D$35=O537),0),MATCH(P537,'G Project Timeline-OPM update'!$G$4:$L$4,0))-14</f>
        <v>#N/A</v>
      </c>
      <c r="T537" s="95" t="str">
        <f t="shared" si="3"/>
        <v>#N/A</v>
      </c>
      <c r="U537" s="96" t="str">
        <f>IFERROR(VLOOKUP(G537,'Bidding list 26'!$B$2:$P$31,15,0),"")</f>
        <v/>
      </c>
      <c r="V537" s="96" t="str">
        <f t="shared" si="4"/>
        <v>#N/A</v>
      </c>
      <c r="W537" s="96">
        <f t="shared" si="31"/>
        <v>0</v>
      </c>
      <c r="X537" s="96" t="str">
        <f t="shared" si="21"/>
        <v>#N/A</v>
      </c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01"/>
      <c r="AI537" s="195"/>
      <c r="AJ537" s="103"/>
      <c r="AK537" s="104"/>
      <c r="AL537" s="3">
        <f t="shared" si="32"/>
        <v>0</v>
      </c>
      <c r="AM537" s="3">
        <f t="shared" si="33"/>
        <v>0</v>
      </c>
      <c r="AN537" s="3">
        <f t="shared" si="34"/>
        <v>0</v>
      </c>
      <c r="AO537" s="3">
        <f t="shared" si="35"/>
        <v>0</v>
      </c>
    </row>
    <row r="538">
      <c r="A538" s="93"/>
      <c r="B538" s="195"/>
      <c r="C538" s="195"/>
      <c r="D538" s="195"/>
      <c r="E538" s="195"/>
      <c r="F538" s="93"/>
      <c r="G538" s="195"/>
      <c r="H538" s="195" t="str">
        <f>vlookup(G538,'Bidding list 26'!$B$4:$G$270,6,0)</f>
        <v>#N/A</v>
      </c>
      <c r="I538" s="88" t="str">
        <f>vlookup(G538,'Bidding list 26'!$B$4:$I$1009,8,0)</f>
        <v>#N/A</v>
      </c>
      <c r="J538" s="93"/>
      <c r="K538" s="89" t="str">
        <f t="shared" si="30"/>
        <v>#N/A</v>
      </c>
      <c r="L538" s="93"/>
      <c r="M538" s="91"/>
      <c r="N538" s="122"/>
      <c r="O538" s="240"/>
      <c r="P538" s="240"/>
      <c r="Q538" s="195"/>
      <c r="R538" s="93">
        <f t="shared" si="29"/>
        <v>0</v>
      </c>
      <c r="S538" s="179" t="str">
        <f t="array" ref="S538">INDEX('G Project Timeline-OPM update'!$G$7:$L$35,MATCH(1,('G Project Timeline-OPM update'!$C$7:$C$35=N538)*('G Project Timeline-OPM update'!$B$7:$B$35=M538)*('G Project Timeline-OPM update'!$D$7:$D$35=O538),0),MATCH(P538,'G Project Timeline-OPM update'!$G$4:$L$4,0))-14</f>
        <v>#N/A</v>
      </c>
      <c r="T538" s="95" t="str">
        <f t="shared" si="3"/>
        <v>#N/A</v>
      </c>
      <c r="U538" s="96" t="str">
        <f>IFERROR(VLOOKUP(G538,'Bidding list 26'!$B$2:$P$31,15,0),"")</f>
        <v/>
      </c>
      <c r="V538" s="96" t="str">
        <f t="shared" si="4"/>
        <v>#N/A</v>
      </c>
      <c r="W538" s="96">
        <f t="shared" si="31"/>
        <v>0</v>
      </c>
      <c r="X538" s="96" t="str">
        <f t="shared" si="21"/>
        <v>#N/A</v>
      </c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01"/>
      <c r="AI538" s="195"/>
      <c r="AJ538" s="103"/>
      <c r="AK538" s="104"/>
      <c r="AL538" s="3">
        <f t="shared" si="32"/>
        <v>0</v>
      </c>
      <c r="AM538" s="3">
        <f t="shared" si="33"/>
        <v>0</v>
      </c>
      <c r="AN538" s="3">
        <f t="shared" si="34"/>
        <v>0</v>
      </c>
      <c r="AO538" s="3">
        <f t="shared" si="35"/>
        <v>0</v>
      </c>
    </row>
    <row r="539">
      <c r="A539" s="93"/>
      <c r="B539" s="195"/>
      <c r="C539" s="195"/>
      <c r="D539" s="195"/>
      <c r="E539" s="195"/>
      <c r="F539" s="93"/>
      <c r="G539" s="195"/>
      <c r="H539" s="195" t="str">
        <f>vlookup(G539,'Bidding list 26'!$B$4:$G$270,6,0)</f>
        <v>#N/A</v>
      </c>
      <c r="I539" s="88" t="str">
        <f>vlookup(G539,'Bidding list 26'!$B$4:$I$1009,8,0)</f>
        <v>#N/A</v>
      </c>
      <c r="J539" s="93"/>
      <c r="K539" s="89" t="str">
        <f t="shared" si="30"/>
        <v>#N/A</v>
      </c>
      <c r="L539" s="93"/>
      <c r="M539" s="91"/>
      <c r="N539" s="122"/>
      <c r="O539" s="240"/>
      <c r="P539" s="240"/>
      <c r="Q539" s="195"/>
      <c r="R539" s="93">
        <f t="shared" si="29"/>
        <v>0</v>
      </c>
      <c r="S539" s="179" t="str">
        <f t="array" ref="S539">INDEX('G Project Timeline-OPM update'!$G$7:$L$35,MATCH(1,('G Project Timeline-OPM update'!$C$7:$C$35=N539)*('G Project Timeline-OPM update'!$B$7:$B$35=M539)*('G Project Timeline-OPM update'!$D$7:$D$35=O539),0),MATCH(P539,'G Project Timeline-OPM update'!$G$4:$L$4,0))-14</f>
        <v>#N/A</v>
      </c>
      <c r="T539" s="95" t="str">
        <f t="shared" si="3"/>
        <v>#N/A</v>
      </c>
      <c r="U539" s="96" t="str">
        <f>IFERROR(VLOOKUP(G539,'Bidding list 26'!$B$2:$P$31,15,0),"")</f>
        <v/>
      </c>
      <c r="V539" s="96" t="str">
        <f t="shared" si="4"/>
        <v>#N/A</v>
      </c>
      <c r="W539" s="96">
        <f t="shared" si="31"/>
        <v>0</v>
      </c>
      <c r="X539" s="96" t="str">
        <f t="shared" si="21"/>
        <v>#N/A</v>
      </c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01"/>
      <c r="AI539" s="195"/>
      <c r="AJ539" s="103"/>
      <c r="AK539" s="104"/>
      <c r="AL539" s="3">
        <f t="shared" si="32"/>
        <v>0</v>
      </c>
      <c r="AM539" s="3">
        <f t="shared" si="33"/>
        <v>0</v>
      </c>
      <c r="AN539" s="3">
        <f t="shared" si="34"/>
        <v>0</v>
      </c>
      <c r="AO539" s="3">
        <f t="shared" si="35"/>
        <v>0</v>
      </c>
    </row>
    <row r="540">
      <c r="A540" s="93"/>
      <c r="B540" s="195"/>
      <c r="C540" s="195"/>
      <c r="D540" s="195"/>
      <c r="E540" s="195"/>
      <c r="F540" s="93"/>
      <c r="G540" s="195"/>
      <c r="H540" s="195" t="str">
        <f>vlookup(G540,'Bidding list 26'!$B$4:$G$270,6,0)</f>
        <v>#N/A</v>
      </c>
      <c r="I540" s="88" t="str">
        <f>vlookup(G540,'Bidding list 26'!$B$4:$I$1009,8,0)</f>
        <v>#N/A</v>
      </c>
      <c r="J540" s="93"/>
      <c r="K540" s="89" t="str">
        <f t="shared" si="30"/>
        <v>#N/A</v>
      </c>
      <c r="L540" s="93"/>
      <c r="M540" s="91"/>
      <c r="N540" s="122"/>
      <c r="O540" s="240"/>
      <c r="P540" s="240"/>
      <c r="Q540" s="195"/>
      <c r="R540" s="93">
        <f t="shared" si="29"/>
        <v>0</v>
      </c>
      <c r="S540" s="179" t="str">
        <f t="array" ref="S540">INDEX('G Project Timeline-OPM update'!$G$7:$L$35,MATCH(1,('G Project Timeline-OPM update'!$C$7:$C$35=N540)*('G Project Timeline-OPM update'!$B$7:$B$35=M540)*('G Project Timeline-OPM update'!$D$7:$D$35=O540),0),MATCH(P540,'G Project Timeline-OPM update'!$G$4:$L$4,0))-14</f>
        <v>#N/A</v>
      </c>
      <c r="T540" s="95" t="str">
        <f t="shared" si="3"/>
        <v>#N/A</v>
      </c>
      <c r="U540" s="96" t="str">
        <f>IFERROR(VLOOKUP(G540,'Bidding list 26'!$B$2:$P$31,15,0),"")</f>
        <v/>
      </c>
      <c r="V540" s="96" t="str">
        <f t="shared" si="4"/>
        <v>#N/A</v>
      </c>
      <c r="W540" s="96">
        <f t="shared" si="31"/>
        <v>0</v>
      </c>
      <c r="X540" s="96" t="str">
        <f t="shared" si="21"/>
        <v>#N/A</v>
      </c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01"/>
      <c r="AI540" s="195"/>
      <c r="AJ540" s="103"/>
      <c r="AK540" s="104"/>
      <c r="AL540" s="3">
        <f t="shared" si="32"/>
        <v>0</v>
      </c>
      <c r="AM540" s="3">
        <f t="shared" si="33"/>
        <v>0</v>
      </c>
      <c r="AN540" s="3">
        <f t="shared" si="34"/>
        <v>0</v>
      </c>
      <c r="AO540" s="3">
        <f t="shared" si="35"/>
        <v>0</v>
      </c>
    </row>
    <row r="541">
      <c r="A541" s="93"/>
      <c r="B541" s="195"/>
      <c r="C541" s="195"/>
      <c r="D541" s="195"/>
      <c r="E541" s="195"/>
      <c r="F541" s="93"/>
      <c r="G541" s="195"/>
      <c r="H541" s="195" t="str">
        <f>vlookup(G541,'Bidding list 26'!$B$4:$G$270,6,0)</f>
        <v>#N/A</v>
      </c>
      <c r="I541" s="88" t="str">
        <f>vlookup(G541,'Bidding list 26'!$B$4:$I$1009,8,0)</f>
        <v>#N/A</v>
      </c>
      <c r="J541" s="93"/>
      <c r="K541" s="89" t="str">
        <f t="shared" si="30"/>
        <v>#N/A</v>
      </c>
      <c r="L541" s="93"/>
      <c r="M541" s="91"/>
      <c r="N541" s="122"/>
      <c r="O541" s="240"/>
      <c r="P541" s="240"/>
      <c r="Q541" s="195"/>
      <c r="R541" s="93">
        <f t="shared" si="29"/>
        <v>0</v>
      </c>
      <c r="S541" s="179" t="str">
        <f t="array" ref="S541">INDEX('G Project Timeline-OPM update'!$G$7:$L$35,MATCH(1,('G Project Timeline-OPM update'!$C$7:$C$35=N541)*('G Project Timeline-OPM update'!$B$7:$B$35=M541)*('G Project Timeline-OPM update'!$D$7:$D$35=O541),0),MATCH(P541,'G Project Timeline-OPM update'!$G$4:$L$4,0))-14</f>
        <v>#N/A</v>
      </c>
      <c r="T541" s="95" t="str">
        <f t="shared" si="3"/>
        <v>#N/A</v>
      </c>
      <c r="U541" s="96" t="str">
        <f>IFERROR(VLOOKUP(G541,'Bidding list 26'!$B$2:$P$31,15,0),"")</f>
        <v/>
      </c>
      <c r="V541" s="96" t="str">
        <f t="shared" si="4"/>
        <v>#N/A</v>
      </c>
      <c r="W541" s="96">
        <f t="shared" si="31"/>
        <v>0</v>
      </c>
      <c r="X541" s="96" t="str">
        <f t="shared" si="21"/>
        <v>#N/A</v>
      </c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01"/>
      <c r="AI541" s="195"/>
      <c r="AJ541" s="103"/>
      <c r="AK541" s="104"/>
      <c r="AL541" s="3">
        <f t="shared" si="32"/>
        <v>0</v>
      </c>
      <c r="AM541" s="3">
        <f t="shared" si="33"/>
        <v>0</v>
      </c>
      <c r="AN541" s="3">
        <f t="shared" si="34"/>
        <v>0</v>
      </c>
      <c r="AO541" s="3">
        <f t="shared" si="35"/>
        <v>0</v>
      </c>
    </row>
    <row r="542">
      <c r="A542" s="93"/>
      <c r="B542" s="195"/>
      <c r="C542" s="195"/>
      <c r="D542" s="195"/>
      <c r="E542" s="195"/>
      <c r="F542" s="93"/>
      <c r="G542" s="195"/>
      <c r="H542" s="195" t="str">
        <f>vlookup(G542,'Bidding list 26'!$B$4:$G$270,6,0)</f>
        <v>#N/A</v>
      </c>
      <c r="I542" s="88" t="str">
        <f>vlookup(G542,'Bidding list 26'!$B$4:$I$1009,8,0)</f>
        <v>#N/A</v>
      </c>
      <c r="J542" s="93"/>
      <c r="K542" s="89" t="str">
        <f t="shared" si="30"/>
        <v>#N/A</v>
      </c>
      <c r="L542" s="93"/>
      <c r="M542" s="91"/>
      <c r="N542" s="122"/>
      <c r="O542" s="240"/>
      <c r="P542" s="240"/>
      <c r="Q542" s="195"/>
      <c r="R542" s="93">
        <f t="shared" si="29"/>
        <v>0</v>
      </c>
      <c r="S542" s="179" t="str">
        <f t="array" ref="S542">INDEX('G Project Timeline-OPM update'!$G$7:$L$35,MATCH(1,('G Project Timeline-OPM update'!$C$7:$C$35=N542)*('G Project Timeline-OPM update'!$B$7:$B$35=M542)*('G Project Timeline-OPM update'!$D$7:$D$35=O542),0),MATCH(P542,'G Project Timeline-OPM update'!$G$4:$L$4,0))-14</f>
        <v>#N/A</v>
      </c>
      <c r="T542" s="95" t="str">
        <f t="shared" si="3"/>
        <v>#N/A</v>
      </c>
      <c r="U542" s="96" t="str">
        <f>IFERROR(VLOOKUP(G542,'Bidding list 26'!$B$2:$P$31,15,0),"")</f>
        <v/>
      </c>
      <c r="V542" s="96" t="str">
        <f t="shared" si="4"/>
        <v>#N/A</v>
      </c>
      <c r="W542" s="96">
        <f t="shared" si="31"/>
        <v>0</v>
      </c>
      <c r="X542" s="96" t="str">
        <f t="shared" si="21"/>
        <v>#N/A</v>
      </c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01"/>
      <c r="AI542" s="195"/>
      <c r="AJ542" s="103"/>
      <c r="AK542" s="104"/>
      <c r="AL542" s="3">
        <f t="shared" si="32"/>
        <v>0</v>
      </c>
      <c r="AM542" s="3">
        <f t="shared" si="33"/>
        <v>0</v>
      </c>
      <c r="AN542" s="3">
        <f t="shared" si="34"/>
        <v>0</v>
      </c>
      <c r="AO542" s="3">
        <f t="shared" si="35"/>
        <v>0</v>
      </c>
    </row>
    <row r="543">
      <c r="A543" s="93"/>
      <c r="B543" s="195"/>
      <c r="C543" s="195"/>
      <c r="D543" s="195"/>
      <c r="E543" s="195"/>
      <c r="F543" s="93"/>
      <c r="G543" s="195"/>
      <c r="H543" s="195" t="str">
        <f>vlookup(G543,'Bidding list 26'!$B$4:$G$270,6,0)</f>
        <v>#N/A</v>
      </c>
      <c r="I543" s="88" t="str">
        <f>vlookup(G543,'Bidding list 26'!$B$4:$I$1009,8,0)</f>
        <v>#N/A</v>
      </c>
      <c r="J543" s="93"/>
      <c r="K543" s="89" t="str">
        <f t="shared" si="30"/>
        <v>#N/A</v>
      </c>
      <c r="L543" s="93"/>
      <c r="M543" s="91"/>
      <c r="N543" s="122"/>
      <c r="O543" s="240"/>
      <c r="P543" s="240"/>
      <c r="Q543" s="195"/>
      <c r="R543" s="93">
        <f t="shared" si="29"/>
        <v>0</v>
      </c>
      <c r="S543" s="179" t="str">
        <f t="array" ref="S543">INDEX('G Project Timeline-OPM update'!$G$7:$L$35,MATCH(1,('G Project Timeline-OPM update'!$C$7:$C$35=N543)*('G Project Timeline-OPM update'!$B$7:$B$35=M543)*('G Project Timeline-OPM update'!$D$7:$D$35=O543),0),MATCH(P543,'G Project Timeline-OPM update'!$G$4:$L$4,0))-14</f>
        <v>#N/A</v>
      </c>
      <c r="T543" s="95" t="str">
        <f t="shared" si="3"/>
        <v>#N/A</v>
      </c>
      <c r="U543" s="96" t="str">
        <f>IFERROR(VLOOKUP(G543,'Bidding list 26'!$B$2:$P$31,15,0),"")</f>
        <v/>
      </c>
      <c r="V543" s="96" t="str">
        <f t="shared" si="4"/>
        <v>#N/A</v>
      </c>
      <c r="W543" s="96">
        <f t="shared" si="31"/>
        <v>0</v>
      </c>
      <c r="X543" s="96" t="str">
        <f t="shared" si="21"/>
        <v>#N/A</v>
      </c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01"/>
      <c r="AI543" s="195"/>
      <c r="AJ543" s="103"/>
      <c r="AK543" s="104"/>
      <c r="AL543" s="3">
        <f t="shared" si="32"/>
        <v>0</v>
      </c>
      <c r="AM543" s="3">
        <f t="shared" si="33"/>
        <v>0</v>
      </c>
      <c r="AN543" s="3">
        <f t="shared" si="34"/>
        <v>0</v>
      </c>
      <c r="AO543" s="3">
        <f t="shared" si="35"/>
        <v>0</v>
      </c>
    </row>
    <row r="544">
      <c r="A544" s="93"/>
      <c r="B544" s="195"/>
      <c r="C544" s="195"/>
      <c r="D544" s="195"/>
      <c r="E544" s="195"/>
      <c r="F544" s="93"/>
      <c r="G544" s="195"/>
      <c r="H544" s="195" t="str">
        <f>vlookup(G544,'Bidding list 26'!$B$4:$G$270,6,0)</f>
        <v>#N/A</v>
      </c>
      <c r="I544" s="88" t="str">
        <f>vlookup(G544,'Bidding list 26'!$B$4:$I$1009,8,0)</f>
        <v>#N/A</v>
      </c>
      <c r="J544" s="93"/>
      <c r="K544" s="89" t="str">
        <f t="shared" si="30"/>
        <v>#N/A</v>
      </c>
      <c r="L544" s="93"/>
      <c r="M544" s="91"/>
      <c r="N544" s="122"/>
      <c r="O544" s="240"/>
      <c r="P544" s="240"/>
      <c r="Q544" s="195"/>
      <c r="R544" s="93">
        <f t="shared" si="29"/>
        <v>0</v>
      </c>
      <c r="S544" s="179" t="str">
        <f t="array" ref="S544">INDEX('G Project Timeline-OPM update'!$G$7:$L$35,MATCH(1,('G Project Timeline-OPM update'!$C$7:$C$35=N544)*('G Project Timeline-OPM update'!$B$7:$B$35=M544)*('G Project Timeline-OPM update'!$D$7:$D$35=O544),0),MATCH(P544,'G Project Timeline-OPM update'!$G$4:$L$4,0))-14</f>
        <v>#N/A</v>
      </c>
      <c r="T544" s="95" t="str">
        <f t="shared" si="3"/>
        <v>#N/A</v>
      </c>
      <c r="U544" s="96" t="str">
        <f>IFERROR(VLOOKUP(G544,'Bidding list 26'!$B$2:$P$31,15,0),"")</f>
        <v/>
      </c>
      <c r="V544" s="96" t="str">
        <f t="shared" si="4"/>
        <v>#N/A</v>
      </c>
      <c r="W544" s="96">
        <f t="shared" si="31"/>
        <v>0</v>
      </c>
      <c r="X544" s="96" t="str">
        <f t="shared" si="21"/>
        <v>#N/A</v>
      </c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01"/>
      <c r="AI544" s="195"/>
      <c r="AJ544" s="103"/>
      <c r="AK544" s="104"/>
      <c r="AL544" s="3">
        <f t="shared" si="32"/>
        <v>0</v>
      </c>
      <c r="AM544" s="3">
        <f t="shared" si="33"/>
        <v>0</v>
      </c>
      <c r="AN544" s="3">
        <f t="shared" si="34"/>
        <v>0</v>
      </c>
      <c r="AO544" s="3">
        <f t="shared" si="35"/>
        <v>0</v>
      </c>
    </row>
    <row r="545">
      <c r="A545" s="93"/>
      <c r="B545" s="195"/>
      <c r="C545" s="195"/>
      <c r="D545" s="195"/>
      <c r="E545" s="195"/>
      <c r="F545" s="93"/>
      <c r="G545" s="195"/>
      <c r="H545" s="195" t="str">
        <f>vlookup(G545,'Bidding list 26'!$B$4:$G$270,6,0)</f>
        <v>#N/A</v>
      </c>
      <c r="I545" s="88" t="str">
        <f>vlookup(G545,'Bidding list 26'!$B$4:$I$1009,8,0)</f>
        <v>#N/A</v>
      </c>
      <c r="J545" s="93"/>
      <c r="K545" s="89" t="str">
        <f t="shared" si="30"/>
        <v>#N/A</v>
      </c>
      <c r="L545" s="93"/>
      <c r="M545" s="91"/>
      <c r="N545" s="122"/>
      <c r="O545" s="240"/>
      <c r="P545" s="240"/>
      <c r="Q545" s="195"/>
      <c r="R545" s="93">
        <f t="shared" si="29"/>
        <v>0</v>
      </c>
      <c r="S545" s="179" t="str">
        <f t="array" ref="S545">INDEX('G Project Timeline-OPM update'!$G$7:$L$35,MATCH(1,('G Project Timeline-OPM update'!$C$7:$C$35=N545)*('G Project Timeline-OPM update'!$B$7:$B$35=M545)*('G Project Timeline-OPM update'!$D$7:$D$35=O545),0),MATCH(P545,'G Project Timeline-OPM update'!$G$4:$L$4,0))-14</f>
        <v>#N/A</v>
      </c>
      <c r="T545" s="95" t="str">
        <f t="shared" si="3"/>
        <v>#N/A</v>
      </c>
      <c r="U545" s="96" t="str">
        <f>IFERROR(VLOOKUP(G545,'Bidding list 26'!$B$2:$P$31,15,0),"")</f>
        <v/>
      </c>
      <c r="V545" s="96" t="str">
        <f t="shared" si="4"/>
        <v>#N/A</v>
      </c>
      <c r="W545" s="96">
        <f t="shared" si="31"/>
        <v>0</v>
      </c>
      <c r="X545" s="96" t="str">
        <f t="shared" si="21"/>
        <v>#N/A</v>
      </c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01"/>
      <c r="AI545" s="195"/>
      <c r="AJ545" s="103"/>
      <c r="AK545" s="104"/>
      <c r="AL545" s="3">
        <f t="shared" si="32"/>
        <v>0</v>
      </c>
      <c r="AM545" s="3">
        <f t="shared" si="33"/>
        <v>0</v>
      </c>
      <c r="AN545" s="3">
        <f t="shared" si="34"/>
        <v>0</v>
      </c>
      <c r="AO545" s="3">
        <f t="shared" si="35"/>
        <v>0</v>
      </c>
    </row>
    <row r="546">
      <c r="A546" s="93"/>
      <c r="B546" s="195"/>
      <c r="C546" s="195"/>
      <c r="D546" s="195"/>
      <c r="E546" s="195"/>
      <c r="F546" s="93"/>
      <c r="G546" s="195"/>
      <c r="H546" s="195" t="str">
        <f>vlookup(G546,'Bidding list 26'!$B$4:$G$270,6,0)</f>
        <v>#N/A</v>
      </c>
      <c r="I546" s="88" t="str">
        <f>vlookup(G546,'Bidding list 26'!$B$4:$I$1009,8,0)</f>
        <v>#N/A</v>
      </c>
      <c r="J546" s="93"/>
      <c r="K546" s="89" t="str">
        <f t="shared" si="30"/>
        <v>#N/A</v>
      </c>
      <c r="L546" s="93"/>
      <c r="M546" s="91"/>
      <c r="N546" s="122"/>
      <c r="O546" s="240"/>
      <c r="P546" s="240"/>
      <c r="Q546" s="195"/>
      <c r="R546" s="93">
        <f t="shared" si="29"/>
        <v>0</v>
      </c>
      <c r="S546" s="179" t="str">
        <f t="array" ref="S546">INDEX('G Project Timeline-OPM update'!$G$7:$L$35,MATCH(1,('G Project Timeline-OPM update'!$C$7:$C$35=N546)*('G Project Timeline-OPM update'!$B$7:$B$35=M546)*('G Project Timeline-OPM update'!$D$7:$D$35=O546),0),MATCH(P546,'G Project Timeline-OPM update'!$G$4:$L$4,0))-14</f>
        <v>#N/A</v>
      </c>
      <c r="T546" s="95" t="str">
        <f t="shared" si="3"/>
        <v>#N/A</v>
      </c>
      <c r="U546" s="96" t="str">
        <f>IFERROR(VLOOKUP(G546,'Bidding list 26'!$B$2:$P$31,15,0),"")</f>
        <v/>
      </c>
      <c r="V546" s="96" t="str">
        <f t="shared" si="4"/>
        <v>#N/A</v>
      </c>
      <c r="W546" s="96">
        <f t="shared" si="31"/>
        <v>0</v>
      </c>
      <c r="X546" s="96" t="str">
        <f t="shared" si="21"/>
        <v>#N/A</v>
      </c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01"/>
      <c r="AI546" s="195"/>
      <c r="AJ546" s="103"/>
      <c r="AK546" s="104"/>
      <c r="AL546" s="3">
        <f t="shared" si="32"/>
        <v>0</v>
      </c>
      <c r="AM546" s="3">
        <f t="shared" si="33"/>
        <v>0</v>
      </c>
      <c r="AN546" s="3">
        <f t="shared" si="34"/>
        <v>0</v>
      </c>
      <c r="AO546" s="3">
        <f t="shared" si="35"/>
        <v>0</v>
      </c>
    </row>
    <row r="547">
      <c r="A547" s="93"/>
      <c r="B547" s="195"/>
      <c r="C547" s="195"/>
      <c r="D547" s="195"/>
      <c r="E547" s="195"/>
      <c r="F547" s="93"/>
      <c r="G547" s="195"/>
      <c r="H547" s="195" t="str">
        <f>vlookup(G547,'Bidding list 26'!$B$4:$G$270,6,0)</f>
        <v>#N/A</v>
      </c>
      <c r="I547" s="88" t="str">
        <f>vlookup(G547,'Bidding list 26'!$B$4:$I$1009,8,0)</f>
        <v>#N/A</v>
      </c>
      <c r="J547" s="93"/>
      <c r="K547" s="89" t="str">
        <f t="shared" si="30"/>
        <v>#N/A</v>
      </c>
      <c r="L547" s="93"/>
      <c r="M547" s="91"/>
      <c r="N547" s="122"/>
      <c r="O547" s="240"/>
      <c r="P547" s="240"/>
      <c r="Q547" s="195"/>
      <c r="R547" s="93">
        <f t="shared" si="29"/>
        <v>0</v>
      </c>
      <c r="S547" s="179" t="str">
        <f t="array" ref="S547">INDEX('G Project Timeline-OPM update'!$G$7:$L$35,MATCH(1,('G Project Timeline-OPM update'!$C$7:$C$35=N547)*('G Project Timeline-OPM update'!$B$7:$B$35=M547)*('G Project Timeline-OPM update'!$D$7:$D$35=O547),0),MATCH(P547,'G Project Timeline-OPM update'!$G$4:$L$4,0))-14</f>
        <v>#N/A</v>
      </c>
      <c r="T547" s="95" t="str">
        <f t="shared" si="3"/>
        <v>#N/A</v>
      </c>
      <c r="U547" s="96" t="str">
        <f>IFERROR(VLOOKUP(G547,'Bidding list 26'!$B$2:$P$31,15,0),"")</f>
        <v/>
      </c>
      <c r="V547" s="96" t="str">
        <f t="shared" si="4"/>
        <v>#N/A</v>
      </c>
      <c r="W547" s="96">
        <f t="shared" si="31"/>
        <v>0</v>
      </c>
      <c r="X547" s="96" t="str">
        <f t="shared" si="21"/>
        <v>#N/A</v>
      </c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01"/>
      <c r="AI547" s="195"/>
      <c r="AJ547" s="103"/>
      <c r="AK547" s="104"/>
      <c r="AL547" s="3">
        <f t="shared" si="32"/>
        <v>0</v>
      </c>
      <c r="AM547" s="3">
        <f t="shared" si="33"/>
        <v>0</v>
      </c>
      <c r="AN547" s="3">
        <f t="shared" si="34"/>
        <v>0</v>
      </c>
      <c r="AO547" s="3">
        <f t="shared" si="35"/>
        <v>0</v>
      </c>
    </row>
    <row r="548">
      <c r="A548" s="93"/>
      <c r="B548" s="195"/>
      <c r="C548" s="195"/>
      <c r="D548" s="195"/>
      <c r="E548" s="195"/>
      <c r="F548" s="93"/>
      <c r="G548" s="195"/>
      <c r="H548" s="195" t="str">
        <f>vlookup(G548,'Bidding list 26'!$B$4:$G$270,6,0)</f>
        <v>#N/A</v>
      </c>
      <c r="I548" s="88" t="str">
        <f>vlookup(G548,'Bidding list 26'!$B$4:$I$1009,8,0)</f>
        <v>#N/A</v>
      </c>
      <c r="J548" s="93"/>
      <c r="K548" s="89" t="str">
        <f t="shared" si="30"/>
        <v>#N/A</v>
      </c>
      <c r="L548" s="93"/>
      <c r="M548" s="91"/>
      <c r="N548" s="122"/>
      <c r="O548" s="240"/>
      <c r="P548" s="240"/>
      <c r="Q548" s="195"/>
      <c r="R548" s="93">
        <f t="shared" si="29"/>
        <v>0</v>
      </c>
      <c r="S548" s="179" t="str">
        <f t="array" ref="S548">INDEX('G Project Timeline-OPM update'!$G$7:$L$35,MATCH(1,('G Project Timeline-OPM update'!$C$7:$C$35=N548)*('G Project Timeline-OPM update'!$B$7:$B$35=M548)*('G Project Timeline-OPM update'!$D$7:$D$35=O548),0),MATCH(P548,'G Project Timeline-OPM update'!$G$4:$L$4,0))-14</f>
        <v>#N/A</v>
      </c>
      <c r="T548" s="95" t="str">
        <f t="shared" si="3"/>
        <v>#N/A</v>
      </c>
      <c r="U548" s="96" t="str">
        <f>IFERROR(VLOOKUP(G548,'Bidding list 26'!$B$2:$P$31,15,0),"")</f>
        <v/>
      </c>
      <c r="V548" s="96" t="str">
        <f t="shared" si="4"/>
        <v>#N/A</v>
      </c>
      <c r="W548" s="96">
        <f t="shared" si="31"/>
        <v>0</v>
      </c>
      <c r="X548" s="96" t="str">
        <f t="shared" si="21"/>
        <v>#N/A</v>
      </c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01"/>
      <c r="AI548" s="195"/>
      <c r="AJ548" s="103"/>
      <c r="AK548" s="104"/>
      <c r="AL548" s="3">
        <f t="shared" si="32"/>
        <v>0</v>
      </c>
      <c r="AM548" s="3">
        <f t="shared" si="33"/>
        <v>0</v>
      </c>
      <c r="AN548" s="3">
        <f t="shared" si="34"/>
        <v>0</v>
      </c>
      <c r="AO548" s="3">
        <f t="shared" si="35"/>
        <v>0</v>
      </c>
    </row>
    <row r="549">
      <c r="A549" s="93"/>
      <c r="B549" s="195"/>
      <c r="C549" s="195"/>
      <c r="D549" s="195"/>
      <c r="E549" s="195"/>
      <c r="F549" s="93"/>
      <c r="G549" s="195"/>
      <c r="H549" s="195" t="str">
        <f>vlookup(G549,'Bidding list 26'!$B$4:$G$270,6,0)</f>
        <v>#N/A</v>
      </c>
      <c r="I549" s="88" t="str">
        <f>vlookup(G549,'Bidding list 26'!$B$4:$I$1009,8,0)</f>
        <v>#N/A</v>
      </c>
      <c r="J549" s="93"/>
      <c r="K549" s="89" t="str">
        <f t="shared" si="30"/>
        <v>#N/A</v>
      </c>
      <c r="L549" s="93"/>
      <c r="M549" s="91"/>
      <c r="N549" s="122"/>
      <c r="O549" s="240"/>
      <c r="P549" s="240"/>
      <c r="Q549" s="195"/>
      <c r="R549" s="93">
        <f t="shared" si="29"/>
        <v>0</v>
      </c>
      <c r="S549" s="179" t="str">
        <f t="array" ref="S549">INDEX('G Project Timeline-OPM update'!$G$7:$L$35,MATCH(1,('G Project Timeline-OPM update'!$C$7:$C$35=N549)*('G Project Timeline-OPM update'!$B$7:$B$35=M549)*('G Project Timeline-OPM update'!$D$7:$D$35=O549),0),MATCH(P549,'G Project Timeline-OPM update'!$G$4:$L$4,0))-14</f>
        <v>#N/A</v>
      </c>
      <c r="T549" s="95" t="str">
        <f t="shared" si="3"/>
        <v>#N/A</v>
      </c>
      <c r="U549" s="96" t="str">
        <f>IFERROR(VLOOKUP(G549,'Bidding list 26'!$B$2:$P$31,15,0),"")</f>
        <v/>
      </c>
      <c r="V549" s="96" t="str">
        <f t="shared" si="4"/>
        <v>#N/A</v>
      </c>
      <c r="W549" s="96">
        <f t="shared" si="31"/>
        <v>0</v>
      </c>
      <c r="X549" s="96" t="str">
        <f t="shared" si="21"/>
        <v>#N/A</v>
      </c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01"/>
      <c r="AI549" s="195"/>
      <c r="AJ549" s="103"/>
      <c r="AK549" s="104"/>
      <c r="AL549" s="3">
        <f t="shared" si="32"/>
        <v>0</v>
      </c>
      <c r="AM549" s="3">
        <f t="shared" si="33"/>
        <v>0</v>
      </c>
      <c r="AN549" s="3">
        <f t="shared" si="34"/>
        <v>0</v>
      </c>
      <c r="AO549" s="3">
        <f t="shared" si="35"/>
        <v>0</v>
      </c>
    </row>
    <row r="550">
      <c r="A550" s="93"/>
      <c r="B550" s="195"/>
      <c r="C550" s="195"/>
      <c r="D550" s="195"/>
      <c r="E550" s="195"/>
      <c r="F550" s="93"/>
      <c r="G550" s="195"/>
      <c r="H550" s="195" t="str">
        <f>vlookup(G550,'Bidding list 26'!$B$4:$G$270,6,0)</f>
        <v>#N/A</v>
      </c>
      <c r="I550" s="88" t="str">
        <f>vlookup(G550,'Bidding list 26'!$B$4:$I$1009,8,0)</f>
        <v>#N/A</v>
      </c>
      <c r="J550" s="93"/>
      <c r="K550" s="89" t="str">
        <f t="shared" si="30"/>
        <v>#N/A</v>
      </c>
      <c r="L550" s="93"/>
      <c r="M550" s="91"/>
      <c r="N550" s="122"/>
      <c r="O550" s="240"/>
      <c r="P550" s="240"/>
      <c r="Q550" s="195"/>
      <c r="R550" s="93">
        <f t="shared" si="29"/>
        <v>0</v>
      </c>
      <c r="S550" s="179" t="str">
        <f t="array" ref="S550">INDEX('G Project Timeline-OPM update'!$G$7:$L$35,MATCH(1,('G Project Timeline-OPM update'!$C$7:$C$35=N550)*('G Project Timeline-OPM update'!$B$7:$B$35=M550)*('G Project Timeline-OPM update'!$D$7:$D$35=O550),0),MATCH(P550,'G Project Timeline-OPM update'!$G$4:$L$4,0))-14</f>
        <v>#N/A</v>
      </c>
      <c r="T550" s="95" t="str">
        <f t="shared" si="3"/>
        <v>#N/A</v>
      </c>
      <c r="U550" s="96" t="str">
        <f>IFERROR(VLOOKUP(G550,'Bidding list 26'!$B$2:$P$31,15,0),"")</f>
        <v/>
      </c>
      <c r="V550" s="96" t="str">
        <f t="shared" si="4"/>
        <v>#N/A</v>
      </c>
      <c r="W550" s="96">
        <f t="shared" si="31"/>
        <v>0</v>
      </c>
      <c r="X550" s="96" t="str">
        <f t="shared" si="21"/>
        <v>#N/A</v>
      </c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01"/>
      <c r="AI550" s="195"/>
      <c r="AJ550" s="103"/>
      <c r="AK550" s="104"/>
      <c r="AL550" s="3">
        <f t="shared" si="32"/>
        <v>0</v>
      </c>
      <c r="AM550" s="3">
        <f t="shared" si="33"/>
        <v>0</v>
      </c>
      <c r="AN550" s="3">
        <f t="shared" si="34"/>
        <v>0</v>
      </c>
      <c r="AO550" s="3">
        <f t="shared" si="35"/>
        <v>0</v>
      </c>
    </row>
    <row r="551">
      <c r="A551" s="93"/>
      <c r="B551" s="195"/>
      <c r="C551" s="195"/>
      <c r="D551" s="195"/>
      <c r="E551" s="195"/>
      <c r="F551" s="93"/>
      <c r="G551" s="195"/>
      <c r="H551" s="195" t="str">
        <f>vlookup(G551,'Bidding list 26'!$B$4:$G$270,6,0)</f>
        <v>#N/A</v>
      </c>
      <c r="I551" s="88" t="str">
        <f>vlookup(G551,'Bidding list 26'!$B$4:$I$1009,8,0)</f>
        <v>#N/A</v>
      </c>
      <c r="J551" s="93"/>
      <c r="K551" s="89" t="str">
        <f t="shared" si="30"/>
        <v>#N/A</v>
      </c>
      <c r="L551" s="93"/>
      <c r="M551" s="91"/>
      <c r="N551" s="122"/>
      <c r="O551" s="240"/>
      <c r="P551" s="240"/>
      <c r="Q551" s="195"/>
      <c r="R551" s="93">
        <f t="shared" si="29"/>
        <v>0</v>
      </c>
      <c r="S551" s="179" t="str">
        <f t="array" ref="S551">INDEX('G Project Timeline-OPM update'!$G$7:$L$35,MATCH(1,('G Project Timeline-OPM update'!$C$7:$C$35=N551)*('G Project Timeline-OPM update'!$B$7:$B$35=M551)*('G Project Timeline-OPM update'!$D$7:$D$35=O551),0),MATCH(P551,'G Project Timeline-OPM update'!$G$4:$L$4,0))-14</f>
        <v>#N/A</v>
      </c>
      <c r="T551" s="95" t="str">
        <f t="shared" si="3"/>
        <v>#N/A</v>
      </c>
      <c r="U551" s="96" t="str">
        <f>IFERROR(VLOOKUP(G551,'Bidding list 26'!$B$2:$P$31,15,0),"")</f>
        <v/>
      </c>
      <c r="V551" s="96" t="str">
        <f t="shared" si="4"/>
        <v>#N/A</v>
      </c>
      <c r="W551" s="96">
        <f t="shared" si="31"/>
        <v>0</v>
      </c>
      <c r="X551" s="96" t="str">
        <f t="shared" si="21"/>
        <v>#N/A</v>
      </c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01"/>
      <c r="AI551" s="195"/>
      <c r="AJ551" s="103"/>
      <c r="AK551" s="104"/>
      <c r="AL551" s="3">
        <f t="shared" si="32"/>
        <v>0</v>
      </c>
      <c r="AM551" s="3">
        <f t="shared" si="33"/>
        <v>0</v>
      </c>
      <c r="AN551" s="3">
        <f t="shared" si="34"/>
        <v>0</v>
      </c>
      <c r="AO551" s="3">
        <f t="shared" si="35"/>
        <v>0</v>
      </c>
    </row>
    <row r="552">
      <c r="A552" s="93"/>
      <c r="B552" s="195"/>
      <c r="C552" s="195"/>
      <c r="D552" s="195"/>
      <c r="E552" s="195"/>
      <c r="F552" s="93"/>
      <c r="G552" s="195"/>
      <c r="H552" s="195" t="str">
        <f>vlookup(G552,'Bidding list 26'!$B$4:$G$270,6,0)</f>
        <v>#N/A</v>
      </c>
      <c r="I552" s="88" t="str">
        <f>vlookup(G552,'Bidding list 26'!$B$4:$I$1009,8,0)</f>
        <v>#N/A</v>
      </c>
      <c r="J552" s="93"/>
      <c r="K552" s="89" t="str">
        <f t="shared" si="30"/>
        <v>#N/A</v>
      </c>
      <c r="L552" s="93"/>
      <c r="M552" s="91"/>
      <c r="N552" s="122"/>
      <c r="O552" s="240"/>
      <c r="P552" s="240"/>
      <c r="Q552" s="195"/>
      <c r="R552" s="93">
        <f t="shared" si="29"/>
        <v>0</v>
      </c>
      <c r="S552" s="179" t="str">
        <f t="array" ref="S552">INDEX('G Project Timeline-OPM update'!$G$7:$L$35,MATCH(1,('G Project Timeline-OPM update'!$C$7:$C$35=N552)*('G Project Timeline-OPM update'!$B$7:$B$35=M552)*('G Project Timeline-OPM update'!$D$7:$D$35=O552),0),MATCH(P552,'G Project Timeline-OPM update'!$G$4:$L$4,0))-14</f>
        <v>#N/A</v>
      </c>
      <c r="T552" s="95" t="str">
        <f t="shared" si="3"/>
        <v>#N/A</v>
      </c>
      <c r="U552" s="96" t="str">
        <f>IFERROR(VLOOKUP(G552,'Bidding list 26'!$B$2:$P$31,15,0),"")</f>
        <v/>
      </c>
      <c r="V552" s="96" t="str">
        <f t="shared" si="4"/>
        <v>#N/A</v>
      </c>
      <c r="W552" s="96">
        <f t="shared" si="31"/>
        <v>0</v>
      </c>
      <c r="X552" s="96" t="str">
        <f t="shared" si="21"/>
        <v>#N/A</v>
      </c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01"/>
      <c r="AI552" s="195"/>
      <c r="AJ552" s="103"/>
      <c r="AK552" s="104"/>
      <c r="AL552" s="3">
        <f t="shared" si="32"/>
        <v>0</v>
      </c>
      <c r="AM552" s="3">
        <f t="shared" si="33"/>
        <v>0</v>
      </c>
      <c r="AN552" s="3">
        <f t="shared" si="34"/>
        <v>0</v>
      </c>
      <c r="AO552" s="3">
        <f t="shared" si="35"/>
        <v>0</v>
      </c>
    </row>
    <row r="553">
      <c r="A553" s="93"/>
      <c r="B553" s="195"/>
      <c r="C553" s="195"/>
      <c r="D553" s="195"/>
      <c r="E553" s="195"/>
      <c r="F553" s="93"/>
      <c r="G553" s="195"/>
      <c r="H553" s="195" t="str">
        <f>vlookup(G553,'Bidding list 26'!$B$4:$G$270,6,0)</f>
        <v>#N/A</v>
      </c>
      <c r="I553" s="88" t="str">
        <f>vlookup(G553,'Bidding list 26'!$B$4:$I$1009,8,0)</f>
        <v>#N/A</v>
      </c>
      <c r="J553" s="93"/>
      <c r="K553" s="89" t="str">
        <f t="shared" si="30"/>
        <v>#N/A</v>
      </c>
      <c r="L553" s="93"/>
      <c r="M553" s="91"/>
      <c r="N553" s="122"/>
      <c r="O553" s="240"/>
      <c r="P553" s="240"/>
      <c r="Q553" s="195"/>
      <c r="R553" s="93">
        <f t="shared" si="29"/>
        <v>0</v>
      </c>
      <c r="S553" s="179" t="str">
        <f t="array" ref="S553">INDEX('G Project Timeline-OPM update'!$G$7:$L$35,MATCH(1,('G Project Timeline-OPM update'!$C$7:$C$35=N553)*('G Project Timeline-OPM update'!$B$7:$B$35=M553)*('G Project Timeline-OPM update'!$D$7:$D$35=O553),0),MATCH(P553,'G Project Timeline-OPM update'!$G$4:$L$4,0))-14</f>
        <v>#N/A</v>
      </c>
      <c r="T553" s="95" t="str">
        <f t="shared" si="3"/>
        <v>#N/A</v>
      </c>
      <c r="U553" s="96" t="str">
        <f>IFERROR(VLOOKUP(G553,'Bidding list 26'!$B$2:$P$31,15,0),"")</f>
        <v/>
      </c>
      <c r="V553" s="96" t="str">
        <f t="shared" si="4"/>
        <v>#N/A</v>
      </c>
      <c r="W553" s="96">
        <f t="shared" si="31"/>
        <v>0</v>
      </c>
      <c r="X553" s="96" t="str">
        <f t="shared" si="21"/>
        <v>#N/A</v>
      </c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01"/>
      <c r="AI553" s="195"/>
      <c r="AJ553" s="103"/>
      <c r="AK553" s="104"/>
      <c r="AL553" s="3">
        <f t="shared" si="32"/>
        <v>0</v>
      </c>
      <c r="AM553" s="3">
        <f t="shared" si="33"/>
        <v>0</v>
      </c>
      <c r="AN553" s="3">
        <f t="shared" si="34"/>
        <v>0</v>
      </c>
      <c r="AO553" s="3">
        <f t="shared" si="35"/>
        <v>0</v>
      </c>
    </row>
    <row r="554">
      <c r="A554" s="93"/>
      <c r="B554" s="195"/>
      <c r="C554" s="195"/>
      <c r="D554" s="195"/>
      <c r="E554" s="195"/>
      <c r="F554" s="93"/>
      <c r="G554" s="195"/>
      <c r="H554" s="195" t="str">
        <f>vlookup(G554,'Bidding list 26'!$B$4:$G$270,6,0)</f>
        <v>#N/A</v>
      </c>
      <c r="I554" s="88" t="str">
        <f>vlookup(G554,'Bidding list 26'!$B$4:$I$1009,8,0)</f>
        <v>#N/A</v>
      </c>
      <c r="J554" s="93"/>
      <c r="K554" s="89" t="str">
        <f t="shared" si="30"/>
        <v>#N/A</v>
      </c>
      <c r="L554" s="93"/>
      <c r="M554" s="91"/>
      <c r="N554" s="122"/>
      <c r="O554" s="240"/>
      <c r="P554" s="240"/>
      <c r="Q554" s="195"/>
      <c r="R554" s="93">
        <f t="shared" si="29"/>
        <v>0</v>
      </c>
      <c r="S554" s="179" t="str">
        <f t="array" ref="S554">INDEX('G Project Timeline-OPM update'!$G$7:$L$35,MATCH(1,('G Project Timeline-OPM update'!$C$7:$C$35=N554)*('G Project Timeline-OPM update'!$B$7:$B$35=M554)*('G Project Timeline-OPM update'!$D$7:$D$35=O554),0),MATCH(P554,'G Project Timeline-OPM update'!$G$4:$L$4,0))-14</f>
        <v>#N/A</v>
      </c>
      <c r="T554" s="95" t="str">
        <f t="shared" si="3"/>
        <v>#N/A</v>
      </c>
      <c r="U554" s="96" t="str">
        <f>IFERROR(VLOOKUP(G554,'Bidding list 26'!$B$2:$P$31,15,0),"")</f>
        <v/>
      </c>
      <c r="V554" s="96" t="str">
        <f t="shared" si="4"/>
        <v>#N/A</v>
      </c>
      <c r="W554" s="96">
        <f t="shared" si="31"/>
        <v>0</v>
      </c>
      <c r="X554" s="96" t="str">
        <f t="shared" si="21"/>
        <v>#N/A</v>
      </c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01"/>
      <c r="AI554" s="195"/>
      <c r="AJ554" s="103"/>
      <c r="AK554" s="104"/>
      <c r="AL554" s="3">
        <f t="shared" si="32"/>
        <v>0</v>
      </c>
      <c r="AM554" s="3">
        <f t="shared" si="33"/>
        <v>0</v>
      </c>
      <c r="AN554" s="3">
        <f t="shared" si="34"/>
        <v>0</v>
      </c>
      <c r="AO554" s="3">
        <f t="shared" si="35"/>
        <v>0</v>
      </c>
    </row>
    <row r="555">
      <c r="A555" s="93"/>
      <c r="B555" s="195"/>
      <c r="C555" s="195"/>
      <c r="D555" s="195"/>
      <c r="E555" s="195"/>
      <c r="F555" s="93"/>
      <c r="G555" s="195"/>
      <c r="H555" s="195" t="str">
        <f>vlookup(G555,'Bidding list 26'!$B$4:$G$270,6,0)</f>
        <v>#N/A</v>
      </c>
      <c r="I555" s="88" t="str">
        <f>vlookup(G555,'Bidding list 26'!$B$4:$I$1009,8,0)</f>
        <v>#N/A</v>
      </c>
      <c r="J555" s="93"/>
      <c r="K555" s="89" t="str">
        <f t="shared" si="30"/>
        <v>#N/A</v>
      </c>
      <c r="L555" s="93"/>
      <c r="M555" s="91"/>
      <c r="N555" s="122"/>
      <c r="O555" s="240"/>
      <c r="P555" s="240"/>
      <c r="Q555" s="195"/>
      <c r="R555" s="93">
        <f t="shared" si="29"/>
        <v>0</v>
      </c>
      <c r="S555" s="179" t="str">
        <f t="array" ref="S555">INDEX('G Project Timeline-OPM update'!$G$7:$L$35,MATCH(1,('G Project Timeline-OPM update'!$C$7:$C$35=N555)*('G Project Timeline-OPM update'!$B$7:$B$35=M555)*('G Project Timeline-OPM update'!$D$7:$D$35=O555),0),MATCH(P555,'G Project Timeline-OPM update'!$G$4:$L$4,0))-14</f>
        <v>#N/A</v>
      </c>
      <c r="T555" s="95" t="str">
        <f t="shared" si="3"/>
        <v>#N/A</v>
      </c>
      <c r="U555" s="96" t="str">
        <f>IFERROR(VLOOKUP(G555,'Bidding list 26'!$B$2:$P$31,15,0),"")</f>
        <v/>
      </c>
      <c r="V555" s="96" t="str">
        <f t="shared" si="4"/>
        <v>#N/A</v>
      </c>
      <c r="W555" s="96">
        <f t="shared" si="31"/>
        <v>0</v>
      </c>
      <c r="X555" s="96" t="str">
        <f t="shared" si="21"/>
        <v>#N/A</v>
      </c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01"/>
      <c r="AI555" s="195"/>
      <c r="AJ555" s="103"/>
      <c r="AK555" s="104"/>
      <c r="AL555" s="3">
        <f t="shared" si="32"/>
        <v>0</v>
      </c>
      <c r="AM555" s="3">
        <f t="shared" si="33"/>
        <v>0</v>
      </c>
      <c r="AN555" s="3">
        <f t="shared" si="34"/>
        <v>0</v>
      </c>
      <c r="AO555" s="3">
        <f t="shared" si="35"/>
        <v>0</v>
      </c>
    </row>
    <row r="556">
      <c r="A556" s="93"/>
      <c r="B556" s="195"/>
      <c r="C556" s="195"/>
      <c r="D556" s="195"/>
      <c r="E556" s="195"/>
      <c r="F556" s="93"/>
      <c r="G556" s="195"/>
      <c r="H556" s="195" t="str">
        <f>vlookup(G556,'Bidding list 26'!$B$4:$G$270,6,0)</f>
        <v>#N/A</v>
      </c>
      <c r="I556" s="88" t="str">
        <f>vlookup(G556,'Bidding list 26'!$B$4:$I$1009,8,0)</f>
        <v>#N/A</v>
      </c>
      <c r="J556" s="93"/>
      <c r="K556" s="89" t="str">
        <f t="shared" si="30"/>
        <v>#N/A</v>
      </c>
      <c r="L556" s="93"/>
      <c r="M556" s="91"/>
      <c r="N556" s="122"/>
      <c r="O556" s="240"/>
      <c r="P556" s="240"/>
      <c r="Q556" s="195"/>
      <c r="R556" s="93">
        <f t="shared" si="29"/>
        <v>0</v>
      </c>
      <c r="S556" s="179" t="str">
        <f t="array" ref="S556">INDEX('G Project Timeline-OPM update'!$G$7:$L$35,MATCH(1,('G Project Timeline-OPM update'!$C$7:$C$35=N556)*('G Project Timeline-OPM update'!$B$7:$B$35=M556)*('G Project Timeline-OPM update'!$D$7:$D$35=O556),0),MATCH(P556,'G Project Timeline-OPM update'!$G$4:$L$4,0))-14</f>
        <v>#N/A</v>
      </c>
      <c r="T556" s="95" t="str">
        <f t="shared" si="3"/>
        <v>#N/A</v>
      </c>
      <c r="U556" s="96" t="str">
        <f>IFERROR(VLOOKUP(G556,'Bidding list 26'!$B$2:$P$31,15,0),"")</f>
        <v/>
      </c>
      <c r="V556" s="96" t="str">
        <f t="shared" si="4"/>
        <v>#N/A</v>
      </c>
      <c r="W556" s="96">
        <f t="shared" si="31"/>
        <v>0</v>
      </c>
      <c r="X556" s="96" t="str">
        <f t="shared" si="21"/>
        <v>#N/A</v>
      </c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01"/>
      <c r="AI556" s="195"/>
      <c r="AJ556" s="103"/>
      <c r="AK556" s="104"/>
      <c r="AL556" s="3">
        <f t="shared" si="32"/>
        <v>0</v>
      </c>
      <c r="AM556" s="3">
        <f t="shared" si="33"/>
        <v>0</v>
      </c>
      <c r="AN556" s="3">
        <f t="shared" si="34"/>
        <v>0</v>
      </c>
      <c r="AO556" s="3">
        <f t="shared" si="35"/>
        <v>0</v>
      </c>
    </row>
    <row r="557">
      <c r="A557" s="93"/>
      <c r="B557" s="195"/>
      <c r="C557" s="195"/>
      <c r="D557" s="195"/>
      <c r="E557" s="195"/>
      <c r="F557" s="93"/>
      <c r="G557" s="195"/>
      <c r="H557" s="195" t="str">
        <f>vlookup(G557,'Bidding list 26'!$B$4:$G$270,6,0)</f>
        <v>#N/A</v>
      </c>
      <c r="I557" s="88" t="str">
        <f>vlookup(G557,'Bidding list 26'!$B$4:$I$1009,8,0)</f>
        <v>#N/A</v>
      </c>
      <c r="J557" s="93"/>
      <c r="K557" s="89" t="str">
        <f t="shared" si="30"/>
        <v>#N/A</v>
      </c>
      <c r="L557" s="93"/>
      <c r="M557" s="91"/>
      <c r="N557" s="122"/>
      <c r="O557" s="240"/>
      <c r="P557" s="240"/>
      <c r="Q557" s="195"/>
      <c r="R557" s="93">
        <f t="shared" si="29"/>
        <v>0</v>
      </c>
      <c r="S557" s="179" t="str">
        <f t="array" ref="S557">INDEX('G Project Timeline-OPM update'!$G$7:$L$35,MATCH(1,('G Project Timeline-OPM update'!$C$7:$C$35=N557)*('G Project Timeline-OPM update'!$B$7:$B$35=M557)*('G Project Timeline-OPM update'!$D$7:$D$35=O557),0),MATCH(P557,'G Project Timeline-OPM update'!$G$4:$L$4,0))-14</f>
        <v>#N/A</v>
      </c>
      <c r="T557" s="95" t="str">
        <f t="shared" si="3"/>
        <v>#N/A</v>
      </c>
      <c r="U557" s="96" t="str">
        <f>IFERROR(VLOOKUP(G557,'Bidding list 26'!$B$2:$P$31,15,0),"")</f>
        <v/>
      </c>
      <c r="V557" s="96" t="str">
        <f t="shared" si="4"/>
        <v>#N/A</v>
      </c>
      <c r="W557" s="96">
        <f t="shared" si="31"/>
        <v>0</v>
      </c>
      <c r="X557" s="96" t="str">
        <f t="shared" si="21"/>
        <v>#N/A</v>
      </c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01"/>
      <c r="AI557" s="195"/>
      <c r="AJ557" s="103"/>
      <c r="AK557" s="104"/>
      <c r="AL557" s="3">
        <f t="shared" si="32"/>
        <v>0</v>
      </c>
      <c r="AM557" s="3">
        <f t="shared" si="33"/>
        <v>0</v>
      </c>
      <c r="AN557" s="3">
        <f t="shared" si="34"/>
        <v>0</v>
      </c>
      <c r="AO557" s="3">
        <f t="shared" si="35"/>
        <v>0</v>
      </c>
    </row>
    <row r="558">
      <c r="A558" s="93"/>
      <c r="B558" s="195"/>
      <c r="C558" s="195"/>
      <c r="D558" s="195"/>
      <c r="E558" s="195"/>
      <c r="F558" s="93"/>
      <c r="G558" s="195"/>
      <c r="H558" s="195" t="str">
        <f>vlookup(G558,'Bidding list 26'!$B$4:$G$270,6,0)</f>
        <v>#N/A</v>
      </c>
      <c r="I558" s="88" t="str">
        <f>vlookup(G558,'Bidding list 26'!$B$4:$I$1009,8,0)</f>
        <v>#N/A</v>
      </c>
      <c r="J558" s="93"/>
      <c r="K558" s="89" t="str">
        <f t="shared" si="30"/>
        <v>#N/A</v>
      </c>
      <c r="L558" s="93"/>
      <c r="M558" s="91"/>
      <c r="N558" s="122"/>
      <c r="O558" s="240"/>
      <c r="P558" s="240"/>
      <c r="Q558" s="195"/>
      <c r="R558" s="93">
        <f t="shared" si="29"/>
        <v>0</v>
      </c>
      <c r="S558" s="179" t="str">
        <f t="array" ref="S558">INDEX('G Project Timeline-OPM update'!$G$7:$L$35,MATCH(1,('G Project Timeline-OPM update'!$C$7:$C$35=N558)*('G Project Timeline-OPM update'!$B$7:$B$35=M558)*('G Project Timeline-OPM update'!$D$7:$D$35=O558),0),MATCH(P558,'G Project Timeline-OPM update'!$G$4:$L$4,0))-14</f>
        <v>#N/A</v>
      </c>
      <c r="T558" s="95" t="str">
        <f t="shared" si="3"/>
        <v>#N/A</v>
      </c>
      <c r="U558" s="96" t="str">
        <f>IFERROR(VLOOKUP(G558,'Bidding list 26'!$B$2:$P$31,15,0),"")</f>
        <v/>
      </c>
      <c r="V558" s="96" t="str">
        <f t="shared" si="4"/>
        <v>#N/A</v>
      </c>
      <c r="W558" s="96">
        <f t="shared" si="31"/>
        <v>0</v>
      </c>
      <c r="X558" s="96" t="str">
        <f t="shared" si="21"/>
        <v>#N/A</v>
      </c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01"/>
      <c r="AI558" s="195"/>
      <c r="AJ558" s="103"/>
      <c r="AK558" s="104"/>
      <c r="AL558" s="3">
        <f t="shared" si="32"/>
        <v>0</v>
      </c>
      <c r="AM558" s="3">
        <f t="shared" si="33"/>
        <v>0</v>
      </c>
      <c r="AN558" s="3">
        <f t="shared" si="34"/>
        <v>0</v>
      </c>
      <c r="AO558" s="3">
        <f t="shared" si="35"/>
        <v>0</v>
      </c>
    </row>
    <row r="559">
      <c r="A559" s="93"/>
      <c r="B559" s="195"/>
      <c r="C559" s="195"/>
      <c r="D559" s="195"/>
      <c r="E559" s="195"/>
      <c r="F559" s="93"/>
      <c r="G559" s="195"/>
      <c r="H559" s="195" t="str">
        <f>vlookup(G559,'Bidding list 26'!$B$4:$G$270,6,0)</f>
        <v>#N/A</v>
      </c>
      <c r="I559" s="88" t="str">
        <f>vlookup(G559,'Bidding list 26'!$B$4:$I$1009,8,0)</f>
        <v>#N/A</v>
      </c>
      <c r="J559" s="93"/>
      <c r="K559" s="89" t="str">
        <f t="shared" si="30"/>
        <v>#N/A</v>
      </c>
      <c r="L559" s="93"/>
      <c r="M559" s="91"/>
      <c r="N559" s="122"/>
      <c r="O559" s="240"/>
      <c r="P559" s="240"/>
      <c r="Q559" s="195"/>
      <c r="R559" s="93">
        <f t="shared" si="29"/>
        <v>0</v>
      </c>
      <c r="S559" s="179" t="str">
        <f t="array" ref="S559">INDEX('G Project Timeline-OPM update'!$G$7:$L$35,MATCH(1,('G Project Timeline-OPM update'!$C$7:$C$35=N559)*('G Project Timeline-OPM update'!$B$7:$B$35=M559)*('G Project Timeline-OPM update'!$D$7:$D$35=O559),0),MATCH(P559,'G Project Timeline-OPM update'!$G$4:$L$4,0))-14</f>
        <v>#N/A</v>
      </c>
      <c r="T559" s="95" t="str">
        <f t="shared" si="3"/>
        <v>#N/A</v>
      </c>
      <c r="U559" s="96" t="str">
        <f>IFERROR(VLOOKUP(G559,'Bidding list 26'!$B$2:$P$31,15,0),"")</f>
        <v/>
      </c>
      <c r="V559" s="96" t="str">
        <f t="shared" si="4"/>
        <v>#N/A</v>
      </c>
      <c r="W559" s="96">
        <f t="shared" si="31"/>
        <v>0</v>
      </c>
      <c r="X559" s="96" t="str">
        <f t="shared" si="21"/>
        <v>#N/A</v>
      </c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01"/>
      <c r="AI559" s="195"/>
      <c r="AJ559" s="103"/>
      <c r="AK559" s="104"/>
      <c r="AL559" s="3">
        <f t="shared" si="32"/>
        <v>0</v>
      </c>
      <c r="AM559" s="3">
        <f t="shared" si="33"/>
        <v>0</v>
      </c>
      <c r="AN559" s="3">
        <f t="shared" si="34"/>
        <v>0</v>
      </c>
      <c r="AO559" s="3">
        <f t="shared" si="35"/>
        <v>0</v>
      </c>
    </row>
    <row r="560">
      <c r="A560" s="93"/>
      <c r="B560" s="195"/>
      <c r="C560" s="195"/>
      <c r="D560" s="195"/>
      <c r="E560" s="195"/>
      <c r="F560" s="93"/>
      <c r="G560" s="195"/>
      <c r="H560" s="195" t="str">
        <f>vlookup(G560,'Bidding list 26'!$B$4:$G$270,6,0)</f>
        <v>#N/A</v>
      </c>
      <c r="I560" s="88" t="str">
        <f>vlookup(G560,'Bidding list 26'!$B$4:$I$1009,8,0)</f>
        <v>#N/A</v>
      </c>
      <c r="J560" s="93"/>
      <c r="K560" s="89" t="str">
        <f t="shared" si="30"/>
        <v>#N/A</v>
      </c>
      <c r="L560" s="93"/>
      <c r="M560" s="91"/>
      <c r="N560" s="122"/>
      <c r="O560" s="240"/>
      <c r="P560" s="240"/>
      <c r="Q560" s="195"/>
      <c r="R560" s="93">
        <f t="shared" si="29"/>
        <v>0</v>
      </c>
      <c r="S560" s="179" t="str">
        <f t="array" ref="S560">INDEX('G Project Timeline-OPM update'!$G$7:$L$35,MATCH(1,('G Project Timeline-OPM update'!$C$7:$C$35=N560)*('G Project Timeline-OPM update'!$B$7:$B$35=M560)*('G Project Timeline-OPM update'!$D$7:$D$35=O560),0),MATCH(P560,'G Project Timeline-OPM update'!$G$4:$L$4,0))-14</f>
        <v>#N/A</v>
      </c>
      <c r="T560" s="95" t="str">
        <f t="shared" si="3"/>
        <v>#N/A</v>
      </c>
      <c r="U560" s="96" t="str">
        <f>IFERROR(VLOOKUP(G560,'Bidding list 26'!$B$2:$P$31,15,0),"")</f>
        <v/>
      </c>
      <c r="V560" s="96" t="str">
        <f t="shared" si="4"/>
        <v>#N/A</v>
      </c>
      <c r="W560" s="96">
        <f t="shared" si="31"/>
        <v>0</v>
      </c>
      <c r="X560" s="96" t="str">
        <f t="shared" si="21"/>
        <v>#N/A</v>
      </c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01"/>
      <c r="AI560" s="195"/>
      <c r="AJ560" s="103"/>
      <c r="AK560" s="104"/>
      <c r="AL560" s="3">
        <f t="shared" si="32"/>
        <v>0</v>
      </c>
      <c r="AM560" s="3">
        <f t="shared" si="33"/>
        <v>0</v>
      </c>
      <c r="AN560" s="3">
        <f t="shared" si="34"/>
        <v>0</v>
      </c>
      <c r="AO560" s="3">
        <f t="shared" si="35"/>
        <v>0</v>
      </c>
    </row>
    <row r="561">
      <c r="A561" s="93"/>
      <c r="B561" s="195"/>
      <c r="C561" s="195"/>
      <c r="D561" s="195"/>
      <c r="E561" s="195"/>
      <c r="F561" s="93"/>
      <c r="G561" s="195"/>
      <c r="H561" s="195" t="str">
        <f>vlookup(G561,'Bidding list 26'!$B$4:$G$270,6,0)</f>
        <v>#N/A</v>
      </c>
      <c r="I561" s="88" t="str">
        <f>vlookup(G561,'Bidding list 26'!$B$4:$I$1009,8,0)</f>
        <v>#N/A</v>
      </c>
      <c r="J561" s="93"/>
      <c r="K561" s="89" t="str">
        <f t="shared" si="30"/>
        <v>#N/A</v>
      </c>
      <c r="L561" s="93"/>
      <c r="M561" s="91"/>
      <c r="N561" s="122"/>
      <c r="O561" s="240"/>
      <c r="P561" s="240"/>
      <c r="Q561" s="195"/>
      <c r="R561" s="93">
        <f t="shared" si="29"/>
        <v>0</v>
      </c>
      <c r="S561" s="179" t="str">
        <f t="array" ref="S561">INDEX('G Project Timeline-OPM update'!$G$7:$L$35,MATCH(1,('G Project Timeline-OPM update'!$C$7:$C$35=N561)*('G Project Timeline-OPM update'!$B$7:$B$35=M561)*('G Project Timeline-OPM update'!$D$7:$D$35=O561),0),MATCH(P561,'G Project Timeline-OPM update'!$G$4:$L$4,0))-14</f>
        <v>#N/A</v>
      </c>
      <c r="T561" s="95" t="str">
        <f t="shared" si="3"/>
        <v>#N/A</v>
      </c>
      <c r="U561" s="96" t="str">
        <f>IFERROR(VLOOKUP(G561,'Bidding list 26'!$B$2:$P$31,15,0),"")</f>
        <v/>
      </c>
      <c r="V561" s="96" t="str">
        <f t="shared" si="4"/>
        <v>#N/A</v>
      </c>
      <c r="W561" s="96">
        <f t="shared" si="31"/>
        <v>0</v>
      </c>
      <c r="X561" s="96" t="str">
        <f t="shared" si="21"/>
        <v>#N/A</v>
      </c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01"/>
      <c r="AI561" s="195"/>
      <c r="AJ561" s="103"/>
      <c r="AK561" s="104"/>
      <c r="AL561" s="3">
        <f t="shared" si="32"/>
        <v>0</v>
      </c>
      <c r="AM561" s="3">
        <f t="shared" si="33"/>
        <v>0</v>
      </c>
      <c r="AN561" s="3">
        <f t="shared" si="34"/>
        <v>0</v>
      </c>
      <c r="AO561" s="3">
        <f t="shared" si="35"/>
        <v>0</v>
      </c>
    </row>
    <row r="562">
      <c r="A562" s="93"/>
      <c r="B562" s="195"/>
      <c r="C562" s="195"/>
      <c r="D562" s="195"/>
      <c r="E562" s="195"/>
      <c r="F562" s="93"/>
      <c r="G562" s="195"/>
      <c r="H562" s="195" t="str">
        <f>vlookup(G562,'Bidding list 26'!$B$4:$G$270,6,0)</f>
        <v>#N/A</v>
      </c>
      <c r="I562" s="88" t="str">
        <f>vlookup(G562,'Bidding list 26'!$B$4:$I$1009,8,0)</f>
        <v>#N/A</v>
      </c>
      <c r="J562" s="93"/>
      <c r="K562" s="89" t="str">
        <f t="shared" si="30"/>
        <v>#N/A</v>
      </c>
      <c r="L562" s="93"/>
      <c r="M562" s="91"/>
      <c r="N562" s="122"/>
      <c r="O562" s="240"/>
      <c r="P562" s="240"/>
      <c r="Q562" s="195"/>
      <c r="R562" s="93">
        <f t="shared" si="29"/>
        <v>0</v>
      </c>
      <c r="S562" s="179" t="str">
        <f t="array" ref="S562">INDEX('G Project Timeline-OPM update'!$G$7:$L$35,MATCH(1,('G Project Timeline-OPM update'!$C$7:$C$35=N562)*('G Project Timeline-OPM update'!$B$7:$B$35=M562)*('G Project Timeline-OPM update'!$D$7:$D$35=O562),0),MATCH(P562,'G Project Timeline-OPM update'!$G$4:$L$4,0))-14</f>
        <v>#N/A</v>
      </c>
      <c r="T562" s="95" t="str">
        <f t="shared" si="3"/>
        <v>#N/A</v>
      </c>
      <c r="U562" s="96" t="str">
        <f>IFERROR(VLOOKUP(G562,'Bidding list 26'!$B$2:$P$31,15,0),"")</f>
        <v/>
      </c>
      <c r="V562" s="96" t="str">
        <f t="shared" si="4"/>
        <v>#N/A</v>
      </c>
      <c r="W562" s="96">
        <f t="shared" si="31"/>
        <v>0</v>
      </c>
      <c r="X562" s="96" t="str">
        <f t="shared" si="21"/>
        <v>#N/A</v>
      </c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01"/>
      <c r="AI562" s="195"/>
      <c r="AJ562" s="103"/>
      <c r="AK562" s="104"/>
      <c r="AL562" s="3">
        <f t="shared" si="32"/>
        <v>0</v>
      </c>
      <c r="AM562" s="3">
        <f t="shared" si="33"/>
        <v>0</v>
      </c>
      <c r="AN562" s="3">
        <f t="shared" si="34"/>
        <v>0</v>
      </c>
      <c r="AO562" s="3">
        <f t="shared" si="35"/>
        <v>0</v>
      </c>
    </row>
    <row r="563">
      <c r="A563" s="93"/>
      <c r="B563" s="195"/>
      <c r="C563" s="195"/>
      <c r="D563" s="195"/>
      <c r="E563" s="195"/>
      <c r="F563" s="93"/>
      <c r="G563" s="195"/>
      <c r="H563" s="195" t="str">
        <f>vlookup(G563,'Bidding list 26'!$B$4:$G$270,6,0)</f>
        <v>#N/A</v>
      </c>
      <c r="I563" s="88" t="str">
        <f>vlookup(G563,'Bidding list 26'!$B$4:$I$1009,8,0)</f>
        <v>#N/A</v>
      </c>
      <c r="J563" s="93"/>
      <c r="K563" s="89" t="str">
        <f t="shared" si="30"/>
        <v>#N/A</v>
      </c>
      <c r="L563" s="93"/>
      <c r="M563" s="91"/>
      <c r="N563" s="122"/>
      <c r="O563" s="240"/>
      <c r="P563" s="240"/>
      <c r="Q563" s="195"/>
      <c r="R563" s="93">
        <f t="shared" si="29"/>
        <v>0</v>
      </c>
      <c r="S563" s="179" t="str">
        <f t="array" ref="S563">INDEX('G Project Timeline-OPM update'!$G$7:$L$35,MATCH(1,('G Project Timeline-OPM update'!$C$7:$C$35=N563)*('G Project Timeline-OPM update'!$B$7:$B$35=M563)*('G Project Timeline-OPM update'!$D$7:$D$35=O563),0),MATCH(P563,'G Project Timeline-OPM update'!$G$4:$L$4,0))-14</f>
        <v>#N/A</v>
      </c>
      <c r="T563" s="95" t="str">
        <f t="shared" si="3"/>
        <v>#N/A</v>
      </c>
      <c r="U563" s="96" t="str">
        <f>IFERROR(VLOOKUP(G563,'Bidding list 26'!$B$2:$P$31,15,0),"")</f>
        <v/>
      </c>
      <c r="V563" s="96" t="str">
        <f t="shared" si="4"/>
        <v>#N/A</v>
      </c>
      <c r="W563" s="96">
        <f t="shared" si="31"/>
        <v>0</v>
      </c>
      <c r="X563" s="96" t="str">
        <f t="shared" si="21"/>
        <v>#N/A</v>
      </c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01"/>
      <c r="AI563" s="195"/>
      <c r="AJ563" s="103"/>
      <c r="AK563" s="104"/>
      <c r="AL563" s="3">
        <f t="shared" si="32"/>
        <v>0</v>
      </c>
      <c r="AM563" s="3">
        <f t="shared" si="33"/>
        <v>0</v>
      </c>
      <c r="AN563" s="3">
        <f t="shared" si="34"/>
        <v>0</v>
      </c>
      <c r="AO563" s="3">
        <f t="shared" si="35"/>
        <v>0</v>
      </c>
    </row>
    <row r="564">
      <c r="A564" s="93"/>
      <c r="B564" s="195"/>
      <c r="C564" s="195"/>
      <c r="D564" s="195"/>
      <c r="E564" s="195"/>
      <c r="F564" s="93"/>
      <c r="G564" s="195"/>
      <c r="H564" s="195" t="str">
        <f>vlookup(G564,'Bidding list 26'!$B$4:$G$270,6,0)</f>
        <v>#N/A</v>
      </c>
      <c r="I564" s="88" t="str">
        <f>vlookup(G564,'Bidding list 26'!$B$4:$I$1009,8,0)</f>
        <v>#N/A</v>
      </c>
      <c r="J564" s="93"/>
      <c r="K564" s="89" t="str">
        <f t="shared" si="30"/>
        <v>#N/A</v>
      </c>
      <c r="L564" s="93"/>
      <c r="M564" s="91"/>
      <c r="N564" s="122"/>
      <c r="O564" s="240"/>
      <c r="P564" s="240"/>
      <c r="Q564" s="195"/>
      <c r="R564" s="93">
        <f t="shared" si="29"/>
        <v>0</v>
      </c>
      <c r="S564" s="179" t="str">
        <f t="array" ref="S564">INDEX('G Project Timeline-OPM update'!$G$7:$L$35,MATCH(1,('G Project Timeline-OPM update'!$C$7:$C$35=N564)*('G Project Timeline-OPM update'!$B$7:$B$35=M564)*('G Project Timeline-OPM update'!$D$7:$D$35=O564),0),MATCH(P564,'G Project Timeline-OPM update'!$G$4:$L$4,0))-14</f>
        <v>#N/A</v>
      </c>
      <c r="T564" s="95" t="str">
        <f t="shared" si="3"/>
        <v>#N/A</v>
      </c>
      <c r="U564" s="96" t="str">
        <f>IFERROR(VLOOKUP(G564,'Bidding list 26'!$B$2:$P$31,15,0),"")</f>
        <v/>
      </c>
      <c r="V564" s="96" t="str">
        <f t="shared" si="4"/>
        <v>#N/A</v>
      </c>
      <c r="W564" s="96">
        <f t="shared" si="31"/>
        <v>0</v>
      </c>
      <c r="X564" s="96" t="str">
        <f t="shared" si="21"/>
        <v>#N/A</v>
      </c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01"/>
      <c r="AI564" s="195"/>
      <c r="AJ564" s="103"/>
      <c r="AK564" s="104"/>
      <c r="AL564" s="3">
        <f t="shared" si="32"/>
        <v>0</v>
      </c>
      <c r="AM564" s="3">
        <f t="shared" si="33"/>
        <v>0</v>
      </c>
      <c r="AN564" s="3">
        <f t="shared" si="34"/>
        <v>0</v>
      </c>
      <c r="AO564" s="3">
        <f t="shared" si="35"/>
        <v>0</v>
      </c>
    </row>
    <row r="565">
      <c r="A565" s="93"/>
      <c r="B565" s="195"/>
      <c r="C565" s="195"/>
      <c r="D565" s="195"/>
      <c r="E565" s="195"/>
      <c r="F565" s="93"/>
      <c r="G565" s="195"/>
      <c r="H565" s="195" t="str">
        <f>vlookup(G565,'Bidding list 26'!$B$4:$G$270,6,0)</f>
        <v>#N/A</v>
      </c>
      <c r="I565" s="88" t="str">
        <f>vlookup(G565,'Bidding list 26'!$B$4:$I$1009,8,0)</f>
        <v>#N/A</v>
      </c>
      <c r="J565" s="93"/>
      <c r="K565" s="89" t="str">
        <f t="shared" si="30"/>
        <v>#N/A</v>
      </c>
      <c r="L565" s="93"/>
      <c r="M565" s="91"/>
      <c r="N565" s="122"/>
      <c r="O565" s="240"/>
      <c r="P565" s="240"/>
      <c r="Q565" s="195"/>
      <c r="R565" s="93">
        <f t="shared" si="29"/>
        <v>0</v>
      </c>
      <c r="S565" s="179" t="str">
        <f t="array" ref="S565">INDEX('G Project Timeline-OPM update'!$G$7:$L$35,MATCH(1,('G Project Timeline-OPM update'!$C$7:$C$35=N565)*('G Project Timeline-OPM update'!$B$7:$B$35=M565)*('G Project Timeline-OPM update'!$D$7:$D$35=O565),0),MATCH(P565,'G Project Timeline-OPM update'!$G$4:$L$4,0))-14</f>
        <v>#N/A</v>
      </c>
      <c r="T565" s="95" t="str">
        <f t="shared" si="3"/>
        <v>#N/A</v>
      </c>
      <c r="U565" s="96" t="str">
        <f>IFERROR(VLOOKUP(G565,'Bidding list 26'!$B$2:$P$31,15,0),"")</f>
        <v/>
      </c>
      <c r="V565" s="96" t="str">
        <f t="shared" si="4"/>
        <v>#N/A</v>
      </c>
      <c r="W565" s="96">
        <f t="shared" si="31"/>
        <v>0</v>
      </c>
      <c r="X565" s="96" t="str">
        <f t="shared" si="21"/>
        <v>#N/A</v>
      </c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01"/>
      <c r="AI565" s="195"/>
      <c r="AJ565" s="103"/>
      <c r="AK565" s="104"/>
      <c r="AL565" s="3">
        <f t="shared" si="32"/>
        <v>0</v>
      </c>
      <c r="AM565" s="3">
        <f t="shared" si="33"/>
        <v>0</v>
      </c>
      <c r="AN565" s="3">
        <f t="shared" si="34"/>
        <v>0</v>
      </c>
      <c r="AO565" s="3">
        <f t="shared" si="35"/>
        <v>0</v>
      </c>
    </row>
    <row r="566">
      <c r="A566" s="93"/>
      <c r="B566" s="195"/>
      <c r="C566" s="195"/>
      <c r="D566" s="195"/>
      <c r="E566" s="195"/>
      <c r="F566" s="93"/>
      <c r="G566" s="195"/>
      <c r="H566" s="195" t="str">
        <f>vlookup(G566,'Bidding list 26'!$B$4:$G$270,6,0)</f>
        <v>#N/A</v>
      </c>
      <c r="I566" s="88" t="str">
        <f>vlookup(G566,'Bidding list 26'!$B$4:$I$1009,8,0)</f>
        <v>#N/A</v>
      </c>
      <c r="J566" s="93"/>
      <c r="K566" s="89" t="str">
        <f t="shared" si="30"/>
        <v>#N/A</v>
      </c>
      <c r="L566" s="93"/>
      <c r="M566" s="91"/>
      <c r="N566" s="122"/>
      <c r="O566" s="240"/>
      <c r="P566" s="240"/>
      <c r="Q566" s="195"/>
      <c r="R566" s="93">
        <f t="shared" si="29"/>
        <v>0</v>
      </c>
      <c r="S566" s="179" t="str">
        <f t="array" ref="S566">INDEX('G Project Timeline-OPM update'!$G$7:$L$35,MATCH(1,('G Project Timeline-OPM update'!$C$7:$C$35=N566)*('G Project Timeline-OPM update'!$B$7:$B$35=M566)*('G Project Timeline-OPM update'!$D$7:$D$35=O566),0),MATCH(P566,'G Project Timeline-OPM update'!$G$4:$L$4,0))-14</f>
        <v>#N/A</v>
      </c>
      <c r="T566" s="95" t="str">
        <f t="shared" si="3"/>
        <v>#N/A</v>
      </c>
      <c r="U566" s="96" t="str">
        <f>IFERROR(VLOOKUP(G566,'Bidding list 26'!$B$2:$P$31,15,0),"")</f>
        <v/>
      </c>
      <c r="V566" s="96" t="str">
        <f t="shared" si="4"/>
        <v>#N/A</v>
      </c>
      <c r="W566" s="96">
        <f t="shared" si="31"/>
        <v>0</v>
      </c>
      <c r="X566" s="96" t="str">
        <f t="shared" si="21"/>
        <v>#N/A</v>
      </c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01"/>
      <c r="AI566" s="195"/>
      <c r="AJ566" s="103"/>
      <c r="AK566" s="104"/>
      <c r="AL566" s="3">
        <f t="shared" si="32"/>
        <v>0</v>
      </c>
      <c r="AM566" s="3">
        <f t="shared" si="33"/>
        <v>0</v>
      </c>
      <c r="AN566" s="3">
        <f t="shared" si="34"/>
        <v>0</v>
      </c>
      <c r="AO566" s="3">
        <f t="shared" si="35"/>
        <v>0</v>
      </c>
    </row>
    <row r="567">
      <c r="A567" s="93"/>
      <c r="B567" s="195"/>
      <c r="C567" s="195"/>
      <c r="D567" s="195"/>
      <c r="E567" s="195"/>
      <c r="F567" s="93"/>
      <c r="G567" s="195"/>
      <c r="H567" s="195" t="str">
        <f>vlookup(G567,'Bidding list 26'!$B$4:$G$270,6,0)</f>
        <v>#N/A</v>
      </c>
      <c r="I567" s="88" t="str">
        <f>vlookup(G567,'Bidding list 26'!$B$4:$I$1009,8,0)</f>
        <v>#N/A</v>
      </c>
      <c r="J567" s="93"/>
      <c r="K567" s="89" t="str">
        <f t="shared" si="30"/>
        <v>#N/A</v>
      </c>
      <c r="L567" s="93"/>
      <c r="M567" s="91"/>
      <c r="N567" s="122"/>
      <c r="O567" s="240"/>
      <c r="P567" s="240"/>
      <c r="Q567" s="195"/>
      <c r="R567" s="93">
        <f t="shared" si="29"/>
        <v>0</v>
      </c>
      <c r="S567" s="179" t="str">
        <f t="array" ref="S567">INDEX('G Project Timeline-OPM update'!$G$7:$L$35,MATCH(1,('G Project Timeline-OPM update'!$C$7:$C$35=N567)*('G Project Timeline-OPM update'!$B$7:$B$35=M567)*('G Project Timeline-OPM update'!$D$7:$D$35=O567),0),MATCH(P567,'G Project Timeline-OPM update'!$G$4:$L$4,0))-14</f>
        <v>#N/A</v>
      </c>
      <c r="T567" s="95" t="str">
        <f t="shared" si="3"/>
        <v>#N/A</v>
      </c>
      <c r="U567" s="96" t="str">
        <f>IFERROR(VLOOKUP(G567,'Bidding list 26'!$B$2:$P$31,15,0),"")</f>
        <v/>
      </c>
      <c r="V567" s="96" t="str">
        <f t="shared" si="4"/>
        <v>#N/A</v>
      </c>
      <c r="W567" s="96">
        <f t="shared" si="31"/>
        <v>0</v>
      </c>
      <c r="X567" s="96" t="str">
        <f t="shared" si="21"/>
        <v>#N/A</v>
      </c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01"/>
      <c r="AI567" s="195"/>
      <c r="AJ567" s="103"/>
      <c r="AK567" s="104"/>
      <c r="AL567" s="3">
        <f t="shared" si="32"/>
        <v>0</v>
      </c>
      <c r="AM567" s="3">
        <f t="shared" si="33"/>
        <v>0</v>
      </c>
      <c r="AN567" s="3">
        <f t="shared" si="34"/>
        <v>0</v>
      </c>
      <c r="AO567" s="3">
        <f t="shared" si="35"/>
        <v>0</v>
      </c>
    </row>
    <row r="568">
      <c r="A568" s="93"/>
      <c r="B568" s="195"/>
      <c r="C568" s="195"/>
      <c r="D568" s="195"/>
      <c r="E568" s="195"/>
      <c r="F568" s="93"/>
      <c r="G568" s="195"/>
      <c r="H568" s="195" t="str">
        <f>vlookup(G568,'Bidding list 26'!$B$4:$G$270,6,0)</f>
        <v>#N/A</v>
      </c>
      <c r="I568" s="88" t="str">
        <f>vlookup(G568,'Bidding list 26'!$B$4:$I$1009,8,0)</f>
        <v>#N/A</v>
      </c>
      <c r="J568" s="93"/>
      <c r="K568" s="89" t="str">
        <f t="shared" si="30"/>
        <v>#N/A</v>
      </c>
      <c r="L568" s="93"/>
      <c r="M568" s="91"/>
      <c r="N568" s="122"/>
      <c r="O568" s="240"/>
      <c r="P568" s="240"/>
      <c r="Q568" s="195"/>
      <c r="R568" s="93">
        <f t="shared" si="29"/>
        <v>0</v>
      </c>
      <c r="S568" s="179" t="str">
        <f t="array" ref="S568">INDEX('G Project Timeline-OPM update'!$G$7:$L$35,MATCH(1,('G Project Timeline-OPM update'!$C$7:$C$35=N568)*('G Project Timeline-OPM update'!$B$7:$B$35=M568)*('G Project Timeline-OPM update'!$D$7:$D$35=O568),0),MATCH(P568,'G Project Timeline-OPM update'!$G$4:$L$4,0))-14</f>
        <v>#N/A</v>
      </c>
      <c r="T568" s="95" t="str">
        <f t="shared" si="3"/>
        <v>#N/A</v>
      </c>
      <c r="U568" s="96" t="str">
        <f>IFERROR(VLOOKUP(G568,'Bidding list 26'!$B$2:$P$31,15,0),"")</f>
        <v/>
      </c>
      <c r="V568" s="96" t="str">
        <f t="shared" si="4"/>
        <v>#N/A</v>
      </c>
      <c r="W568" s="96">
        <f t="shared" si="31"/>
        <v>0</v>
      </c>
      <c r="X568" s="96" t="str">
        <f t="shared" si="21"/>
        <v>#N/A</v>
      </c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01"/>
      <c r="AI568" s="195"/>
      <c r="AJ568" s="103"/>
      <c r="AK568" s="104"/>
      <c r="AL568" s="3">
        <f t="shared" si="32"/>
        <v>0</v>
      </c>
      <c r="AM568" s="3">
        <f t="shared" si="33"/>
        <v>0</v>
      </c>
      <c r="AN568" s="3">
        <f t="shared" si="34"/>
        <v>0</v>
      </c>
      <c r="AO568" s="3">
        <f t="shared" si="35"/>
        <v>0</v>
      </c>
    </row>
    <row r="569">
      <c r="A569" s="93"/>
      <c r="B569" s="195"/>
      <c r="C569" s="195"/>
      <c r="D569" s="195"/>
      <c r="E569" s="195"/>
      <c r="F569" s="93"/>
      <c r="G569" s="195"/>
      <c r="H569" s="195" t="str">
        <f>vlookup(G569,'Bidding list 26'!$B$4:$G$270,6,0)</f>
        <v>#N/A</v>
      </c>
      <c r="I569" s="88" t="str">
        <f>vlookup(G569,'Bidding list 26'!$B$4:$I$1009,8,0)</f>
        <v>#N/A</v>
      </c>
      <c r="J569" s="93"/>
      <c r="K569" s="89" t="str">
        <f t="shared" si="30"/>
        <v>#N/A</v>
      </c>
      <c r="L569" s="93"/>
      <c r="M569" s="91"/>
      <c r="N569" s="122"/>
      <c r="O569" s="240"/>
      <c r="P569" s="240"/>
      <c r="Q569" s="195"/>
      <c r="R569" s="93">
        <f t="shared" si="29"/>
        <v>0</v>
      </c>
      <c r="S569" s="179" t="str">
        <f t="array" ref="S569">INDEX('G Project Timeline-OPM update'!$G$7:$L$35,MATCH(1,('G Project Timeline-OPM update'!$C$7:$C$35=N569)*('G Project Timeline-OPM update'!$B$7:$B$35=M569)*('G Project Timeline-OPM update'!$D$7:$D$35=O569),0),MATCH(P569,'G Project Timeline-OPM update'!$G$4:$L$4,0))-14</f>
        <v>#N/A</v>
      </c>
      <c r="T569" s="95" t="str">
        <f t="shared" si="3"/>
        <v>#N/A</v>
      </c>
      <c r="U569" s="96" t="str">
        <f>IFERROR(VLOOKUP(G569,'Bidding list 26'!$B$2:$P$31,15,0),"")</f>
        <v/>
      </c>
      <c r="V569" s="96" t="str">
        <f t="shared" si="4"/>
        <v>#N/A</v>
      </c>
      <c r="W569" s="96">
        <f t="shared" si="31"/>
        <v>0</v>
      </c>
      <c r="X569" s="96" t="str">
        <f t="shared" si="21"/>
        <v>#N/A</v>
      </c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01"/>
      <c r="AI569" s="195"/>
      <c r="AJ569" s="103"/>
      <c r="AK569" s="104"/>
      <c r="AL569" s="3">
        <f t="shared" si="32"/>
        <v>0</v>
      </c>
      <c r="AM569" s="3">
        <f t="shared" si="33"/>
        <v>0</v>
      </c>
      <c r="AN569" s="3">
        <f t="shared" si="34"/>
        <v>0</v>
      </c>
      <c r="AO569" s="3">
        <f t="shared" si="35"/>
        <v>0</v>
      </c>
    </row>
    <row r="570">
      <c r="A570" s="93"/>
      <c r="B570" s="195"/>
      <c r="C570" s="195"/>
      <c r="D570" s="195"/>
      <c r="E570" s="195"/>
      <c r="F570" s="93"/>
      <c r="G570" s="195"/>
      <c r="H570" s="195" t="str">
        <f>vlookup(G570,'Bidding list 26'!$B$4:$G$270,6,0)</f>
        <v>#N/A</v>
      </c>
      <c r="I570" s="88" t="str">
        <f>vlookup(G570,'Bidding list 26'!$B$4:$I$1009,8,0)</f>
        <v>#N/A</v>
      </c>
      <c r="J570" s="93"/>
      <c r="K570" s="89" t="str">
        <f t="shared" si="30"/>
        <v>#N/A</v>
      </c>
      <c r="L570" s="93"/>
      <c r="M570" s="91"/>
      <c r="N570" s="122"/>
      <c r="O570" s="240"/>
      <c r="P570" s="240"/>
      <c r="Q570" s="195"/>
      <c r="R570" s="93">
        <f t="shared" si="29"/>
        <v>0</v>
      </c>
      <c r="S570" s="179" t="str">
        <f t="array" ref="S570">INDEX('G Project Timeline-OPM update'!$G$7:$L$35,MATCH(1,('G Project Timeline-OPM update'!$C$7:$C$35=N570)*('G Project Timeline-OPM update'!$B$7:$B$35=M570)*('G Project Timeline-OPM update'!$D$7:$D$35=O570),0),MATCH(P570,'G Project Timeline-OPM update'!$G$4:$L$4,0))-14</f>
        <v>#N/A</v>
      </c>
      <c r="T570" s="95" t="str">
        <f t="shared" si="3"/>
        <v>#N/A</v>
      </c>
      <c r="U570" s="96" t="str">
        <f>IFERROR(VLOOKUP(G570,'Bidding list 26'!$B$2:$P$31,15,0),"")</f>
        <v/>
      </c>
      <c r="V570" s="96" t="str">
        <f t="shared" si="4"/>
        <v>#N/A</v>
      </c>
      <c r="W570" s="96">
        <f t="shared" si="31"/>
        <v>0</v>
      </c>
      <c r="X570" s="96" t="str">
        <f t="shared" si="21"/>
        <v>#N/A</v>
      </c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01"/>
      <c r="AI570" s="195"/>
      <c r="AJ570" s="103"/>
      <c r="AK570" s="104"/>
      <c r="AL570" s="3">
        <f t="shared" si="32"/>
        <v>0</v>
      </c>
      <c r="AM570" s="3">
        <f t="shared" si="33"/>
        <v>0</v>
      </c>
      <c r="AN570" s="3">
        <f t="shared" si="34"/>
        <v>0</v>
      </c>
      <c r="AO570" s="3">
        <f t="shared" si="35"/>
        <v>0</v>
      </c>
    </row>
    <row r="571">
      <c r="A571" s="93"/>
      <c r="B571" s="195"/>
      <c r="C571" s="195"/>
      <c r="D571" s="195"/>
      <c r="E571" s="195"/>
      <c r="F571" s="93"/>
      <c r="G571" s="195"/>
      <c r="H571" s="195" t="str">
        <f>vlookup(G571,'Bidding list 26'!$B$4:$G$270,6,0)</f>
        <v>#N/A</v>
      </c>
      <c r="I571" s="88" t="str">
        <f>vlookup(G571,'Bidding list 26'!$B$4:$I$1009,8,0)</f>
        <v>#N/A</v>
      </c>
      <c r="J571" s="93"/>
      <c r="K571" s="89" t="str">
        <f t="shared" si="30"/>
        <v>#N/A</v>
      </c>
      <c r="L571" s="93"/>
      <c r="M571" s="91"/>
      <c r="N571" s="122"/>
      <c r="O571" s="240"/>
      <c r="P571" s="240"/>
      <c r="Q571" s="195"/>
      <c r="R571" s="93">
        <f t="shared" si="29"/>
        <v>0</v>
      </c>
      <c r="S571" s="179" t="str">
        <f t="array" ref="S571">INDEX('G Project Timeline-OPM update'!$G$7:$L$35,MATCH(1,('G Project Timeline-OPM update'!$C$7:$C$35=N571)*('G Project Timeline-OPM update'!$B$7:$B$35=M571)*('G Project Timeline-OPM update'!$D$7:$D$35=O571),0),MATCH(P571,'G Project Timeline-OPM update'!$G$4:$L$4,0))-14</f>
        <v>#N/A</v>
      </c>
      <c r="T571" s="95" t="str">
        <f t="shared" si="3"/>
        <v>#N/A</v>
      </c>
      <c r="U571" s="96" t="str">
        <f>IFERROR(VLOOKUP(G571,'Bidding list 26'!$B$2:$P$31,15,0),"")</f>
        <v/>
      </c>
      <c r="V571" s="96" t="str">
        <f t="shared" si="4"/>
        <v>#N/A</v>
      </c>
      <c r="W571" s="96">
        <f t="shared" si="31"/>
        <v>0</v>
      </c>
      <c r="X571" s="96" t="str">
        <f t="shared" si="21"/>
        <v>#N/A</v>
      </c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01"/>
      <c r="AI571" s="195"/>
      <c r="AJ571" s="103"/>
      <c r="AK571" s="104"/>
      <c r="AL571" s="3">
        <f t="shared" si="32"/>
        <v>0</v>
      </c>
      <c r="AM571" s="3">
        <f t="shared" si="33"/>
        <v>0</v>
      </c>
      <c r="AN571" s="3">
        <f t="shared" si="34"/>
        <v>0</v>
      </c>
      <c r="AO571" s="3">
        <f t="shared" si="35"/>
        <v>0</v>
      </c>
    </row>
    <row r="572">
      <c r="A572" s="93"/>
      <c r="B572" s="195"/>
      <c r="C572" s="195"/>
      <c r="D572" s="195"/>
      <c r="E572" s="195"/>
      <c r="F572" s="93"/>
      <c r="G572" s="195"/>
      <c r="H572" s="195" t="str">
        <f>vlookup(G572,'Bidding list 26'!$B$4:$G$270,6,0)</f>
        <v>#N/A</v>
      </c>
      <c r="I572" s="88" t="str">
        <f>vlookup(G572,'Bidding list 26'!$B$4:$I$1009,8,0)</f>
        <v>#N/A</v>
      </c>
      <c r="J572" s="93"/>
      <c r="K572" s="89" t="str">
        <f t="shared" si="30"/>
        <v>#N/A</v>
      </c>
      <c r="L572" s="93"/>
      <c r="M572" s="91"/>
      <c r="N572" s="122"/>
      <c r="O572" s="240"/>
      <c r="P572" s="240"/>
      <c r="Q572" s="195"/>
      <c r="R572" s="93">
        <f t="shared" si="29"/>
        <v>0</v>
      </c>
      <c r="S572" s="179" t="str">
        <f t="array" ref="S572">INDEX('G Project Timeline-OPM update'!$G$7:$L$35,MATCH(1,('G Project Timeline-OPM update'!$C$7:$C$35=N572)*('G Project Timeline-OPM update'!$B$7:$B$35=M572)*('G Project Timeline-OPM update'!$D$7:$D$35=O572),0),MATCH(P572,'G Project Timeline-OPM update'!$G$4:$L$4,0))-14</f>
        <v>#N/A</v>
      </c>
      <c r="T572" s="95" t="str">
        <f t="shared" si="3"/>
        <v>#N/A</v>
      </c>
      <c r="U572" s="96" t="str">
        <f>IFERROR(VLOOKUP(G572,'Bidding list 26'!$B$2:$P$31,15,0),"")</f>
        <v/>
      </c>
      <c r="V572" s="96" t="str">
        <f t="shared" si="4"/>
        <v>#N/A</v>
      </c>
      <c r="W572" s="96">
        <f t="shared" si="31"/>
        <v>0</v>
      </c>
      <c r="X572" s="96" t="str">
        <f t="shared" si="21"/>
        <v>#N/A</v>
      </c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01"/>
      <c r="AI572" s="195"/>
      <c r="AJ572" s="103"/>
      <c r="AK572" s="104"/>
      <c r="AL572" s="3">
        <f t="shared" si="32"/>
        <v>0</v>
      </c>
      <c r="AM572" s="3">
        <f t="shared" si="33"/>
        <v>0</v>
      </c>
      <c r="AN572" s="3">
        <f t="shared" si="34"/>
        <v>0</v>
      </c>
      <c r="AO572" s="3">
        <f t="shared" si="35"/>
        <v>0</v>
      </c>
    </row>
    <row r="573">
      <c r="A573" s="93"/>
      <c r="B573" s="195"/>
      <c r="C573" s="195"/>
      <c r="D573" s="195"/>
      <c r="E573" s="195"/>
      <c r="F573" s="93"/>
      <c r="G573" s="195"/>
      <c r="H573" s="195" t="str">
        <f>vlookup(G573,'Bidding list 26'!$B$4:$G$270,6,0)</f>
        <v>#N/A</v>
      </c>
      <c r="I573" s="88" t="str">
        <f>vlookup(G573,'Bidding list 26'!$B$4:$I$1009,8,0)</f>
        <v>#N/A</v>
      </c>
      <c r="J573" s="93"/>
      <c r="K573" s="89" t="str">
        <f t="shared" si="30"/>
        <v>#N/A</v>
      </c>
      <c r="L573" s="93"/>
      <c r="M573" s="91"/>
      <c r="N573" s="122"/>
      <c r="O573" s="240"/>
      <c r="P573" s="240"/>
      <c r="Q573" s="195"/>
      <c r="R573" s="93">
        <f t="shared" si="29"/>
        <v>0</v>
      </c>
      <c r="S573" s="179" t="str">
        <f t="array" ref="S573">INDEX('G Project Timeline-OPM update'!$G$7:$L$35,MATCH(1,('G Project Timeline-OPM update'!$C$7:$C$35=N573)*('G Project Timeline-OPM update'!$B$7:$B$35=M573)*('G Project Timeline-OPM update'!$D$7:$D$35=O573),0),MATCH(P573,'G Project Timeline-OPM update'!$G$4:$L$4,0))-14</f>
        <v>#N/A</v>
      </c>
      <c r="T573" s="95" t="str">
        <f t="shared" si="3"/>
        <v>#N/A</v>
      </c>
      <c r="U573" s="96" t="str">
        <f>IFERROR(VLOOKUP(G573,'Bidding list 26'!$B$2:$P$31,15,0),"")</f>
        <v/>
      </c>
      <c r="V573" s="96" t="str">
        <f t="shared" si="4"/>
        <v>#N/A</v>
      </c>
      <c r="W573" s="96">
        <f t="shared" si="31"/>
        <v>0</v>
      </c>
      <c r="X573" s="96" t="str">
        <f t="shared" si="21"/>
        <v>#N/A</v>
      </c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01"/>
      <c r="AI573" s="195"/>
      <c r="AJ573" s="103"/>
      <c r="AK573" s="104"/>
      <c r="AL573" s="3">
        <f t="shared" si="32"/>
        <v>0</v>
      </c>
      <c r="AM573" s="3">
        <f t="shared" si="33"/>
        <v>0</v>
      </c>
      <c r="AN573" s="3">
        <f t="shared" si="34"/>
        <v>0</v>
      </c>
      <c r="AO573" s="3">
        <f t="shared" si="35"/>
        <v>0</v>
      </c>
    </row>
    <row r="574">
      <c r="A574" s="93"/>
      <c r="B574" s="195"/>
      <c r="C574" s="195"/>
      <c r="D574" s="195"/>
      <c r="E574" s="195"/>
      <c r="F574" s="93"/>
      <c r="G574" s="195"/>
      <c r="H574" s="195" t="str">
        <f>vlookup(G574,'Bidding list 26'!$B$4:$G$270,6,0)</f>
        <v>#N/A</v>
      </c>
      <c r="I574" s="88" t="str">
        <f>vlookup(G574,'Bidding list 26'!$B$4:$I$1009,8,0)</f>
        <v>#N/A</v>
      </c>
      <c r="J574" s="93"/>
      <c r="K574" s="89" t="str">
        <f t="shared" si="30"/>
        <v>#N/A</v>
      </c>
      <c r="L574" s="93"/>
      <c r="M574" s="91"/>
      <c r="N574" s="122"/>
      <c r="O574" s="240"/>
      <c r="P574" s="240"/>
      <c r="Q574" s="195"/>
      <c r="R574" s="93">
        <f t="shared" si="29"/>
        <v>0</v>
      </c>
      <c r="S574" s="179" t="str">
        <f t="array" ref="S574">INDEX('G Project Timeline-OPM update'!$G$7:$L$35,MATCH(1,('G Project Timeline-OPM update'!$C$7:$C$35=N574)*('G Project Timeline-OPM update'!$B$7:$B$35=M574)*('G Project Timeline-OPM update'!$D$7:$D$35=O574),0),MATCH(P574,'G Project Timeline-OPM update'!$G$4:$L$4,0))-14</f>
        <v>#N/A</v>
      </c>
      <c r="T574" s="95" t="str">
        <f t="shared" si="3"/>
        <v>#N/A</v>
      </c>
      <c r="U574" s="96" t="str">
        <f>IFERROR(VLOOKUP(G574,'Bidding list 26'!$B$2:$P$31,15,0),"")</f>
        <v/>
      </c>
      <c r="V574" s="96" t="str">
        <f t="shared" si="4"/>
        <v>#N/A</v>
      </c>
      <c r="W574" s="96">
        <f t="shared" si="31"/>
        <v>0</v>
      </c>
      <c r="X574" s="96" t="str">
        <f t="shared" si="21"/>
        <v>#N/A</v>
      </c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01"/>
      <c r="AI574" s="195"/>
      <c r="AJ574" s="103"/>
      <c r="AK574" s="104"/>
      <c r="AL574" s="3">
        <f t="shared" si="32"/>
        <v>0</v>
      </c>
      <c r="AM574" s="3">
        <f t="shared" si="33"/>
        <v>0</v>
      </c>
      <c r="AN574" s="3">
        <f t="shared" si="34"/>
        <v>0</v>
      </c>
      <c r="AO574" s="3">
        <f t="shared" si="35"/>
        <v>0</v>
      </c>
    </row>
    <row r="575">
      <c r="A575" s="93"/>
      <c r="B575" s="195"/>
      <c r="C575" s="195"/>
      <c r="D575" s="195"/>
      <c r="E575" s="195"/>
      <c r="F575" s="93"/>
      <c r="G575" s="195"/>
      <c r="H575" s="195" t="str">
        <f>vlookup(G575,'Bidding list 26'!$B$4:$G$270,6,0)</f>
        <v>#N/A</v>
      </c>
      <c r="I575" s="88" t="str">
        <f>vlookup(G575,'Bidding list 26'!$B$4:$I$1009,8,0)</f>
        <v>#N/A</v>
      </c>
      <c r="J575" s="93"/>
      <c r="K575" s="89" t="str">
        <f t="shared" si="30"/>
        <v>#N/A</v>
      </c>
      <c r="L575" s="93"/>
      <c r="M575" s="91"/>
      <c r="N575" s="122"/>
      <c r="O575" s="240"/>
      <c r="P575" s="240"/>
      <c r="Q575" s="195"/>
      <c r="R575" s="93">
        <f t="shared" si="29"/>
        <v>0</v>
      </c>
      <c r="S575" s="179" t="str">
        <f t="array" ref="S575">INDEX('G Project Timeline-OPM update'!$G$7:$L$35,MATCH(1,('G Project Timeline-OPM update'!$C$7:$C$35=N575)*('G Project Timeline-OPM update'!$B$7:$B$35=M575)*('G Project Timeline-OPM update'!$D$7:$D$35=O575),0),MATCH(P575,'G Project Timeline-OPM update'!$G$4:$L$4,0))-14</f>
        <v>#N/A</v>
      </c>
      <c r="T575" s="95" t="str">
        <f t="shared" si="3"/>
        <v>#N/A</v>
      </c>
      <c r="U575" s="96" t="str">
        <f>IFERROR(VLOOKUP(G575,'Bidding list 26'!$B$2:$P$31,15,0),"")</f>
        <v/>
      </c>
      <c r="V575" s="96" t="str">
        <f t="shared" si="4"/>
        <v>#N/A</v>
      </c>
      <c r="W575" s="96">
        <f t="shared" si="31"/>
        <v>0</v>
      </c>
      <c r="X575" s="96" t="str">
        <f t="shared" si="21"/>
        <v>#N/A</v>
      </c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01"/>
      <c r="AI575" s="195"/>
      <c r="AJ575" s="103"/>
      <c r="AK575" s="104"/>
      <c r="AL575" s="3">
        <f t="shared" si="32"/>
        <v>0</v>
      </c>
      <c r="AM575" s="3">
        <f t="shared" si="33"/>
        <v>0</v>
      </c>
      <c r="AN575" s="3">
        <f t="shared" si="34"/>
        <v>0</v>
      </c>
      <c r="AO575" s="3">
        <f t="shared" si="35"/>
        <v>0</v>
      </c>
    </row>
    <row r="576">
      <c r="A576" s="93"/>
      <c r="B576" s="195"/>
      <c r="C576" s="195"/>
      <c r="D576" s="195"/>
      <c r="E576" s="195"/>
      <c r="F576" s="93"/>
      <c r="G576" s="195"/>
      <c r="H576" s="195" t="str">
        <f>vlookup(G576,'Bidding list 26'!$B$4:$G$270,6,0)</f>
        <v>#N/A</v>
      </c>
      <c r="I576" s="88" t="str">
        <f>vlookup(G576,'Bidding list 26'!$B$4:$I$1009,8,0)</f>
        <v>#N/A</v>
      </c>
      <c r="J576" s="93"/>
      <c r="K576" s="89" t="str">
        <f t="shared" si="30"/>
        <v>#N/A</v>
      </c>
      <c r="L576" s="93"/>
      <c r="M576" s="91"/>
      <c r="N576" s="122"/>
      <c r="O576" s="240"/>
      <c r="P576" s="240"/>
      <c r="Q576" s="195"/>
      <c r="R576" s="93">
        <f t="shared" si="29"/>
        <v>0</v>
      </c>
      <c r="S576" s="179" t="str">
        <f t="array" ref="S576">INDEX('G Project Timeline-OPM update'!$G$7:$L$35,MATCH(1,('G Project Timeline-OPM update'!$C$7:$C$35=N576)*('G Project Timeline-OPM update'!$B$7:$B$35=M576)*('G Project Timeline-OPM update'!$D$7:$D$35=O576),0),MATCH(P576,'G Project Timeline-OPM update'!$G$4:$L$4,0))-14</f>
        <v>#N/A</v>
      </c>
      <c r="T576" s="95" t="str">
        <f t="shared" si="3"/>
        <v>#N/A</v>
      </c>
      <c r="U576" s="96" t="str">
        <f>IFERROR(VLOOKUP(G576,'Bidding list 26'!$B$2:$P$31,15,0),"")</f>
        <v/>
      </c>
      <c r="V576" s="96" t="str">
        <f t="shared" si="4"/>
        <v>#N/A</v>
      </c>
      <c r="W576" s="96">
        <f t="shared" si="31"/>
        <v>0</v>
      </c>
      <c r="X576" s="96" t="str">
        <f t="shared" si="21"/>
        <v>#N/A</v>
      </c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01"/>
      <c r="AI576" s="195"/>
      <c r="AJ576" s="103"/>
      <c r="AK576" s="104"/>
      <c r="AL576" s="3">
        <f t="shared" si="32"/>
        <v>0</v>
      </c>
      <c r="AM576" s="3">
        <f t="shared" si="33"/>
        <v>0</v>
      </c>
      <c r="AN576" s="3">
        <f t="shared" si="34"/>
        <v>0</v>
      </c>
      <c r="AO576" s="3">
        <f t="shared" si="35"/>
        <v>0</v>
      </c>
    </row>
    <row r="577">
      <c r="A577" s="93"/>
      <c r="B577" s="195"/>
      <c r="C577" s="195"/>
      <c r="D577" s="195"/>
      <c r="E577" s="195"/>
      <c r="F577" s="93"/>
      <c r="G577" s="195"/>
      <c r="H577" s="195" t="str">
        <f>vlookup(G577,'Bidding list 26'!$B$4:$G$270,6,0)</f>
        <v>#N/A</v>
      </c>
      <c r="I577" s="88" t="str">
        <f>vlookup(G577,'Bidding list 26'!$B$4:$I$1009,8,0)</f>
        <v>#N/A</v>
      </c>
      <c r="J577" s="93"/>
      <c r="K577" s="89" t="str">
        <f t="shared" si="30"/>
        <v>#N/A</v>
      </c>
      <c r="L577" s="93"/>
      <c r="M577" s="91"/>
      <c r="N577" s="122"/>
      <c r="O577" s="240"/>
      <c r="P577" s="240"/>
      <c r="Q577" s="195"/>
      <c r="R577" s="93">
        <f t="shared" si="29"/>
        <v>0</v>
      </c>
      <c r="S577" s="179" t="str">
        <f t="array" ref="S577">INDEX('G Project Timeline-OPM update'!$G$7:$L$35,MATCH(1,('G Project Timeline-OPM update'!$C$7:$C$35=N577)*('G Project Timeline-OPM update'!$B$7:$B$35=M577)*('G Project Timeline-OPM update'!$D$7:$D$35=O577),0),MATCH(P577,'G Project Timeline-OPM update'!$G$4:$L$4,0))-14</f>
        <v>#N/A</v>
      </c>
      <c r="T577" s="95" t="str">
        <f t="shared" si="3"/>
        <v>#N/A</v>
      </c>
      <c r="U577" s="96" t="str">
        <f>IFERROR(VLOOKUP(G577,'Bidding list 26'!$B$2:$P$31,15,0),"")</f>
        <v/>
      </c>
      <c r="V577" s="96" t="str">
        <f t="shared" si="4"/>
        <v>#N/A</v>
      </c>
      <c r="W577" s="96">
        <f t="shared" si="31"/>
        <v>0</v>
      </c>
      <c r="X577" s="96" t="str">
        <f t="shared" si="21"/>
        <v>#N/A</v>
      </c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01"/>
      <c r="AI577" s="195"/>
      <c r="AJ577" s="103"/>
      <c r="AK577" s="104"/>
      <c r="AL577" s="3">
        <f t="shared" si="32"/>
        <v>0</v>
      </c>
      <c r="AM577" s="3">
        <f t="shared" si="33"/>
        <v>0</v>
      </c>
      <c r="AN577" s="3">
        <f t="shared" si="34"/>
        <v>0</v>
      </c>
      <c r="AO577" s="3">
        <f t="shared" si="35"/>
        <v>0</v>
      </c>
    </row>
    <row r="578">
      <c r="A578" s="93"/>
      <c r="B578" s="195"/>
      <c r="C578" s="195"/>
      <c r="D578" s="195"/>
      <c r="E578" s="195"/>
      <c r="F578" s="93"/>
      <c r="G578" s="195"/>
      <c r="H578" s="195" t="str">
        <f>vlookup(G578,'Bidding list 26'!$B$4:$G$270,6,0)</f>
        <v>#N/A</v>
      </c>
      <c r="I578" s="88" t="str">
        <f>vlookup(G578,'Bidding list 26'!$B$4:$I$1009,8,0)</f>
        <v>#N/A</v>
      </c>
      <c r="J578" s="93"/>
      <c r="K578" s="89" t="str">
        <f t="shared" si="30"/>
        <v>#N/A</v>
      </c>
      <c r="L578" s="93"/>
      <c r="M578" s="91"/>
      <c r="N578" s="122"/>
      <c r="O578" s="240"/>
      <c r="P578" s="240"/>
      <c r="Q578" s="195"/>
      <c r="R578" s="93">
        <f t="shared" si="29"/>
        <v>0</v>
      </c>
      <c r="S578" s="179" t="str">
        <f t="array" ref="S578">INDEX('G Project Timeline-OPM update'!$G$7:$L$35,MATCH(1,('G Project Timeline-OPM update'!$C$7:$C$35=N578)*('G Project Timeline-OPM update'!$B$7:$B$35=M578)*('G Project Timeline-OPM update'!$D$7:$D$35=O578),0),MATCH(P578,'G Project Timeline-OPM update'!$G$4:$L$4,0))-14</f>
        <v>#N/A</v>
      </c>
      <c r="T578" s="95" t="str">
        <f t="shared" si="3"/>
        <v>#N/A</v>
      </c>
      <c r="U578" s="96" t="str">
        <f>IFERROR(VLOOKUP(G578,'Bidding list 26'!$B$2:$P$31,15,0),"")</f>
        <v/>
      </c>
      <c r="V578" s="96" t="str">
        <f t="shared" si="4"/>
        <v>#N/A</v>
      </c>
      <c r="W578" s="96">
        <f t="shared" si="31"/>
        <v>0</v>
      </c>
      <c r="X578" s="96" t="str">
        <f t="shared" si="21"/>
        <v>#N/A</v>
      </c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01"/>
      <c r="AI578" s="195"/>
      <c r="AJ578" s="103"/>
      <c r="AK578" s="104"/>
      <c r="AL578" s="3">
        <f t="shared" si="32"/>
        <v>0</v>
      </c>
      <c r="AM578" s="3">
        <f t="shared" si="33"/>
        <v>0</v>
      </c>
      <c r="AN578" s="3">
        <f t="shared" si="34"/>
        <v>0</v>
      </c>
      <c r="AO578" s="3">
        <f t="shared" si="35"/>
        <v>0</v>
      </c>
    </row>
    <row r="579">
      <c r="A579" s="93"/>
      <c r="B579" s="195"/>
      <c r="C579" s="195"/>
      <c r="D579" s="195"/>
      <c r="E579" s="195"/>
      <c r="F579" s="93"/>
      <c r="G579" s="195"/>
      <c r="H579" s="195" t="str">
        <f>vlookup(G579,'Bidding list 26'!$B$4:$G$270,6,0)</f>
        <v>#N/A</v>
      </c>
      <c r="I579" s="88" t="str">
        <f>vlookup(G579,'Bidding list 26'!$B$4:$I$1009,8,0)</f>
        <v>#N/A</v>
      </c>
      <c r="J579" s="93"/>
      <c r="K579" s="89" t="str">
        <f t="shared" si="30"/>
        <v>#N/A</v>
      </c>
      <c r="L579" s="93"/>
      <c r="M579" s="91"/>
      <c r="N579" s="122"/>
      <c r="O579" s="240"/>
      <c r="P579" s="240"/>
      <c r="Q579" s="195"/>
      <c r="R579" s="93">
        <f t="shared" si="29"/>
        <v>0</v>
      </c>
      <c r="S579" s="179" t="str">
        <f t="array" ref="S579">INDEX('G Project Timeline-OPM update'!$G$7:$L$35,MATCH(1,('G Project Timeline-OPM update'!$C$7:$C$35=N579)*('G Project Timeline-OPM update'!$B$7:$B$35=M579)*('G Project Timeline-OPM update'!$D$7:$D$35=O579),0),MATCH(P579,'G Project Timeline-OPM update'!$G$4:$L$4,0))-14</f>
        <v>#N/A</v>
      </c>
      <c r="T579" s="95" t="str">
        <f t="shared" si="3"/>
        <v>#N/A</v>
      </c>
      <c r="U579" s="96" t="str">
        <f>IFERROR(VLOOKUP(G579,'Bidding list 26'!$B$2:$P$31,15,0),"")</f>
        <v/>
      </c>
      <c r="V579" s="96" t="str">
        <f t="shared" si="4"/>
        <v>#N/A</v>
      </c>
      <c r="W579" s="96">
        <f t="shared" si="31"/>
        <v>0</v>
      </c>
      <c r="X579" s="96" t="str">
        <f t="shared" si="21"/>
        <v>#N/A</v>
      </c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01"/>
      <c r="AI579" s="195"/>
      <c r="AJ579" s="103"/>
      <c r="AK579" s="104"/>
      <c r="AL579" s="3">
        <f t="shared" si="32"/>
        <v>0</v>
      </c>
      <c r="AM579" s="3">
        <f t="shared" si="33"/>
        <v>0</v>
      </c>
      <c r="AN579" s="3">
        <f t="shared" si="34"/>
        <v>0</v>
      </c>
      <c r="AO579" s="3">
        <f t="shared" si="35"/>
        <v>0</v>
      </c>
    </row>
    <row r="580">
      <c r="A580" s="93"/>
      <c r="B580" s="195"/>
      <c r="C580" s="195"/>
      <c r="D580" s="195"/>
      <c r="E580" s="195"/>
      <c r="F580" s="93"/>
      <c r="G580" s="195"/>
      <c r="H580" s="195" t="str">
        <f>vlookup(G580,'Bidding list 26'!$B$4:$G$270,6,0)</f>
        <v>#N/A</v>
      </c>
      <c r="I580" s="88" t="str">
        <f>vlookup(G580,'Bidding list 26'!$B$4:$I$1009,8,0)</f>
        <v>#N/A</v>
      </c>
      <c r="J580" s="93"/>
      <c r="K580" s="89" t="str">
        <f t="shared" si="30"/>
        <v>#N/A</v>
      </c>
      <c r="L580" s="93"/>
      <c r="M580" s="91"/>
      <c r="N580" s="122"/>
      <c r="O580" s="240"/>
      <c r="P580" s="240"/>
      <c r="Q580" s="195"/>
      <c r="R580" s="93">
        <f t="shared" si="29"/>
        <v>0</v>
      </c>
      <c r="S580" s="179" t="str">
        <f t="array" ref="S580">INDEX('G Project Timeline-OPM update'!$G$7:$L$35,MATCH(1,('G Project Timeline-OPM update'!$C$7:$C$35=N580)*('G Project Timeline-OPM update'!$B$7:$B$35=M580)*('G Project Timeline-OPM update'!$D$7:$D$35=O580),0),MATCH(P580,'G Project Timeline-OPM update'!$G$4:$L$4,0))-14</f>
        <v>#N/A</v>
      </c>
      <c r="T580" s="95" t="str">
        <f t="shared" si="3"/>
        <v>#N/A</v>
      </c>
      <c r="U580" s="96" t="str">
        <f>IFERROR(VLOOKUP(G580,'Bidding list 26'!$B$2:$P$31,15,0),"")</f>
        <v/>
      </c>
      <c r="V580" s="96" t="str">
        <f t="shared" si="4"/>
        <v>#N/A</v>
      </c>
      <c r="W580" s="96">
        <f t="shared" si="31"/>
        <v>0</v>
      </c>
      <c r="X580" s="96" t="str">
        <f t="shared" si="21"/>
        <v>#N/A</v>
      </c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01"/>
      <c r="AI580" s="195"/>
      <c r="AJ580" s="103"/>
      <c r="AK580" s="104"/>
      <c r="AL580" s="3">
        <f t="shared" si="32"/>
        <v>0</v>
      </c>
      <c r="AM580" s="3">
        <f t="shared" si="33"/>
        <v>0</v>
      </c>
      <c r="AN580" s="3">
        <f t="shared" si="34"/>
        <v>0</v>
      </c>
      <c r="AO580" s="3">
        <f t="shared" si="35"/>
        <v>0</v>
      </c>
    </row>
    <row r="581">
      <c r="A581" s="93"/>
      <c r="B581" s="195"/>
      <c r="C581" s="195"/>
      <c r="D581" s="195"/>
      <c r="E581" s="195"/>
      <c r="F581" s="93"/>
      <c r="G581" s="195"/>
      <c r="H581" s="195" t="str">
        <f>vlookup(G581,'Bidding list 26'!$B$4:$G$270,6,0)</f>
        <v>#N/A</v>
      </c>
      <c r="I581" s="88" t="str">
        <f>vlookup(G581,'Bidding list 26'!$B$4:$I$1009,8,0)</f>
        <v>#N/A</v>
      </c>
      <c r="J581" s="93"/>
      <c r="K581" s="89" t="str">
        <f t="shared" si="30"/>
        <v>#N/A</v>
      </c>
      <c r="L581" s="93"/>
      <c r="M581" s="91"/>
      <c r="N581" s="122"/>
      <c r="O581" s="240"/>
      <c r="P581" s="240"/>
      <c r="Q581" s="195"/>
      <c r="R581" s="93">
        <f t="shared" si="29"/>
        <v>0</v>
      </c>
      <c r="S581" s="179" t="str">
        <f t="array" ref="S581">INDEX('G Project Timeline-OPM update'!$G$7:$L$35,MATCH(1,('G Project Timeline-OPM update'!$C$7:$C$35=N581)*('G Project Timeline-OPM update'!$B$7:$B$35=M581)*('G Project Timeline-OPM update'!$D$7:$D$35=O581),0),MATCH(P581,'G Project Timeline-OPM update'!$G$4:$L$4,0))-14</f>
        <v>#N/A</v>
      </c>
      <c r="T581" s="95" t="str">
        <f t="shared" si="3"/>
        <v>#N/A</v>
      </c>
      <c r="U581" s="96" t="str">
        <f>IFERROR(VLOOKUP(G581,'Bidding list 26'!$B$2:$P$31,15,0),"")</f>
        <v/>
      </c>
      <c r="V581" s="96" t="str">
        <f t="shared" si="4"/>
        <v>#N/A</v>
      </c>
      <c r="W581" s="96">
        <f t="shared" si="31"/>
        <v>0</v>
      </c>
      <c r="X581" s="96" t="str">
        <f t="shared" si="21"/>
        <v>#N/A</v>
      </c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01"/>
      <c r="AI581" s="195"/>
      <c r="AJ581" s="103"/>
      <c r="AK581" s="104"/>
      <c r="AL581" s="3">
        <f t="shared" si="32"/>
        <v>0</v>
      </c>
      <c r="AM581" s="3">
        <f t="shared" si="33"/>
        <v>0</v>
      </c>
      <c r="AN581" s="3">
        <f t="shared" si="34"/>
        <v>0</v>
      </c>
      <c r="AO581" s="3">
        <f t="shared" si="35"/>
        <v>0</v>
      </c>
    </row>
    <row r="582">
      <c r="A582" s="93"/>
      <c r="B582" s="195"/>
      <c r="C582" s="195"/>
      <c r="D582" s="195"/>
      <c r="E582" s="195"/>
      <c r="F582" s="93"/>
      <c r="G582" s="195"/>
      <c r="H582" s="195" t="str">
        <f>vlookup(G582,'Bidding list 26'!$B$4:$G$270,6,0)</f>
        <v>#N/A</v>
      </c>
      <c r="I582" s="88" t="str">
        <f>vlookup(G582,'Bidding list 26'!$B$4:$I$1009,8,0)</f>
        <v>#N/A</v>
      </c>
      <c r="J582" s="93"/>
      <c r="K582" s="89" t="str">
        <f t="shared" si="30"/>
        <v>#N/A</v>
      </c>
      <c r="L582" s="93"/>
      <c r="M582" s="91"/>
      <c r="N582" s="122"/>
      <c r="O582" s="240"/>
      <c r="P582" s="240"/>
      <c r="Q582" s="195"/>
      <c r="R582" s="93">
        <f t="shared" si="29"/>
        <v>0</v>
      </c>
      <c r="S582" s="179" t="str">
        <f t="array" ref="S582">INDEX('G Project Timeline-OPM update'!$G$7:$L$35,MATCH(1,('G Project Timeline-OPM update'!$C$7:$C$35=N582)*('G Project Timeline-OPM update'!$B$7:$B$35=M582)*('G Project Timeline-OPM update'!$D$7:$D$35=O582),0),MATCH(P582,'G Project Timeline-OPM update'!$G$4:$L$4,0))-14</f>
        <v>#N/A</v>
      </c>
      <c r="T582" s="95" t="str">
        <f t="shared" si="3"/>
        <v>#N/A</v>
      </c>
      <c r="U582" s="96" t="str">
        <f>IFERROR(VLOOKUP(G582,'Bidding list 26'!$B$2:$P$31,15,0),"")</f>
        <v/>
      </c>
      <c r="V582" s="96" t="str">
        <f t="shared" si="4"/>
        <v>#N/A</v>
      </c>
      <c r="W582" s="96">
        <f t="shared" si="31"/>
        <v>0</v>
      </c>
      <c r="X582" s="96" t="str">
        <f t="shared" si="21"/>
        <v>#N/A</v>
      </c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01"/>
      <c r="AI582" s="195"/>
      <c r="AJ582" s="103"/>
      <c r="AK582" s="104"/>
      <c r="AL582" s="3">
        <f t="shared" si="32"/>
        <v>0</v>
      </c>
      <c r="AM582" s="3">
        <f t="shared" si="33"/>
        <v>0</v>
      </c>
      <c r="AN582" s="3">
        <f t="shared" si="34"/>
        <v>0</v>
      </c>
      <c r="AO582" s="3">
        <f t="shared" si="35"/>
        <v>0</v>
      </c>
    </row>
    <row r="583">
      <c r="A583" s="93"/>
      <c r="B583" s="195"/>
      <c r="C583" s="195"/>
      <c r="D583" s="195"/>
      <c r="E583" s="195"/>
      <c r="F583" s="93"/>
      <c r="G583" s="195"/>
      <c r="H583" s="195" t="str">
        <f>vlookup(G583,'Bidding list 26'!$B$4:$G$270,6,0)</f>
        <v>#N/A</v>
      </c>
      <c r="I583" s="88" t="str">
        <f>vlookup(G583,'Bidding list 26'!$B$4:$I$1009,8,0)</f>
        <v>#N/A</v>
      </c>
      <c r="J583" s="93"/>
      <c r="K583" s="89" t="str">
        <f t="shared" si="30"/>
        <v>#N/A</v>
      </c>
      <c r="L583" s="93"/>
      <c r="M583" s="91"/>
      <c r="N583" s="122"/>
      <c r="O583" s="240"/>
      <c r="P583" s="240"/>
      <c r="Q583" s="195"/>
      <c r="R583" s="93">
        <f t="shared" si="29"/>
        <v>0</v>
      </c>
      <c r="S583" s="179" t="str">
        <f t="array" ref="S583">INDEX('G Project Timeline-OPM update'!$G$7:$L$35,MATCH(1,('G Project Timeline-OPM update'!$C$7:$C$35=N583)*('G Project Timeline-OPM update'!$B$7:$B$35=M583)*('G Project Timeline-OPM update'!$D$7:$D$35=O583),0),MATCH(P583,'G Project Timeline-OPM update'!$G$4:$L$4,0))-14</f>
        <v>#N/A</v>
      </c>
      <c r="T583" s="95" t="str">
        <f t="shared" si="3"/>
        <v>#N/A</v>
      </c>
      <c r="U583" s="96" t="str">
        <f>IFERROR(VLOOKUP(G583,'Bidding list 26'!$B$2:$P$31,15,0),"")</f>
        <v/>
      </c>
      <c r="V583" s="96" t="str">
        <f t="shared" si="4"/>
        <v>#N/A</v>
      </c>
      <c r="W583" s="96">
        <f t="shared" si="31"/>
        <v>0</v>
      </c>
      <c r="X583" s="96" t="str">
        <f t="shared" si="21"/>
        <v>#N/A</v>
      </c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01"/>
      <c r="AI583" s="195"/>
      <c r="AJ583" s="103"/>
      <c r="AK583" s="104"/>
      <c r="AL583" s="3">
        <f t="shared" si="32"/>
        <v>0</v>
      </c>
      <c r="AM583" s="3">
        <f t="shared" si="33"/>
        <v>0</v>
      </c>
      <c r="AN583" s="3">
        <f t="shared" si="34"/>
        <v>0</v>
      </c>
      <c r="AO583" s="3">
        <f t="shared" si="35"/>
        <v>0</v>
      </c>
    </row>
    <row r="584">
      <c r="A584" s="93"/>
      <c r="B584" s="195"/>
      <c r="C584" s="195"/>
      <c r="D584" s="195"/>
      <c r="E584" s="195"/>
      <c r="F584" s="93"/>
      <c r="G584" s="195"/>
      <c r="H584" s="195" t="str">
        <f>vlookup(G584,'Bidding list 26'!$B$4:$G$270,6,0)</f>
        <v>#N/A</v>
      </c>
      <c r="I584" s="88" t="str">
        <f>vlookup(G584,'Bidding list 26'!$B$4:$I$1009,8,0)</f>
        <v>#N/A</v>
      </c>
      <c r="J584" s="93"/>
      <c r="K584" s="89" t="str">
        <f t="shared" si="30"/>
        <v>#N/A</v>
      </c>
      <c r="L584" s="93"/>
      <c r="M584" s="91"/>
      <c r="N584" s="122"/>
      <c r="O584" s="240"/>
      <c r="P584" s="240"/>
      <c r="Q584" s="195"/>
      <c r="R584" s="93">
        <f t="shared" si="29"/>
        <v>0</v>
      </c>
      <c r="S584" s="179" t="str">
        <f t="array" ref="S584">INDEX('G Project Timeline-OPM update'!$G$7:$L$35,MATCH(1,('G Project Timeline-OPM update'!$C$7:$C$35=N584)*('G Project Timeline-OPM update'!$B$7:$B$35=M584)*('G Project Timeline-OPM update'!$D$7:$D$35=O584),0),MATCH(P584,'G Project Timeline-OPM update'!$G$4:$L$4,0))-14</f>
        <v>#N/A</v>
      </c>
      <c r="T584" s="95" t="str">
        <f t="shared" si="3"/>
        <v>#N/A</v>
      </c>
      <c r="U584" s="96" t="str">
        <f>IFERROR(VLOOKUP(G584,'Bidding list 26'!$B$2:$P$31,15,0),"")</f>
        <v/>
      </c>
      <c r="V584" s="96" t="str">
        <f t="shared" si="4"/>
        <v>#N/A</v>
      </c>
      <c r="W584" s="96">
        <f t="shared" si="31"/>
        <v>0</v>
      </c>
      <c r="X584" s="96" t="str">
        <f t="shared" si="21"/>
        <v>#N/A</v>
      </c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01"/>
      <c r="AI584" s="195"/>
      <c r="AJ584" s="103"/>
      <c r="AK584" s="104"/>
      <c r="AL584" s="3">
        <f t="shared" si="32"/>
        <v>0</v>
      </c>
      <c r="AM584" s="3">
        <f t="shared" si="33"/>
        <v>0</v>
      </c>
      <c r="AN584" s="3">
        <f t="shared" si="34"/>
        <v>0</v>
      </c>
      <c r="AO584" s="3">
        <f t="shared" si="35"/>
        <v>0</v>
      </c>
    </row>
    <row r="585">
      <c r="A585" s="93"/>
      <c r="B585" s="195"/>
      <c r="C585" s="195"/>
      <c r="D585" s="195"/>
      <c r="E585" s="195"/>
      <c r="F585" s="93"/>
      <c r="G585" s="195"/>
      <c r="H585" s="195" t="str">
        <f>vlookup(G585,'Bidding list 26'!$B$4:$G$270,6,0)</f>
        <v>#N/A</v>
      </c>
      <c r="I585" s="88" t="str">
        <f>vlookup(G585,'Bidding list 26'!$B$4:$I$1009,8,0)</f>
        <v>#N/A</v>
      </c>
      <c r="J585" s="93"/>
      <c r="K585" s="89" t="str">
        <f t="shared" si="30"/>
        <v>#N/A</v>
      </c>
      <c r="L585" s="93"/>
      <c r="M585" s="91"/>
      <c r="N585" s="122"/>
      <c r="O585" s="240"/>
      <c r="P585" s="240"/>
      <c r="Q585" s="195"/>
      <c r="R585" s="93">
        <f t="shared" si="29"/>
        <v>0</v>
      </c>
      <c r="S585" s="179" t="str">
        <f t="array" ref="S585">INDEX('G Project Timeline-OPM update'!$G$7:$L$35,MATCH(1,('G Project Timeline-OPM update'!$C$7:$C$35=N585)*('G Project Timeline-OPM update'!$B$7:$B$35=M585)*('G Project Timeline-OPM update'!$D$7:$D$35=O585),0),MATCH(P585,'G Project Timeline-OPM update'!$G$4:$L$4,0))-14</f>
        <v>#N/A</v>
      </c>
      <c r="T585" s="95" t="str">
        <f t="shared" si="3"/>
        <v>#N/A</v>
      </c>
      <c r="U585" s="96" t="str">
        <f>IFERROR(VLOOKUP(G585,'Bidding list 26'!$B$2:$P$31,15,0),"")</f>
        <v/>
      </c>
      <c r="V585" s="96" t="str">
        <f t="shared" si="4"/>
        <v>#N/A</v>
      </c>
      <c r="W585" s="96">
        <f t="shared" si="31"/>
        <v>0</v>
      </c>
      <c r="X585" s="96" t="str">
        <f t="shared" si="21"/>
        <v>#N/A</v>
      </c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01"/>
      <c r="AI585" s="195"/>
      <c r="AJ585" s="103"/>
      <c r="AK585" s="104"/>
      <c r="AL585" s="3">
        <f t="shared" si="32"/>
        <v>0</v>
      </c>
      <c r="AM585" s="3">
        <f t="shared" si="33"/>
        <v>0</v>
      </c>
      <c r="AN585" s="3">
        <f t="shared" si="34"/>
        <v>0</v>
      </c>
      <c r="AO585" s="3">
        <f t="shared" si="35"/>
        <v>0</v>
      </c>
    </row>
    <row r="586">
      <c r="A586" s="93"/>
      <c r="B586" s="195"/>
      <c r="C586" s="195"/>
      <c r="D586" s="195"/>
      <c r="E586" s="195"/>
      <c r="F586" s="93"/>
      <c r="G586" s="195"/>
      <c r="H586" s="195" t="str">
        <f>vlookup(G586,'Bidding list 26'!$B$4:$G$270,6,0)</f>
        <v>#N/A</v>
      </c>
      <c r="I586" s="88" t="str">
        <f>vlookup(G586,'Bidding list 26'!$B$4:$I$1009,8,0)</f>
        <v>#N/A</v>
      </c>
      <c r="J586" s="93"/>
      <c r="K586" s="89" t="str">
        <f t="shared" si="30"/>
        <v>#N/A</v>
      </c>
      <c r="L586" s="93"/>
      <c r="M586" s="91"/>
      <c r="N586" s="122"/>
      <c r="O586" s="240"/>
      <c r="P586" s="240"/>
      <c r="Q586" s="195"/>
      <c r="R586" s="93">
        <f t="shared" si="29"/>
        <v>0</v>
      </c>
      <c r="S586" s="179" t="str">
        <f t="array" ref="S586">INDEX('G Project Timeline-OPM update'!$G$7:$L$35,MATCH(1,('G Project Timeline-OPM update'!$C$7:$C$35=N586)*('G Project Timeline-OPM update'!$B$7:$B$35=M586)*('G Project Timeline-OPM update'!$D$7:$D$35=O586),0),MATCH(P586,'G Project Timeline-OPM update'!$G$4:$L$4,0))-14</f>
        <v>#N/A</v>
      </c>
      <c r="T586" s="95" t="str">
        <f t="shared" si="3"/>
        <v>#N/A</v>
      </c>
      <c r="U586" s="96" t="str">
        <f>IFERROR(VLOOKUP(G586,'Bidding list 26'!$B$2:$P$31,15,0),"")</f>
        <v/>
      </c>
      <c r="V586" s="96" t="str">
        <f t="shared" si="4"/>
        <v>#N/A</v>
      </c>
      <c r="W586" s="96">
        <f t="shared" si="31"/>
        <v>0</v>
      </c>
      <c r="X586" s="96" t="str">
        <f t="shared" si="21"/>
        <v>#N/A</v>
      </c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01"/>
      <c r="AI586" s="195"/>
      <c r="AJ586" s="103"/>
      <c r="AK586" s="104"/>
      <c r="AL586" s="3">
        <f t="shared" si="32"/>
        <v>0</v>
      </c>
      <c r="AM586" s="3">
        <f t="shared" si="33"/>
        <v>0</v>
      </c>
      <c r="AN586" s="3">
        <f t="shared" si="34"/>
        <v>0</v>
      </c>
      <c r="AO586" s="3">
        <f t="shared" si="35"/>
        <v>0</v>
      </c>
    </row>
    <row r="587">
      <c r="A587" s="93"/>
      <c r="B587" s="195"/>
      <c r="C587" s="195"/>
      <c r="D587" s="195"/>
      <c r="E587" s="195"/>
      <c r="F587" s="93"/>
      <c r="G587" s="195"/>
      <c r="H587" s="195" t="str">
        <f>vlookup(G587,'Bidding list 26'!$B$4:$G$270,6,0)</f>
        <v>#N/A</v>
      </c>
      <c r="I587" s="88" t="str">
        <f>vlookup(G587,'Bidding list 26'!$B$4:$I$1009,8,0)</f>
        <v>#N/A</v>
      </c>
      <c r="J587" s="93"/>
      <c r="K587" s="89" t="str">
        <f t="shared" si="30"/>
        <v>#N/A</v>
      </c>
      <c r="L587" s="93"/>
      <c r="M587" s="91"/>
      <c r="N587" s="122"/>
      <c r="O587" s="240"/>
      <c r="P587" s="240"/>
      <c r="Q587" s="195"/>
      <c r="R587" s="93">
        <f t="shared" si="29"/>
        <v>0</v>
      </c>
      <c r="S587" s="179" t="str">
        <f t="array" ref="S587">INDEX('G Project Timeline-OPM update'!$G$7:$L$35,MATCH(1,('G Project Timeline-OPM update'!$C$7:$C$35=N587)*('G Project Timeline-OPM update'!$B$7:$B$35=M587)*('G Project Timeline-OPM update'!$D$7:$D$35=O587),0),MATCH(P587,'G Project Timeline-OPM update'!$G$4:$L$4,0))-14</f>
        <v>#N/A</v>
      </c>
      <c r="T587" s="95" t="str">
        <f t="shared" si="3"/>
        <v>#N/A</v>
      </c>
      <c r="U587" s="96" t="str">
        <f>IFERROR(VLOOKUP(G587,'Bidding list 26'!$B$2:$P$31,15,0),"")</f>
        <v/>
      </c>
      <c r="V587" s="96" t="str">
        <f t="shared" si="4"/>
        <v>#N/A</v>
      </c>
      <c r="W587" s="96">
        <f t="shared" si="31"/>
        <v>0</v>
      </c>
      <c r="X587" s="96" t="str">
        <f t="shared" si="21"/>
        <v>#N/A</v>
      </c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01"/>
      <c r="AI587" s="195"/>
      <c r="AJ587" s="103"/>
      <c r="AK587" s="104"/>
      <c r="AL587" s="3">
        <f t="shared" si="32"/>
        <v>0</v>
      </c>
      <c r="AM587" s="3">
        <f t="shared" si="33"/>
        <v>0</v>
      </c>
      <c r="AN587" s="3">
        <f t="shared" si="34"/>
        <v>0</v>
      </c>
      <c r="AO587" s="3">
        <f t="shared" si="35"/>
        <v>0</v>
      </c>
    </row>
    <row r="588">
      <c r="A588" s="93"/>
      <c r="B588" s="195"/>
      <c r="C588" s="195"/>
      <c r="D588" s="195"/>
      <c r="E588" s="195"/>
      <c r="F588" s="93"/>
      <c r="G588" s="195"/>
      <c r="H588" s="195" t="str">
        <f>vlookup(G588,'Bidding list 26'!$B$4:$G$270,6,0)</f>
        <v>#N/A</v>
      </c>
      <c r="I588" s="88" t="str">
        <f>vlookup(G588,'Bidding list 26'!$B$4:$I$1009,8,0)</f>
        <v>#N/A</v>
      </c>
      <c r="J588" s="93"/>
      <c r="K588" s="89" t="str">
        <f t="shared" si="30"/>
        <v>#N/A</v>
      </c>
      <c r="L588" s="93"/>
      <c r="M588" s="91"/>
      <c r="N588" s="122"/>
      <c r="O588" s="240"/>
      <c r="P588" s="240"/>
      <c r="Q588" s="195"/>
      <c r="R588" s="93">
        <f t="shared" si="29"/>
        <v>0</v>
      </c>
      <c r="S588" s="179" t="str">
        <f t="array" ref="S588">INDEX('G Project Timeline-OPM update'!$G$7:$L$35,MATCH(1,('G Project Timeline-OPM update'!$C$7:$C$35=N588)*('G Project Timeline-OPM update'!$B$7:$B$35=M588)*('G Project Timeline-OPM update'!$D$7:$D$35=O588),0),MATCH(P588,'G Project Timeline-OPM update'!$G$4:$L$4,0))-14</f>
        <v>#N/A</v>
      </c>
      <c r="T588" s="95" t="str">
        <f t="shared" si="3"/>
        <v>#N/A</v>
      </c>
      <c r="U588" s="96" t="str">
        <f>IFERROR(VLOOKUP(G588,'Bidding list 26'!$B$2:$P$31,15,0),"")</f>
        <v/>
      </c>
      <c r="V588" s="96" t="str">
        <f t="shared" si="4"/>
        <v>#N/A</v>
      </c>
      <c r="W588" s="96">
        <f t="shared" si="31"/>
        <v>0</v>
      </c>
      <c r="X588" s="96" t="str">
        <f t="shared" si="21"/>
        <v>#N/A</v>
      </c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01"/>
      <c r="AI588" s="195"/>
      <c r="AJ588" s="103"/>
      <c r="AK588" s="104"/>
      <c r="AL588" s="3">
        <f t="shared" si="32"/>
        <v>0</v>
      </c>
      <c r="AM588" s="3">
        <f t="shared" si="33"/>
        <v>0</v>
      </c>
      <c r="AN588" s="3">
        <f t="shared" si="34"/>
        <v>0</v>
      </c>
      <c r="AO588" s="3">
        <f t="shared" si="35"/>
        <v>0</v>
      </c>
    </row>
    <row r="589">
      <c r="A589" s="93"/>
      <c r="B589" s="195"/>
      <c r="C589" s="195"/>
      <c r="D589" s="195"/>
      <c r="E589" s="195"/>
      <c r="F589" s="93"/>
      <c r="G589" s="195"/>
      <c r="H589" s="195" t="str">
        <f>vlookup(G589,'Bidding list 26'!$B$4:$G$270,6,0)</f>
        <v>#N/A</v>
      </c>
      <c r="I589" s="88" t="str">
        <f>vlookup(G589,'Bidding list 26'!$B$4:$I$1009,8,0)</f>
        <v>#N/A</v>
      </c>
      <c r="J589" s="93"/>
      <c r="K589" s="89" t="str">
        <f t="shared" si="30"/>
        <v>#N/A</v>
      </c>
      <c r="L589" s="93"/>
      <c r="M589" s="91"/>
      <c r="N589" s="122"/>
      <c r="O589" s="240"/>
      <c r="P589" s="240"/>
      <c r="Q589" s="195"/>
      <c r="R589" s="93">
        <f t="shared" si="29"/>
        <v>0</v>
      </c>
      <c r="S589" s="179" t="str">
        <f t="array" ref="S589">INDEX('G Project Timeline-OPM update'!$G$7:$L$35,MATCH(1,('G Project Timeline-OPM update'!$C$7:$C$35=N589)*('G Project Timeline-OPM update'!$B$7:$B$35=M589)*('G Project Timeline-OPM update'!$D$7:$D$35=O589),0),MATCH(P589,'G Project Timeline-OPM update'!$G$4:$L$4,0))-14</f>
        <v>#N/A</v>
      </c>
      <c r="T589" s="95" t="str">
        <f t="shared" si="3"/>
        <v>#N/A</v>
      </c>
      <c r="U589" s="96" t="str">
        <f>IFERROR(VLOOKUP(G589,'Bidding list 26'!$B$2:$P$31,15,0),"")</f>
        <v/>
      </c>
      <c r="V589" s="96" t="str">
        <f t="shared" si="4"/>
        <v>#N/A</v>
      </c>
      <c r="W589" s="96">
        <f t="shared" si="31"/>
        <v>0</v>
      </c>
      <c r="X589" s="96" t="str">
        <f t="shared" si="21"/>
        <v>#N/A</v>
      </c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01"/>
      <c r="AI589" s="195"/>
      <c r="AJ589" s="103"/>
      <c r="AK589" s="104"/>
      <c r="AL589" s="3">
        <f t="shared" si="32"/>
        <v>0</v>
      </c>
      <c r="AM589" s="3">
        <f t="shared" si="33"/>
        <v>0</v>
      </c>
      <c r="AN589" s="3">
        <f t="shared" si="34"/>
        <v>0</v>
      </c>
      <c r="AO589" s="3">
        <f t="shared" si="35"/>
        <v>0</v>
      </c>
    </row>
    <row r="590">
      <c r="A590" s="93"/>
      <c r="B590" s="195"/>
      <c r="C590" s="195"/>
      <c r="D590" s="195"/>
      <c r="E590" s="195"/>
      <c r="F590" s="93"/>
      <c r="G590" s="195"/>
      <c r="H590" s="195" t="str">
        <f>vlookup(G590,'Bidding list 26'!$B$4:$G$270,6,0)</f>
        <v>#N/A</v>
      </c>
      <c r="I590" s="88" t="str">
        <f>vlookup(G590,'Bidding list 26'!$B$4:$I$1009,8,0)</f>
        <v>#N/A</v>
      </c>
      <c r="J590" s="93"/>
      <c r="K590" s="89" t="str">
        <f t="shared" si="30"/>
        <v>#N/A</v>
      </c>
      <c r="L590" s="93"/>
      <c r="M590" s="91"/>
      <c r="N590" s="122"/>
      <c r="O590" s="240"/>
      <c r="P590" s="240"/>
      <c r="Q590" s="195"/>
      <c r="R590" s="93">
        <f t="shared" si="29"/>
        <v>0</v>
      </c>
      <c r="S590" s="179" t="str">
        <f t="array" ref="S590">INDEX('G Project Timeline-OPM update'!$G$7:$L$35,MATCH(1,('G Project Timeline-OPM update'!$C$7:$C$35=N590)*('G Project Timeline-OPM update'!$B$7:$B$35=M590)*('G Project Timeline-OPM update'!$D$7:$D$35=O590),0),MATCH(P590,'G Project Timeline-OPM update'!$G$4:$L$4,0))-14</f>
        <v>#N/A</v>
      </c>
      <c r="T590" s="95" t="str">
        <f t="shared" si="3"/>
        <v>#N/A</v>
      </c>
      <c r="U590" s="96" t="str">
        <f>IFERROR(VLOOKUP(G590,'Bidding list 26'!$B$2:$P$31,15,0),"")</f>
        <v/>
      </c>
      <c r="V590" s="96" t="str">
        <f t="shared" si="4"/>
        <v>#N/A</v>
      </c>
      <c r="W590" s="96">
        <f t="shared" si="31"/>
        <v>0</v>
      </c>
      <c r="X590" s="96" t="str">
        <f t="shared" si="21"/>
        <v>#N/A</v>
      </c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01"/>
      <c r="AI590" s="195"/>
      <c r="AJ590" s="103"/>
      <c r="AK590" s="104"/>
      <c r="AL590" s="3">
        <f t="shared" si="32"/>
        <v>0</v>
      </c>
      <c r="AM590" s="3">
        <f t="shared" si="33"/>
        <v>0</v>
      </c>
      <c r="AN590" s="3">
        <f t="shared" si="34"/>
        <v>0</v>
      </c>
      <c r="AO590" s="3">
        <f t="shared" si="35"/>
        <v>0</v>
      </c>
    </row>
    <row r="591">
      <c r="A591" s="93"/>
      <c r="B591" s="195"/>
      <c r="C591" s="195"/>
      <c r="D591" s="195"/>
      <c r="E591" s="195"/>
      <c r="F591" s="93"/>
      <c r="G591" s="195"/>
      <c r="H591" s="195" t="str">
        <f>vlookup(G591,'Bidding list 26'!$B$4:$G$270,6,0)</f>
        <v>#N/A</v>
      </c>
      <c r="I591" s="88" t="str">
        <f>vlookup(G591,'Bidding list 26'!$B$4:$I$1009,8,0)</f>
        <v>#N/A</v>
      </c>
      <c r="J591" s="93"/>
      <c r="K591" s="89" t="str">
        <f t="shared" si="30"/>
        <v>#N/A</v>
      </c>
      <c r="L591" s="93"/>
      <c r="M591" s="91"/>
      <c r="N591" s="122"/>
      <c r="O591" s="240"/>
      <c r="P591" s="240"/>
      <c r="Q591" s="195"/>
      <c r="R591" s="93">
        <f t="shared" si="29"/>
        <v>0</v>
      </c>
      <c r="S591" s="179" t="str">
        <f t="array" ref="S591">INDEX('G Project Timeline-OPM update'!$G$7:$L$35,MATCH(1,('G Project Timeline-OPM update'!$C$7:$C$35=N591)*('G Project Timeline-OPM update'!$B$7:$B$35=M591)*('G Project Timeline-OPM update'!$D$7:$D$35=O591),0),MATCH(P591,'G Project Timeline-OPM update'!$G$4:$L$4,0))-14</f>
        <v>#N/A</v>
      </c>
      <c r="T591" s="95" t="str">
        <f t="shared" si="3"/>
        <v>#N/A</v>
      </c>
      <c r="U591" s="96" t="str">
        <f>IFERROR(VLOOKUP(G591,'Bidding list 26'!$B$2:$P$31,15,0),"")</f>
        <v/>
      </c>
      <c r="V591" s="96" t="str">
        <f t="shared" si="4"/>
        <v>#N/A</v>
      </c>
      <c r="W591" s="96">
        <f t="shared" si="31"/>
        <v>0</v>
      </c>
      <c r="X591" s="96" t="str">
        <f t="shared" si="21"/>
        <v>#N/A</v>
      </c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01"/>
      <c r="AI591" s="195"/>
      <c r="AJ591" s="103"/>
      <c r="AK591" s="104"/>
      <c r="AL591" s="3">
        <f t="shared" si="32"/>
        <v>0</v>
      </c>
      <c r="AM591" s="3">
        <f t="shared" si="33"/>
        <v>0</v>
      </c>
      <c r="AN591" s="3">
        <f t="shared" si="34"/>
        <v>0</v>
      </c>
      <c r="AO591" s="3">
        <f t="shared" si="35"/>
        <v>0</v>
      </c>
    </row>
    <row r="592">
      <c r="A592" s="93"/>
      <c r="B592" s="195"/>
      <c r="C592" s="195"/>
      <c r="D592" s="195"/>
      <c r="E592" s="195"/>
      <c r="F592" s="93"/>
      <c r="G592" s="195"/>
      <c r="H592" s="195" t="str">
        <f>vlookup(G592,'Bidding list 26'!$B$4:$G$270,6,0)</f>
        <v>#N/A</v>
      </c>
      <c r="I592" s="88" t="str">
        <f>vlookup(G592,'Bidding list 26'!$B$4:$I$1009,8,0)</f>
        <v>#N/A</v>
      </c>
      <c r="J592" s="93"/>
      <c r="K592" s="89" t="str">
        <f t="shared" si="30"/>
        <v>#N/A</v>
      </c>
      <c r="L592" s="93"/>
      <c r="M592" s="91"/>
      <c r="N592" s="122"/>
      <c r="O592" s="240"/>
      <c r="P592" s="240"/>
      <c r="Q592" s="195"/>
      <c r="R592" s="93">
        <f t="shared" si="29"/>
        <v>0</v>
      </c>
      <c r="S592" s="179" t="str">
        <f t="array" ref="S592">INDEX('G Project Timeline-OPM update'!$G$7:$L$35,MATCH(1,('G Project Timeline-OPM update'!$C$7:$C$35=N592)*('G Project Timeline-OPM update'!$B$7:$B$35=M592)*('G Project Timeline-OPM update'!$D$7:$D$35=O592),0),MATCH(P592,'G Project Timeline-OPM update'!$G$4:$L$4,0))-14</f>
        <v>#N/A</v>
      </c>
      <c r="T592" s="95" t="str">
        <f t="shared" si="3"/>
        <v>#N/A</v>
      </c>
      <c r="U592" s="96" t="str">
        <f>IFERROR(VLOOKUP(G592,'Bidding list 26'!$B$2:$P$31,15,0),"")</f>
        <v/>
      </c>
      <c r="V592" s="96" t="str">
        <f t="shared" si="4"/>
        <v>#N/A</v>
      </c>
      <c r="W592" s="96">
        <f t="shared" si="31"/>
        <v>0</v>
      </c>
      <c r="X592" s="96" t="str">
        <f t="shared" si="21"/>
        <v>#N/A</v>
      </c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01"/>
      <c r="AI592" s="195"/>
      <c r="AJ592" s="103"/>
      <c r="AK592" s="104"/>
      <c r="AL592" s="3">
        <f t="shared" si="32"/>
        <v>0</v>
      </c>
      <c r="AM592" s="3">
        <f t="shared" si="33"/>
        <v>0</v>
      </c>
      <c r="AN592" s="3">
        <f t="shared" si="34"/>
        <v>0</v>
      </c>
      <c r="AO592" s="3">
        <f t="shared" si="35"/>
        <v>0</v>
      </c>
    </row>
    <row r="593">
      <c r="A593" s="93"/>
      <c r="B593" s="195"/>
      <c r="C593" s="195"/>
      <c r="D593" s="195"/>
      <c r="E593" s="195"/>
      <c r="F593" s="93"/>
      <c r="G593" s="195"/>
      <c r="H593" s="195" t="str">
        <f>vlookup(G593,'Bidding list 26'!$B$4:$G$270,6,0)</f>
        <v>#N/A</v>
      </c>
      <c r="I593" s="88" t="str">
        <f>vlookup(G593,'Bidding list 26'!$B$4:$I$1009,8,0)</f>
        <v>#N/A</v>
      </c>
      <c r="J593" s="93"/>
      <c r="K593" s="89" t="str">
        <f t="shared" si="30"/>
        <v>#N/A</v>
      </c>
      <c r="L593" s="93"/>
      <c r="M593" s="91"/>
      <c r="N593" s="122"/>
      <c r="O593" s="240"/>
      <c r="P593" s="240"/>
      <c r="Q593" s="195"/>
      <c r="R593" s="93">
        <f t="shared" si="29"/>
        <v>0</v>
      </c>
      <c r="S593" s="179" t="str">
        <f t="array" ref="S593">INDEX('G Project Timeline-OPM update'!$G$7:$L$35,MATCH(1,('G Project Timeline-OPM update'!$C$7:$C$35=N593)*('G Project Timeline-OPM update'!$B$7:$B$35=M593)*('G Project Timeline-OPM update'!$D$7:$D$35=O593),0),MATCH(P593,'G Project Timeline-OPM update'!$G$4:$L$4,0))-14</f>
        <v>#N/A</v>
      </c>
      <c r="T593" s="95" t="str">
        <f t="shared" si="3"/>
        <v>#N/A</v>
      </c>
      <c r="U593" s="96" t="str">
        <f>IFERROR(VLOOKUP(G593,'Bidding list 26'!$B$2:$P$31,15,0),"")</f>
        <v/>
      </c>
      <c r="V593" s="96" t="str">
        <f t="shared" si="4"/>
        <v>#N/A</v>
      </c>
      <c r="W593" s="96">
        <f t="shared" si="31"/>
        <v>0</v>
      </c>
      <c r="X593" s="96" t="str">
        <f t="shared" si="21"/>
        <v>#N/A</v>
      </c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01"/>
      <c r="AI593" s="195"/>
      <c r="AJ593" s="103"/>
      <c r="AK593" s="104"/>
      <c r="AL593" s="3">
        <f t="shared" si="32"/>
        <v>0</v>
      </c>
      <c r="AM593" s="3">
        <f t="shared" si="33"/>
        <v>0</v>
      </c>
      <c r="AN593" s="3">
        <f t="shared" si="34"/>
        <v>0</v>
      </c>
      <c r="AO593" s="3">
        <f t="shared" si="35"/>
        <v>0</v>
      </c>
    </row>
    <row r="594">
      <c r="A594" s="93"/>
      <c r="B594" s="195"/>
      <c r="C594" s="195"/>
      <c r="D594" s="195"/>
      <c r="E594" s="195"/>
      <c r="F594" s="93"/>
      <c r="G594" s="195"/>
      <c r="H594" s="195" t="str">
        <f>vlookup(G594,'Bidding list 26'!$B$4:$G$270,6,0)</f>
        <v>#N/A</v>
      </c>
      <c r="I594" s="88" t="str">
        <f>vlookup(G594,'Bidding list 26'!$B$4:$I$1009,8,0)</f>
        <v>#N/A</v>
      </c>
      <c r="J594" s="93"/>
      <c r="K594" s="89" t="str">
        <f t="shared" si="30"/>
        <v>#N/A</v>
      </c>
      <c r="L594" s="93"/>
      <c r="M594" s="91"/>
      <c r="N594" s="122"/>
      <c r="O594" s="240"/>
      <c r="P594" s="240"/>
      <c r="Q594" s="195"/>
      <c r="R594" s="93">
        <f t="shared" si="29"/>
        <v>0</v>
      </c>
      <c r="S594" s="179" t="str">
        <f t="array" ref="S594">INDEX('G Project Timeline-OPM update'!$G$7:$L$35,MATCH(1,('G Project Timeline-OPM update'!$C$7:$C$35=N594)*('G Project Timeline-OPM update'!$B$7:$B$35=M594)*('G Project Timeline-OPM update'!$D$7:$D$35=O594),0),MATCH(P594,'G Project Timeline-OPM update'!$G$4:$L$4,0))-14</f>
        <v>#N/A</v>
      </c>
      <c r="T594" s="95" t="str">
        <f t="shared" si="3"/>
        <v>#N/A</v>
      </c>
      <c r="U594" s="96" t="str">
        <f>IFERROR(VLOOKUP(G594,'Bidding list 26'!$B$2:$P$31,15,0),"")</f>
        <v/>
      </c>
      <c r="V594" s="96" t="str">
        <f t="shared" si="4"/>
        <v>#N/A</v>
      </c>
      <c r="W594" s="96">
        <f t="shared" si="31"/>
        <v>0</v>
      </c>
      <c r="X594" s="96" t="str">
        <f t="shared" si="21"/>
        <v>#N/A</v>
      </c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01"/>
      <c r="AI594" s="195"/>
      <c r="AJ594" s="103"/>
      <c r="AK594" s="104"/>
      <c r="AL594" s="3">
        <f t="shared" si="32"/>
        <v>0</v>
      </c>
      <c r="AM594" s="3">
        <f t="shared" si="33"/>
        <v>0</v>
      </c>
      <c r="AN594" s="3">
        <f t="shared" si="34"/>
        <v>0</v>
      </c>
      <c r="AO594" s="3">
        <f t="shared" si="35"/>
        <v>0</v>
      </c>
    </row>
    <row r="595">
      <c r="A595" s="93"/>
      <c r="B595" s="195"/>
      <c r="C595" s="195"/>
      <c r="D595" s="195"/>
      <c r="E595" s="195"/>
      <c r="F595" s="93"/>
      <c r="G595" s="195"/>
      <c r="H595" s="195" t="str">
        <f>vlookup(G595,'Bidding list 26'!$B$4:$G$270,6,0)</f>
        <v>#N/A</v>
      </c>
      <c r="I595" s="88" t="str">
        <f>vlookup(G595,'Bidding list 26'!$B$4:$I$1009,8,0)</f>
        <v>#N/A</v>
      </c>
      <c r="J595" s="93"/>
      <c r="K595" s="89" t="str">
        <f t="shared" si="30"/>
        <v>#N/A</v>
      </c>
      <c r="L595" s="93"/>
      <c r="M595" s="91"/>
      <c r="N595" s="122"/>
      <c r="O595" s="240"/>
      <c r="P595" s="240"/>
      <c r="Q595" s="195"/>
      <c r="R595" s="93">
        <f t="shared" si="29"/>
        <v>0</v>
      </c>
      <c r="S595" s="179" t="str">
        <f t="array" ref="S595">INDEX('G Project Timeline-OPM update'!$G$7:$L$35,MATCH(1,('G Project Timeline-OPM update'!$C$7:$C$35=N595)*('G Project Timeline-OPM update'!$B$7:$B$35=M595)*('G Project Timeline-OPM update'!$D$7:$D$35=O595),0),MATCH(P595,'G Project Timeline-OPM update'!$G$4:$L$4,0))-14</f>
        <v>#N/A</v>
      </c>
      <c r="T595" s="95" t="str">
        <f t="shared" si="3"/>
        <v>#N/A</v>
      </c>
      <c r="U595" s="96" t="str">
        <f>IFERROR(VLOOKUP(G595,'Bidding list 26'!$B$2:$P$31,15,0),"")</f>
        <v/>
      </c>
      <c r="V595" s="96" t="str">
        <f t="shared" si="4"/>
        <v>#N/A</v>
      </c>
      <c r="W595" s="96">
        <f t="shared" si="31"/>
        <v>0</v>
      </c>
      <c r="X595" s="96" t="str">
        <f t="shared" si="21"/>
        <v>#N/A</v>
      </c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01"/>
      <c r="AI595" s="195"/>
      <c r="AJ595" s="103"/>
      <c r="AK595" s="104"/>
      <c r="AL595" s="3">
        <f t="shared" si="32"/>
        <v>0</v>
      </c>
      <c r="AM595" s="3">
        <f t="shared" si="33"/>
        <v>0</v>
      </c>
      <c r="AN595" s="3">
        <f t="shared" si="34"/>
        <v>0</v>
      </c>
      <c r="AO595" s="3">
        <f t="shared" si="35"/>
        <v>0</v>
      </c>
    </row>
    <row r="596">
      <c r="A596" s="93"/>
      <c r="B596" s="195"/>
      <c r="C596" s="195"/>
      <c r="D596" s="195"/>
      <c r="E596" s="195"/>
      <c r="F596" s="93"/>
      <c r="G596" s="195"/>
      <c r="H596" s="195" t="str">
        <f>vlookup(G596,'Bidding list 26'!$B$4:$G$270,6,0)</f>
        <v>#N/A</v>
      </c>
      <c r="I596" s="88" t="str">
        <f>vlookup(G596,'Bidding list 26'!$B$4:$I$1009,8,0)</f>
        <v>#N/A</v>
      </c>
      <c r="J596" s="93"/>
      <c r="K596" s="89" t="str">
        <f t="shared" si="30"/>
        <v>#N/A</v>
      </c>
      <c r="L596" s="93"/>
      <c r="M596" s="91"/>
      <c r="N596" s="122"/>
      <c r="O596" s="240"/>
      <c r="P596" s="240"/>
      <c r="Q596" s="195"/>
      <c r="R596" s="93">
        <f t="shared" si="29"/>
        <v>0</v>
      </c>
      <c r="S596" s="179" t="str">
        <f t="array" ref="S596">INDEX('G Project Timeline-OPM update'!$G$7:$L$35,MATCH(1,('G Project Timeline-OPM update'!$C$7:$C$35=N596)*('G Project Timeline-OPM update'!$B$7:$B$35=M596)*('G Project Timeline-OPM update'!$D$7:$D$35=O596),0),MATCH(P596,'G Project Timeline-OPM update'!$G$4:$L$4,0))-14</f>
        <v>#N/A</v>
      </c>
      <c r="T596" s="95" t="str">
        <f t="shared" si="3"/>
        <v>#N/A</v>
      </c>
      <c r="U596" s="96" t="str">
        <f>IFERROR(VLOOKUP(G596,'Bidding list 26'!$B$2:$P$31,15,0),"")</f>
        <v/>
      </c>
      <c r="V596" s="96" t="str">
        <f t="shared" si="4"/>
        <v>#N/A</v>
      </c>
      <c r="W596" s="96">
        <f t="shared" si="31"/>
        <v>0</v>
      </c>
      <c r="X596" s="96" t="str">
        <f t="shared" si="21"/>
        <v>#N/A</v>
      </c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01"/>
      <c r="AI596" s="195"/>
      <c r="AJ596" s="103"/>
      <c r="AK596" s="104"/>
      <c r="AL596" s="3">
        <f t="shared" si="32"/>
        <v>0</v>
      </c>
      <c r="AM596" s="3">
        <f t="shared" si="33"/>
        <v>0</v>
      </c>
      <c r="AN596" s="3">
        <f t="shared" si="34"/>
        <v>0</v>
      </c>
      <c r="AO596" s="3">
        <f t="shared" si="35"/>
        <v>0</v>
      </c>
    </row>
    <row r="597">
      <c r="A597" s="93"/>
      <c r="B597" s="195"/>
      <c r="C597" s="195"/>
      <c r="D597" s="195"/>
      <c r="E597" s="195"/>
      <c r="F597" s="93"/>
      <c r="G597" s="195"/>
      <c r="H597" s="195" t="str">
        <f>vlookup(G597,'Bidding list 26'!$B$4:$G$270,6,0)</f>
        <v>#N/A</v>
      </c>
      <c r="I597" s="88" t="str">
        <f>vlookup(G597,'Bidding list 26'!$B$4:$I$1009,8,0)</f>
        <v>#N/A</v>
      </c>
      <c r="J597" s="93"/>
      <c r="K597" s="89" t="str">
        <f t="shared" si="30"/>
        <v>#N/A</v>
      </c>
      <c r="L597" s="93"/>
      <c r="M597" s="91"/>
      <c r="N597" s="122"/>
      <c r="O597" s="240"/>
      <c r="P597" s="240"/>
      <c r="Q597" s="195"/>
      <c r="R597" s="93">
        <f t="shared" si="29"/>
        <v>0</v>
      </c>
      <c r="S597" s="179" t="str">
        <f t="array" ref="S597">INDEX('G Project Timeline-OPM update'!$G$7:$L$35,MATCH(1,('G Project Timeline-OPM update'!$C$7:$C$35=N597)*('G Project Timeline-OPM update'!$B$7:$B$35=M597)*('G Project Timeline-OPM update'!$D$7:$D$35=O597),0),MATCH(P597,'G Project Timeline-OPM update'!$G$4:$L$4,0))-14</f>
        <v>#N/A</v>
      </c>
      <c r="T597" s="95" t="str">
        <f t="shared" si="3"/>
        <v>#N/A</v>
      </c>
      <c r="U597" s="96" t="str">
        <f>IFERROR(VLOOKUP(G597,'Bidding list 26'!$B$2:$P$31,15,0),"")</f>
        <v/>
      </c>
      <c r="V597" s="96" t="str">
        <f t="shared" si="4"/>
        <v>#N/A</v>
      </c>
      <c r="W597" s="96">
        <f t="shared" si="31"/>
        <v>0</v>
      </c>
      <c r="X597" s="96" t="str">
        <f t="shared" si="21"/>
        <v>#N/A</v>
      </c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01"/>
      <c r="AI597" s="195"/>
      <c r="AJ597" s="103"/>
      <c r="AK597" s="104"/>
      <c r="AL597" s="3">
        <f t="shared" si="32"/>
        <v>0</v>
      </c>
      <c r="AM597" s="3">
        <f t="shared" si="33"/>
        <v>0</v>
      </c>
      <c r="AN597" s="3">
        <f t="shared" si="34"/>
        <v>0</v>
      </c>
      <c r="AO597" s="3">
        <f t="shared" si="35"/>
        <v>0</v>
      </c>
    </row>
    <row r="598">
      <c r="A598" s="93"/>
      <c r="B598" s="195"/>
      <c r="C598" s="195"/>
      <c r="D598" s="195"/>
      <c r="E598" s="195"/>
      <c r="F598" s="93"/>
      <c r="G598" s="195"/>
      <c r="H598" s="195" t="str">
        <f>vlookup(G598,'Bidding list 26'!$B$4:$G$270,6,0)</f>
        <v>#N/A</v>
      </c>
      <c r="I598" s="88" t="str">
        <f>vlookup(G598,'Bidding list 26'!$B$4:$I$1009,8,0)</f>
        <v>#N/A</v>
      </c>
      <c r="J598" s="93"/>
      <c r="K598" s="89" t="str">
        <f t="shared" si="30"/>
        <v>#N/A</v>
      </c>
      <c r="L598" s="93"/>
      <c r="M598" s="91"/>
      <c r="N598" s="122"/>
      <c r="O598" s="240"/>
      <c r="P598" s="240"/>
      <c r="Q598" s="195"/>
      <c r="R598" s="93">
        <f t="shared" si="29"/>
        <v>0</v>
      </c>
      <c r="S598" s="179" t="str">
        <f t="array" ref="S598">INDEX('G Project Timeline-OPM update'!$G$7:$L$35,MATCH(1,('G Project Timeline-OPM update'!$C$7:$C$35=N598)*('G Project Timeline-OPM update'!$B$7:$B$35=M598)*('G Project Timeline-OPM update'!$D$7:$D$35=O598),0),MATCH(P598,'G Project Timeline-OPM update'!$G$4:$L$4,0))-14</f>
        <v>#N/A</v>
      </c>
      <c r="T598" s="95" t="str">
        <f t="shared" si="3"/>
        <v>#N/A</v>
      </c>
      <c r="U598" s="96" t="str">
        <f>IFERROR(VLOOKUP(G598,'Bidding list 26'!$B$2:$P$31,15,0),"")</f>
        <v/>
      </c>
      <c r="V598" s="96" t="str">
        <f t="shared" si="4"/>
        <v>#N/A</v>
      </c>
      <c r="W598" s="96">
        <f t="shared" si="31"/>
        <v>0</v>
      </c>
      <c r="X598" s="96" t="str">
        <f t="shared" si="21"/>
        <v>#N/A</v>
      </c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01"/>
      <c r="AI598" s="195"/>
      <c r="AJ598" s="103"/>
      <c r="AK598" s="104"/>
      <c r="AL598" s="3">
        <f t="shared" si="32"/>
        <v>0</v>
      </c>
      <c r="AM598" s="3">
        <f t="shared" si="33"/>
        <v>0</v>
      </c>
      <c r="AN598" s="3">
        <f t="shared" si="34"/>
        <v>0</v>
      </c>
      <c r="AO598" s="3">
        <f t="shared" si="35"/>
        <v>0</v>
      </c>
    </row>
    <row r="599">
      <c r="A599" s="93"/>
      <c r="B599" s="195"/>
      <c r="C599" s="195"/>
      <c r="D599" s="195"/>
      <c r="E599" s="195"/>
      <c r="F599" s="93"/>
      <c r="G599" s="195"/>
      <c r="H599" s="195" t="str">
        <f>vlookup(G599,'Bidding list 26'!$B$4:$G$270,6,0)</f>
        <v>#N/A</v>
      </c>
      <c r="I599" s="88" t="str">
        <f>vlookup(G599,'Bidding list 26'!$B$4:$I$1009,8,0)</f>
        <v>#N/A</v>
      </c>
      <c r="J599" s="93"/>
      <c r="K599" s="89" t="str">
        <f t="shared" si="30"/>
        <v>#N/A</v>
      </c>
      <c r="L599" s="93"/>
      <c r="M599" s="91"/>
      <c r="N599" s="122"/>
      <c r="O599" s="240"/>
      <c r="P599" s="240"/>
      <c r="Q599" s="195"/>
      <c r="R599" s="93">
        <f t="shared" si="29"/>
        <v>0</v>
      </c>
      <c r="S599" s="179" t="str">
        <f t="array" ref="S599">INDEX('G Project Timeline-OPM update'!$G$7:$L$35,MATCH(1,('G Project Timeline-OPM update'!$C$7:$C$35=N599)*('G Project Timeline-OPM update'!$B$7:$B$35=M599)*('G Project Timeline-OPM update'!$D$7:$D$35=O599),0),MATCH(P599,'G Project Timeline-OPM update'!$G$4:$L$4,0))-14</f>
        <v>#N/A</v>
      </c>
      <c r="T599" s="95" t="str">
        <f t="shared" si="3"/>
        <v>#N/A</v>
      </c>
      <c r="U599" s="96" t="str">
        <f>IFERROR(VLOOKUP(G599,'Bidding list 26'!$B$2:$P$31,15,0),"")</f>
        <v/>
      </c>
      <c r="V599" s="96" t="str">
        <f t="shared" si="4"/>
        <v>#N/A</v>
      </c>
      <c r="W599" s="96">
        <f t="shared" si="31"/>
        <v>0</v>
      </c>
      <c r="X599" s="96" t="str">
        <f t="shared" si="21"/>
        <v>#N/A</v>
      </c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01"/>
      <c r="AI599" s="195"/>
      <c r="AJ599" s="103"/>
      <c r="AK599" s="104"/>
      <c r="AL599" s="3">
        <f t="shared" si="32"/>
        <v>0</v>
      </c>
      <c r="AM599" s="3">
        <f t="shared" si="33"/>
        <v>0</v>
      </c>
      <c r="AN599" s="3">
        <f t="shared" si="34"/>
        <v>0</v>
      </c>
      <c r="AO599" s="3">
        <f t="shared" si="35"/>
        <v>0</v>
      </c>
    </row>
    <row r="600">
      <c r="A600" s="93"/>
      <c r="B600" s="195"/>
      <c r="C600" s="195"/>
      <c r="D600" s="195"/>
      <c r="E600" s="195"/>
      <c r="F600" s="93"/>
      <c r="G600" s="195"/>
      <c r="H600" s="195" t="str">
        <f>vlookup(G600,'Bidding list 26'!$B$4:$G$270,6,0)</f>
        <v>#N/A</v>
      </c>
      <c r="I600" s="88" t="str">
        <f>vlookup(G600,'Bidding list 26'!$B$4:$I$1009,8,0)</f>
        <v>#N/A</v>
      </c>
      <c r="J600" s="93"/>
      <c r="K600" s="89" t="str">
        <f t="shared" si="30"/>
        <v>#N/A</v>
      </c>
      <c r="L600" s="93"/>
      <c r="M600" s="91"/>
      <c r="N600" s="122"/>
      <c r="O600" s="240"/>
      <c r="P600" s="240"/>
      <c r="Q600" s="195"/>
      <c r="R600" s="93">
        <f t="shared" si="29"/>
        <v>0</v>
      </c>
      <c r="S600" s="179" t="str">
        <f t="array" ref="S600">INDEX('G Project Timeline-OPM update'!$G$7:$L$35,MATCH(1,('G Project Timeline-OPM update'!$C$7:$C$35=N600)*('G Project Timeline-OPM update'!$B$7:$B$35=M600)*('G Project Timeline-OPM update'!$D$7:$D$35=O600),0),MATCH(P600,'G Project Timeline-OPM update'!$G$4:$L$4,0))-14</f>
        <v>#N/A</v>
      </c>
      <c r="T600" s="95" t="str">
        <f t="shared" si="3"/>
        <v>#N/A</v>
      </c>
      <c r="U600" s="96" t="str">
        <f>IFERROR(VLOOKUP(G600,'Bidding list 26'!$B$2:$P$31,15,0),"")</f>
        <v/>
      </c>
      <c r="V600" s="96" t="str">
        <f t="shared" si="4"/>
        <v>#N/A</v>
      </c>
      <c r="W600" s="96">
        <f t="shared" si="31"/>
        <v>0</v>
      </c>
      <c r="X600" s="96" t="str">
        <f t="shared" si="21"/>
        <v>#N/A</v>
      </c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01"/>
      <c r="AI600" s="195"/>
      <c r="AJ600" s="103"/>
      <c r="AK600" s="104"/>
      <c r="AL600" s="3">
        <f t="shared" si="32"/>
        <v>0</v>
      </c>
      <c r="AM600" s="3">
        <f t="shared" si="33"/>
        <v>0</v>
      </c>
      <c r="AN600" s="3">
        <f t="shared" si="34"/>
        <v>0</v>
      </c>
      <c r="AO600" s="3">
        <f t="shared" si="35"/>
        <v>0</v>
      </c>
    </row>
    <row r="601">
      <c r="A601" s="93"/>
      <c r="B601" s="195"/>
      <c r="C601" s="195"/>
      <c r="D601" s="195"/>
      <c r="E601" s="195"/>
      <c r="F601" s="93"/>
      <c r="G601" s="195"/>
      <c r="H601" s="195" t="str">
        <f>vlookup(G601,'Bidding list 26'!$B$4:$G$270,6,0)</f>
        <v>#N/A</v>
      </c>
      <c r="I601" s="88" t="str">
        <f>vlookup(G601,'Bidding list 26'!$B$4:$I$1009,8,0)</f>
        <v>#N/A</v>
      </c>
      <c r="J601" s="93"/>
      <c r="K601" s="89" t="str">
        <f t="shared" si="30"/>
        <v>#N/A</v>
      </c>
      <c r="L601" s="93"/>
      <c r="M601" s="91"/>
      <c r="N601" s="122"/>
      <c r="O601" s="240"/>
      <c r="P601" s="240"/>
      <c r="Q601" s="195"/>
      <c r="R601" s="93">
        <f t="shared" si="29"/>
        <v>0</v>
      </c>
      <c r="S601" s="179" t="str">
        <f t="array" ref="S601">INDEX('G Project Timeline-OPM update'!$G$7:$L$35,MATCH(1,('G Project Timeline-OPM update'!$C$7:$C$35=N601)*('G Project Timeline-OPM update'!$B$7:$B$35=M601)*('G Project Timeline-OPM update'!$D$7:$D$35=O601),0),MATCH(P601,'G Project Timeline-OPM update'!$G$4:$L$4,0))-14</f>
        <v>#N/A</v>
      </c>
      <c r="T601" s="95" t="str">
        <f t="shared" si="3"/>
        <v>#N/A</v>
      </c>
      <c r="U601" s="96" t="str">
        <f>IFERROR(VLOOKUP(G601,'Bidding list 26'!$B$2:$P$31,15,0),"")</f>
        <v/>
      </c>
      <c r="V601" s="96" t="str">
        <f t="shared" si="4"/>
        <v>#N/A</v>
      </c>
      <c r="W601" s="96">
        <f t="shared" si="31"/>
        <v>0</v>
      </c>
      <c r="X601" s="96" t="str">
        <f t="shared" si="21"/>
        <v>#N/A</v>
      </c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01"/>
      <c r="AI601" s="195"/>
      <c r="AJ601" s="103"/>
      <c r="AK601" s="104"/>
      <c r="AL601" s="3">
        <f t="shared" si="32"/>
        <v>0</v>
      </c>
      <c r="AM601" s="3">
        <f t="shared" si="33"/>
        <v>0</v>
      </c>
      <c r="AN601" s="3">
        <f t="shared" si="34"/>
        <v>0</v>
      </c>
      <c r="AO601" s="3">
        <f t="shared" si="35"/>
        <v>0</v>
      </c>
    </row>
    <row r="602">
      <c r="A602" s="93"/>
      <c r="B602" s="195"/>
      <c r="C602" s="195"/>
      <c r="D602" s="195"/>
      <c r="E602" s="195"/>
      <c r="F602" s="93"/>
      <c r="G602" s="195"/>
      <c r="H602" s="195" t="str">
        <f>vlookup(G602,'Bidding list 26'!$B$4:$G$270,6,0)</f>
        <v>#N/A</v>
      </c>
      <c r="I602" s="88" t="str">
        <f>vlookup(G602,'Bidding list 26'!$B$4:$I$1009,8,0)</f>
        <v>#N/A</v>
      </c>
      <c r="J602" s="93"/>
      <c r="K602" s="89" t="str">
        <f t="shared" si="30"/>
        <v>#N/A</v>
      </c>
      <c r="L602" s="93"/>
      <c r="M602" s="91"/>
      <c r="N602" s="122"/>
      <c r="O602" s="240"/>
      <c r="P602" s="240"/>
      <c r="Q602" s="195"/>
      <c r="R602" s="93">
        <f t="shared" si="29"/>
        <v>0</v>
      </c>
      <c r="S602" s="179" t="str">
        <f t="array" ref="S602">INDEX('G Project Timeline-OPM update'!$G$7:$L$35,MATCH(1,('G Project Timeline-OPM update'!$C$7:$C$35=N602)*('G Project Timeline-OPM update'!$B$7:$B$35=M602)*('G Project Timeline-OPM update'!$D$7:$D$35=O602),0),MATCH(P602,'G Project Timeline-OPM update'!$G$4:$L$4,0))-14</f>
        <v>#N/A</v>
      </c>
      <c r="T602" s="95" t="str">
        <f t="shared" si="3"/>
        <v>#N/A</v>
      </c>
      <c r="U602" s="96" t="str">
        <f>IFERROR(VLOOKUP(G602,'Bidding list 26'!$B$2:$P$31,15,0),"")</f>
        <v/>
      </c>
      <c r="V602" s="96" t="str">
        <f t="shared" si="4"/>
        <v>#N/A</v>
      </c>
      <c r="W602" s="96">
        <f t="shared" si="31"/>
        <v>0</v>
      </c>
      <c r="X602" s="96" t="str">
        <f t="shared" si="21"/>
        <v>#N/A</v>
      </c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01"/>
      <c r="AI602" s="195"/>
      <c r="AJ602" s="103"/>
      <c r="AK602" s="104"/>
      <c r="AL602" s="3">
        <f t="shared" si="32"/>
        <v>0</v>
      </c>
      <c r="AM602" s="3">
        <f t="shared" si="33"/>
        <v>0</v>
      </c>
      <c r="AN602" s="3">
        <f t="shared" si="34"/>
        <v>0</v>
      </c>
      <c r="AO602" s="3">
        <f t="shared" si="35"/>
        <v>0</v>
      </c>
    </row>
    <row r="603">
      <c r="A603" s="93"/>
      <c r="B603" s="195"/>
      <c r="C603" s="195"/>
      <c r="D603" s="195"/>
      <c r="E603" s="195"/>
      <c r="F603" s="93"/>
      <c r="G603" s="195"/>
      <c r="H603" s="195" t="str">
        <f>vlookup(G603,'Bidding list 26'!$B$4:$G$270,6,0)</f>
        <v>#N/A</v>
      </c>
      <c r="I603" s="88" t="str">
        <f>vlookup(G603,'Bidding list 26'!$B$4:$I$1009,8,0)</f>
        <v>#N/A</v>
      </c>
      <c r="J603" s="93"/>
      <c r="K603" s="89" t="str">
        <f t="shared" si="30"/>
        <v>#N/A</v>
      </c>
      <c r="L603" s="93"/>
      <c r="M603" s="91"/>
      <c r="N603" s="122"/>
      <c r="O603" s="240"/>
      <c r="P603" s="240"/>
      <c r="Q603" s="195"/>
      <c r="R603" s="93">
        <f t="shared" si="29"/>
        <v>0</v>
      </c>
      <c r="S603" s="179" t="str">
        <f t="array" ref="S603">INDEX('G Project Timeline-OPM update'!$G$7:$L$35,MATCH(1,('G Project Timeline-OPM update'!$C$7:$C$35=N603)*('G Project Timeline-OPM update'!$B$7:$B$35=M603)*('G Project Timeline-OPM update'!$D$7:$D$35=O603),0),MATCH(P603,'G Project Timeline-OPM update'!$G$4:$L$4,0))-14</f>
        <v>#N/A</v>
      </c>
      <c r="T603" s="95" t="str">
        <f t="shared" si="3"/>
        <v>#N/A</v>
      </c>
      <c r="U603" s="96" t="str">
        <f>IFERROR(VLOOKUP(G603,'Bidding list 26'!$B$2:$P$31,15,0),"")</f>
        <v/>
      </c>
      <c r="V603" s="96" t="str">
        <f t="shared" si="4"/>
        <v>#N/A</v>
      </c>
      <c r="W603" s="96">
        <f t="shared" si="31"/>
        <v>0</v>
      </c>
      <c r="X603" s="96" t="str">
        <f t="shared" si="21"/>
        <v>#N/A</v>
      </c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01"/>
      <c r="AI603" s="195"/>
      <c r="AJ603" s="103"/>
      <c r="AK603" s="104"/>
      <c r="AL603" s="3">
        <f t="shared" si="32"/>
        <v>0</v>
      </c>
      <c r="AM603" s="3">
        <f t="shared" si="33"/>
        <v>0</v>
      </c>
      <c r="AN603" s="3">
        <f t="shared" si="34"/>
        <v>0</v>
      </c>
      <c r="AO603" s="3">
        <f t="shared" si="35"/>
        <v>0</v>
      </c>
    </row>
    <row r="604">
      <c r="A604" s="93"/>
      <c r="B604" s="195"/>
      <c r="C604" s="195"/>
      <c r="D604" s="195"/>
      <c r="E604" s="195"/>
      <c r="F604" s="93"/>
      <c r="G604" s="195"/>
      <c r="H604" s="195" t="str">
        <f>vlookup(G604,'Bidding list 26'!$B$4:$G$270,6,0)</f>
        <v>#N/A</v>
      </c>
      <c r="I604" s="88" t="str">
        <f>vlookup(G604,'Bidding list 26'!$B$4:$I$1009,8,0)</f>
        <v>#N/A</v>
      </c>
      <c r="J604" s="93"/>
      <c r="K604" s="89" t="str">
        <f t="shared" si="30"/>
        <v>#N/A</v>
      </c>
      <c r="L604" s="93"/>
      <c r="M604" s="91"/>
      <c r="N604" s="122"/>
      <c r="O604" s="240"/>
      <c r="P604" s="240"/>
      <c r="Q604" s="195"/>
      <c r="R604" s="93">
        <f t="shared" si="29"/>
        <v>0</v>
      </c>
      <c r="S604" s="179" t="str">
        <f t="array" ref="S604">INDEX('G Project Timeline-OPM update'!$G$7:$L$35,MATCH(1,('G Project Timeline-OPM update'!$C$7:$C$35=N604)*('G Project Timeline-OPM update'!$B$7:$B$35=M604)*('G Project Timeline-OPM update'!$D$7:$D$35=O604),0),MATCH(P604,'G Project Timeline-OPM update'!$G$4:$L$4,0))-14</f>
        <v>#N/A</v>
      </c>
      <c r="T604" s="95" t="str">
        <f t="shared" si="3"/>
        <v>#N/A</v>
      </c>
      <c r="U604" s="96" t="str">
        <f>IFERROR(VLOOKUP(G604,'Bidding list 26'!$B$2:$P$31,15,0),"")</f>
        <v/>
      </c>
      <c r="V604" s="96" t="str">
        <f t="shared" si="4"/>
        <v>#N/A</v>
      </c>
      <c r="W604" s="96">
        <f t="shared" si="31"/>
        <v>0</v>
      </c>
      <c r="X604" s="96" t="str">
        <f t="shared" si="21"/>
        <v>#N/A</v>
      </c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01"/>
      <c r="AI604" s="195"/>
      <c r="AJ604" s="103"/>
      <c r="AK604" s="104"/>
      <c r="AL604" s="3">
        <f t="shared" si="32"/>
        <v>0</v>
      </c>
      <c r="AM604" s="3">
        <f t="shared" si="33"/>
        <v>0</v>
      </c>
      <c r="AN604" s="3">
        <f t="shared" si="34"/>
        <v>0</v>
      </c>
      <c r="AO604" s="3">
        <f t="shared" si="35"/>
        <v>0</v>
      </c>
    </row>
    <row r="605">
      <c r="A605" s="93"/>
      <c r="B605" s="195"/>
      <c r="C605" s="195"/>
      <c r="D605" s="195"/>
      <c r="E605" s="195"/>
      <c r="F605" s="93"/>
      <c r="G605" s="195"/>
      <c r="H605" s="195" t="str">
        <f>vlookup(G605,'Bidding list 26'!$B$4:$G$270,6,0)</f>
        <v>#N/A</v>
      </c>
      <c r="I605" s="88" t="str">
        <f>vlookup(G605,'Bidding list 26'!$B$4:$I$1009,8,0)</f>
        <v>#N/A</v>
      </c>
      <c r="J605" s="93"/>
      <c r="K605" s="89" t="str">
        <f t="shared" si="30"/>
        <v>#N/A</v>
      </c>
      <c r="L605" s="93"/>
      <c r="M605" s="91"/>
      <c r="N605" s="122"/>
      <c r="O605" s="240"/>
      <c r="P605" s="240"/>
      <c r="Q605" s="195"/>
      <c r="R605" s="93">
        <f t="shared" si="29"/>
        <v>0</v>
      </c>
      <c r="S605" s="179" t="str">
        <f t="array" ref="S605">INDEX('G Project Timeline-OPM update'!$G$7:$L$35,MATCH(1,('G Project Timeline-OPM update'!$C$7:$C$35=N605)*('G Project Timeline-OPM update'!$B$7:$B$35=M605)*('G Project Timeline-OPM update'!$D$7:$D$35=O605),0),MATCH(P605,'G Project Timeline-OPM update'!$G$4:$L$4,0))-14</f>
        <v>#N/A</v>
      </c>
      <c r="T605" s="95" t="str">
        <f t="shared" si="3"/>
        <v>#N/A</v>
      </c>
      <c r="U605" s="96" t="str">
        <f>IFERROR(VLOOKUP(G605,'Bidding list 26'!$B$2:$P$31,15,0),"")</f>
        <v/>
      </c>
      <c r="V605" s="96" t="str">
        <f t="shared" si="4"/>
        <v>#N/A</v>
      </c>
      <c r="W605" s="96">
        <f t="shared" si="31"/>
        <v>0</v>
      </c>
      <c r="X605" s="96" t="str">
        <f t="shared" si="21"/>
        <v>#N/A</v>
      </c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01"/>
      <c r="AI605" s="195"/>
      <c r="AJ605" s="103"/>
      <c r="AK605" s="104"/>
      <c r="AL605" s="3">
        <f t="shared" si="32"/>
        <v>0</v>
      </c>
      <c r="AM605" s="3">
        <f t="shared" si="33"/>
        <v>0</v>
      </c>
      <c r="AN605" s="3">
        <f t="shared" si="34"/>
        <v>0</v>
      </c>
      <c r="AO605" s="3">
        <f t="shared" si="35"/>
        <v>0</v>
      </c>
    </row>
    <row r="606">
      <c r="A606" s="93"/>
      <c r="B606" s="195"/>
      <c r="C606" s="195"/>
      <c r="D606" s="195"/>
      <c r="E606" s="195"/>
      <c r="F606" s="93"/>
      <c r="G606" s="195"/>
      <c r="H606" s="195" t="str">
        <f>vlookup(G606,'Bidding list 26'!$B$4:$G$270,6,0)</f>
        <v>#N/A</v>
      </c>
      <c r="I606" s="88" t="str">
        <f>vlookup(G606,'Bidding list 26'!$B$4:$I$1009,8,0)</f>
        <v>#N/A</v>
      </c>
      <c r="J606" s="93"/>
      <c r="K606" s="89" t="str">
        <f t="shared" si="30"/>
        <v>#N/A</v>
      </c>
      <c r="L606" s="93"/>
      <c r="M606" s="91"/>
      <c r="N606" s="122"/>
      <c r="O606" s="240"/>
      <c r="P606" s="240"/>
      <c r="Q606" s="195"/>
      <c r="R606" s="93">
        <f t="shared" si="29"/>
        <v>0</v>
      </c>
      <c r="S606" s="179" t="str">
        <f t="array" ref="S606">INDEX('G Project Timeline-OPM update'!$G$7:$L$35,MATCH(1,('G Project Timeline-OPM update'!$C$7:$C$35=N606)*('G Project Timeline-OPM update'!$B$7:$B$35=M606)*('G Project Timeline-OPM update'!$D$7:$D$35=O606),0),MATCH(P606,'G Project Timeline-OPM update'!$G$4:$L$4,0))-14</f>
        <v>#N/A</v>
      </c>
      <c r="T606" s="95" t="str">
        <f t="shared" si="3"/>
        <v>#N/A</v>
      </c>
      <c r="U606" s="96" t="str">
        <f>IFERROR(VLOOKUP(G606,'Bidding list 26'!$B$2:$P$31,15,0),"")</f>
        <v/>
      </c>
      <c r="V606" s="96" t="str">
        <f t="shared" si="4"/>
        <v>#N/A</v>
      </c>
      <c r="W606" s="96">
        <f t="shared" si="31"/>
        <v>0</v>
      </c>
      <c r="X606" s="96" t="str">
        <f t="shared" si="21"/>
        <v>#N/A</v>
      </c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01"/>
      <c r="AI606" s="195"/>
      <c r="AJ606" s="103"/>
      <c r="AK606" s="104"/>
      <c r="AL606" s="3">
        <f t="shared" si="32"/>
        <v>0</v>
      </c>
      <c r="AM606" s="3">
        <f t="shared" si="33"/>
        <v>0</v>
      </c>
      <c r="AN606" s="3">
        <f t="shared" si="34"/>
        <v>0</v>
      </c>
      <c r="AO606" s="3">
        <f t="shared" si="35"/>
        <v>0</v>
      </c>
    </row>
    <row r="607">
      <c r="A607" s="93"/>
      <c r="B607" s="195"/>
      <c r="C607" s="195"/>
      <c r="D607" s="195"/>
      <c r="E607" s="195"/>
      <c r="F607" s="93"/>
      <c r="G607" s="195"/>
      <c r="H607" s="195" t="str">
        <f>vlookup(G607,'Bidding list 26'!$B$4:$G$270,6,0)</f>
        <v>#N/A</v>
      </c>
      <c r="I607" s="88" t="str">
        <f>vlookup(G607,'Bidding list 26'!$B$4:$I$1009,8,0)</f>
        <v>#N/A</v>
      </c>
      <c r="J607" s="93"/>
      <c r="K607" s="89" t="str">
        <f t="shared" si="30"/>
        <v>#N/A</v>
      </c>
      <c r="L607" s="93"/>
      <c r="M607" s="91"/>
      <c r="N607" s="122"/>
      <c r="O607" s="240"/>
      <c r="P607" s="240"/>
      <c r="Q607" s="195"/>
      <c r="R607" s="93">
        <f t="shared" si="29"/>
        <v>0</v>
      </c>
      <c r="S607" s="179" t="str">
        <f t="array" ref="S607">INDEX('G Project Timeline-OPM update'!$G$7:$L$35,MATCH(1,('G Project Timeline-OPM update'!$C$7:$C$35=N607)*('G Project Timeline-OPM update'!$B$7:$B$35=M607)*('G Project Timeline-OPM update'!$D$7:$D$35=O607),0),MATCH(P607,'G Project Timeline-OPM update'!$G$4:$L$4,0))-14</f>
        <v>#N/A</v>
      </c>
      <c r="T607" s="95" t="str">
        <f t="shared" si="3"/>
        <v>#N/A</v>
      </c>
      <c r="U607" s="96" t="str">
        <f>IFERROR(VLOOKUP(G607,'Bidding list 26'!$B$2:$P$31,15,0),"")</f>
        <v/>
      </c>
      <c r="V607" s="96" t="str">
        <f t="shared" si="4"/>
        <v>#N/A</v>
      </c>
      <c r="W607" s="96">
        <f t="shared" si="31"/>
        <v>0</v>
      </c>
      <c r="X607" s="96" t="str">
        <f t="shared" si="21"/>
        <v>#N/A</v>
      </c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01"/>
      <c r="AI607" s="195"/>
      <c r="AJ607" s="103"/>
      <c r="AK607" s="104"/>
      <c r="AL607" s="3">
        <f t="shared" si="32"/>
        <v>0</v>
      </c>
      <c r="AM607" s="3">
        <f t="shared" si="33"/>
        <v>0</v>
      </c>
      <c r="AN607" s="3">
        <f t="shared" si="34"/>
        <v>0</v>
      </c>
      <c r="AO607" s="3">
        <f t="shared" si="35"/>
        <v>0</v>
      </c>
    </row>
    <row r="608">
      <c r="A608" s="93"/>
      <c r="B608" s="195"/>
      <c r="C608" s="195"/>
      <c r="D608" s="195"/>
      <c r="E608" s="195"/>
      <c r="F608" s="93"/>
      <c r="G608" s="195"/>
      <c r="H608" s="195" t="str">
        <f>vlookup(G608,'Bidding list 26'!$B$4:$G$270,6,0)</f>
        <v>#N/A</v>
      </c>
      <c r="I608" s="88" t="str">
        <f>vlookup(G608,'Bidding list 26'!$B$4:$I$1009,8,0)</f>
        <v>#N/A</v>
      </c>
      <c r="J608" s="93"/>
      <c r="K608" s="89" t="str">
        <f t="shared" si="30"/>
        <v>#N/A</v>
      </c>
      <c r="L608" s="93"/>
      <c r="M608" s="91"/>
      <c r="N608" s="122"/>
      <c r="O608" s="240"/>
      <c r="P608" s="240"/>
      <c r="Q608" s="195"/>
      <c r="R608" s="93">
        <f t="shared" si="29"/>
        <v>0</v>
      </c>
      <c r="S608" s="179" t="str">
        <f t="array" ref="S608">INDEX('G Project Timeline-OPM update'!$G$7:$L$35,MATCH(1,('G Project Timeline-OPM update'!$C$7:$C$35=N608)*('G Project Timeline-OPM update'!$B$7:$B$35=M608)*('G Project Timeline-OPM update'!$D$7:$D$35=O608),0),MATCH(P608,'G Project Timeline-OPM update'!$G$4:$L$4,0))-14</f>
        <v>#N/A</v>
      </c>
      <c r="T608" s="95" t="str">
        <f t="shared" si="3"/>
        <v>#N/A</v>
      </c>
      <c r="U608" s="96" t="str">
        <f>IFERROR(VLOOKUP(G608,'Bidding list 26'!$B$2:$P$31,15,0),"")</f>
        <v/>
      </c>
      <c r="V608" s="96" t="str">
        <f t="shared" si="4"/>
        <v>#N/A</v>
      </c>
      <c r="W608" s="96">
        <f t="shared" si="31"/>
        <v>0</v>
      </c>
      <c r="X608" s="96" t="str">
        <f t="shared" si="21"/>
        <v>#N/A</v>
      </c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01"/>
      <c r="AI608" s="195"/>
      <c r="AJ608" s="103"/>
      <c r="AK608" s="104"/>
      <c r="AL608" s="3">
        <f t="shared" si="32"/>
        <v>0</v>
      </c>
      <c r="AM608" s="3">
        <f t="shared" si="33"/>
        <v>0</v>
      </c>
      <c r="AN608" s="3">
        <f t="shared" si="34"/>
        <v>0</v>
      </c>
      <c r="AO608" s="3">
        <f t="shared" si="35"/>
        <v>0</v>
      </c>
    </row>
    <row r="609">
      <c r="A609" s="93"/>
      <c r="B609" s="195"/>
      <c r="C609" s="195"/>
      <c r="D609" s="195"/>
      <c r="E609" s="195"/>
      <c r="F609" s="93"/>
      <c r="G609" s="195"/>
      <c r="H609" s="195" t="str">
        <f>vlookup(G609,'Bidding list 26'!$B$4:$G$270,6,0)</f>
        <v>#N/A</v>
      </c>
      <c r="I609" s="88" t="str">
        <f>vlookup(G609,'Bidding list 26'!$B$4:$I$1009,8,0)</f>
        <v>#N/A</v>
      </c>
      <c r="J609" s="93"/>
      <c r="K609" s="89" t="str">
        <f t="shared" si="30"/>
        <v>#N/A</v>
      </c>
      <c r="L609" s="93"/>
      <c r="M609" s="91"/>
      <c r="N609" s="122"/>
      <c r="O609" s="240"/>
      <c r="P609" s="240"/>
      <c r="Q609" s="195"/>
      <c r="R609" s="93">
        <f t="shared" si="29"/>
        <v>0</v>
      </c>
      <c r="S609" s="179" t="str">
        <f t="array" ref="S609">INDEX('G Project Timeline-OPM update'!$G$7:$L$35,MATCH(1,('G Project Timeline-OPM update'!$C$7:$C$35=N609)*('G Project Timeline-OPM update'!$B$7:$B$35=M609)*('G Project Timeline-OPM update'!$D$7:$D$35=O609),0),MATCH(P609,'G Project Timeline-OPM update'!$G$4:$L$4,0))-14</f>
        <v>#N/A</v>
      </c>
      <c r="T609" s="95" t="str">
        <f t="shared" si="3"/>
        <v>#N/A</v>
      </c>
      <c r="U609" s="96" t="str">
        <f>IFERROR(VLOOKUP(G609,'Bidding list 26'!$B$2:$P$31,15,0),"")</f>
        <v/>
      </c>
      <c r="V609" s="96" t="str">
        <f t="shared" si="4"/>
        <v>#N/A</v>
      </c>
      <c r="W609" s="96">
        <f t="shared" si="31"/>
        <v>0</v>
      </c>
      <c r="X609" s="96" t="str">
        <f t="shared" si="21"/>
        <v>#N/A</v>
      </c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01"/>
      <c r="AI609" s="195"/>
      <c r="AJ609" s="103"/>
      <c r="AK609" s="104"/>
      <c r="AL609" s="3">
        <f t="shared" si="32"/>
        <v>0</v>
      </c>
      <c r="AM609" s="3">
        <f t="shared" si="33"/>
        <v>0</v>
      </c>
      <c r="AN609" s="3">
        <f t="shared" si="34"/>
        <v>0</v>
      </c>
      <c r="AO609" s="3">
        <f t="shared" si="35"/>
        <v>0</v>
      </c>
    </row>
    <row r="610">
      <c r="A610" s="93"/>
      <c r="B610" s="195"/>
      <c r="C610" s="195"/>
      <c r="D610" s="195"/>
      <c r="E610" s="195"/>
      <c r="F610" s="93"/>
      <c r="G610" s="195"/>
      <c r="H610" s="195" t="str">
        <f>vlookup(G610,'Bidding list 26'!$B$4:$G$270,6,0)</f>
        <v>#N/A</v>
      </c>
      <c r="I610" s="88" t="str">
        <f>vlookup(G610,'Bidding list 26'!$B$4:$I$1009,8,0)</f>
        <v>#N/A</v>
      </c>
      <c r="J610" s="93"/>
      <c r="K610" s="89" t="str">
        <f t="shared" si="30"/>
        <v>#N/A</v>
      </c>
      <c r="L610" s="93"/>
      <c r="M610" s="91"/>
      <c r="N610" s="122"/>
      <c r="O610" s="240"/>
      <c r="P610" s="240"/>
      <c r="Q610" s="195"/>
      <c r="R610" s="93">
        <f t="shared" si="29"/>
        <v>0</v>
      </c>
      <c r="S610" s="179" t="str">
        <f t="array" ref="S610">INDEX('G Project Timeline-OPM update'!$G$7:$L$35,MATCH(1,('G Project Timeline-OPM update'!$C$7:$C$35=N610)*('G Project Timeline-OPM update'!$B$7:$B$35=M610)*('G Project Timeline-OPM update'!$D$7:$D$35=O610),0),MATCH(P610,'G Project Timeline-OPM update'!$G$4:$L$4,0))-14</f>
        <v>#N/A</v>
      </c>
      <c r="T610" s="95" t="str">
        <f t="shared" si="3"/>
        <v>#N/A</v>
      </c>
      <c r="U610" s="96" t="str">
        <f>IFERROR(VLOOKUP(G610,'Bidding list 26'!$B$2:$P$31,15,0),"")</f>
        <v/>
      </c>
      <c r="V610" s="96" t="str">
        <f t="shared" si="4"/>
        <v>#N/A</v>
      </c>
      <c r="W610" s="96">
        <f t="shared" si="31"/>
        <v>0</v>
      </c>
      <c r="X610" s="96" t="str">
        <f t="shared" si="21"/>
        <v>#N/A</v>
      </c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01"/>
      <c r="AI610" s="195"/>
      <c r="AJ610" s="103"/>
      <c r="AK610" s="104"/>
      <c r="AL610" s="3">
        <f t="shared" si="32"/>
        <v>0</v>
      </c>
      <c r="AM610" s="3">
        <f t="shared" si="33"/>
        <v>0</v>
      </c>
      <c r="AN610" s="3">
        <f t="shared" si="34"/>
        <v>0</v>
      </c>
      <c r="AO610" s="3">
        <f t="shared" si="35"/>
        <v>0</v>
      </c>
    </row>
    <row r="611">
      <c r="A611" s="93"/>
      <c r="B611" s="195"/>
      <c r="C611" s="195"/>
      <c r="D611" s="195"/>
      <c r="E611" s="195"/>
      <c r="F611" s="93"/>
      <c r="G611" s="195"/>
      <c r="H611" s="195" t="str">
        <f>vlookup(G611,'Bidding list 26'!$B$4:$G$270,6,0)</f>
        <v>#N/A</v>
      </c>
      <c r="I611" s="88" t="str">
        <f>vlookup(G611,'Bidding list 26'!$B$4:$I$1009,8,0)</f>
        <v>#N/A</v>
      </c>
      <c r="J611" s="93"/>
      <c r="K611" s="89" t="str">
        <f t="shared" si="30"/>
        <v>#N/A</v>
      </c>
      <c r="L611" s="93"/>
      <c r="M611" s="91"/>
      <c r="N611" s="122"/>
      <c r="O611" s="240"/>
      <c r="P611" s="240"/>
      <c r="Q611" s="195"/>
      <c r="R611" s="93">
        <f t="shared" si="29"/>
        <v>0</v>
      </c>
      <c r="S611" s="179" t="str">
        <f t="array" ref="S611">INDEX('G Project Timeline-OPM update'!$G$7:$L$35,MATCH(1,('G Project Timeline-OPM update'!$C$7:$C$35=N611)*('G Project Timeline-OPM update'!$B$7:$B$35=M611)*('G Project Timeline-OPM update'!$D$7:$D$35=O611),0),MATCH(P611,'G Project Timeline-OPM update'!$G$4:$L$4,0))-14</f>
        <v>#N/A</v>
      </c>
      <c r="T611" s="95" t="str">
        <f t="shared" si="3"/>
        <v>#N/A</v>
      </c>
      <c r="U611" s="96" t="str">
        <f>IFERROR(VLOOKUP(G611,'Bidding list 26'!$B$2:$P$31,15,0),"")</f>
        <v/>
      </c>
      <c r="V611" s="96" t="str">
        <f t="shared" si="4"/>
        <v>#N/A</v>
      </c>
      <c r="W611" s="96">
        <f t="shared" si="31"/>
        <v>0</v>
      </c>
      <c r="X611" s="96" t="str">
        <f t="shared" si="21"/>
        <v>#N/A</v>
      </c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01"/>
      <c r="AI611" s="195"/>
      <c r="AJ611" s="103"/>
      <c r="AK611" s="104"/>
      <c r="AL611" s="3">
        <f t="shared" si="32"/>
        <v>0</v>
      </c>
      <c r="AM611" s="3">
        <f t="shared" si="33"/>
        <v>0</v>
      </c>
      <c r="AN611" s="3">
        <f t="shared" si="34"/>
        <v>0</v>
      </c>
      <c r="AO611" s="3">
        <f t="shared" si="35"/>
        <v>0</v>
      </c>
    </row>
    <row r="612">
      <c r="A612" s="93"/>
      <c r="B612" s="195"/>
      <c r="C612" s="195"/>
      <c r="D612" s="195"/>
      <c r="E612" s="195"/>
      <c r="F612" s="93"/>
      <c r="G612" s="195"/>
      <c r="H612" s="195" t="str">
        <f>vlookup(G612,'Bidding list 26'!$B$4:$G$270,6,0)</f>
        <v>#N/A</v>
      </c>
      <c r="I612" s="88" t="str">
        <f>vlookup(G612,'Bidding list 26'!$B$4:$I$1009,8,0)</f>
        <v>#N/A</v>
      </c>
      <c r="J612" s="93"/>
      <c r="K612" s="89" t="str">
        <f t="shared" si="30"/>
        <v>#N/A</v>
      </c>
      <c r="L612" s="93"/>
      <c r="M612" s="91"/>
      <c r="N612" s="122"/>
      <c r="O612" s="240"/>
      <c r="P612" s="240"/>
      <c r="Q612" s="195"/>
      <c r="R612" s="93">
        <f t="shared" si="29"/>
        <v>0</v>
      </c>
      <c r="S612" s="179" t="str">
        <f t="array" ref="S612">INDEX('G Project Timeline-OPM update'!$G$7:$L$35,MATCH(1,('G Project Timeline-OPM update'!$C$7:$C$35=N612)*('G Project Timeline-OPM update'!$B$7:$B$35=M612)*('G Project Timeline-OPM update'!$D$7:$D$35=O612),0),MATCH(P612,'G Project Timeline-OPM update'!$G$4:$L$4,0))-14</f>
        <v>#N/A</v>
      </c>
      <c r="T612" s="95" t="str">
        <f t="shared" si="3"/>
        <v>#N/A</v>
      </c>
      <c r="U612" s="96" t="str">
        <f>IFERROR(VLOOKUP(G612,'Bidding list 26'!$B$2:$P$31,15,0),"")</f>
        <v/>
      </c>
      <c r="V612" s="96" t="str">
        <f t="shared" si="4"/>
        <v>#N/A</v>
      </c>
      <c r="W612" s="96">
        <f t="shared" si="31"/>
        <v>0</v>
      </c>
      <c r="X612" s="96" t="str">
        <f t="shared" si="21"/>
        <v>#N/A</v>
      </c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01"/>
      <c r="AI612" s="195"/>
      <c r="AJ612" s="103"/>
      <c r="AK612" s="104"/>
      <c r="AL612" s="3">
        <f t="shared" si="32"/>
        <v>0</v>
      </c>
      <c r="AM612" s="3">
        <f t="shared" si="33"/>
        <v>0</v>
      </c>
      <c r="AN612" s="3">
        <f t="shared" si="34"/>
        <v>0</v>
      </c>
      <c r="AO612" s="3">
        <f t="shared" si="35"/>
        <v>0</v>
      </c>
    </row>
    <row r="613">
      <c r="A613" s="93"/>
      <c r="B613" s="195"/>
      <c r="C613" s="195"/>
      <c r="D613" s="195"/>
      <c r="E613" s="195"/>
      <c r="F613" s="93"/>
      <c r="G613" s="195"/>
      <c r="H613" s="195" t="str">
        <f>vlookup(G613,'Bidding list 26'!$B$4:$G$270,6,0)</f>
        <v>#N/A</v>
      </c>
      <c r="I613" s="88" t="str">
        <f>vlookup(G613,'Bidding list 26'!$B$4:$I$1009,8,0)</f>
        <v>#N/A</v>
      </c>
      <c r="J613" s="93"/>
      <c r="K613" s="89" t="str">
        <f t="shared" si="30"/>
        <v>#N/A</v>
      </c>
      <c r="L613" s="93"/>
      <c r="M613" s="91"/>
      <c r="N613" s="122"/>
      <c r="O613" s="240"/>
      <c r="P613" s="240"/>
      <c r="Q613" s="195"/>
      <c r="R613" s="93">
        <f t="shared" si="29"/>
        <v>0</v>
      </c>
      <c r="S613" s="179" t="str">
        <f t="array" ref="S613">INDEX('G Project Timeline-OPM update'!$G$7:$L$35,MATCH(1,('G Project Timeline-OPM update'!$C$7:$C$35=N613)*('G Project Timeline-OPM update'!$B$7:$B$35=M613)*('G Project Timeline-OPM update'!$D$7:$D$35=O613),0),MATCH(P613,'G Project Timeline-OPM update'!$G$4:$L$4,0))-14</f>
        <v>#N/A</v>
      </c>
      <c r="T613" s="95" t="str">
        <f t="shared" si="3"/>
        <v>#N/A</v>
      </c>
      <c r="U613" s="96" t="str">
        <f>IFERROR(VLOOKUP(G613,'Bidding list 26'!$B$2:$P$31,15,0),"")</f>
        <v/>
      </c>
      <c r="V613" s="96" t="str">
        <f t="shared" si="4"/>
        <v>#N/A</v>
      </c>
      <c r="W613" s="96">
        <f t="shared" si="31"/>
        <v>0</v>
      </c>
      <c r="X613" s="96" t="str">
        <f t="shared" si="21"/>
        <v>#N/A</v>
      </c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01"/>
      <c r="AI613" s="195"/>
      <c r="AJ613" s="103"/>
      <c r="AK613" s="104"/>
      <c r="AL613" s="3">
        <f t="shared" si="32"/>
        <v>0</v>
      </c>
      <c r="AM613" s="3">
        <f t="shared" si="33"/>
        <v>0</v>
      </c>
      <c r="AN613" s="3">
        <f t="shared" si="34"/>
        <v>0</v>
      </c>
      <c r="AO613" s="3">
        <f t="shared" si="35"/>
        <v>0</v>
      </c>
    </row>
    <row r="614">
      <c r="A614" s="93"/>
      <c r="B614" s="195"/>
      <c r="C614" s="195"/>
      <c r="D614" s="195"/>
      <c r="E614" s="195"/>
      <c r="F614" s="93"/>
      <c r="G614" s="195"/>
      <c r="H614" s="195" t="str">
        <f>vlookup(G614,'Bidding list 26'!$B$4:$G$270,6,0)</f>
        <v>#N/A</v>
      </c>
      <c r="I614" s="88" t="str">
        <f>vlookup(G614,'Bidding list 26'!$B$4:$I$1009,8,0)</f>
        <v>#N/A</v>
      </c>
      <c r="J614" s="93"/>
      <c r="K614" s="89" t="str">
        <f t="shared" si="30"/>
        <v>#N/A</v>
      </c>
      <c r="L614" s="93"/>
      <c r="M614" s="91"/>
      <c r="N614" s="122"/>
      <c r="O614" s="240"/>
      <c r="P614" s="240"/>
      <c r="Q614" s="195"/>
      <c r="R614" s="93">
        <f t="shared" si="29"/>
        <v>0</v>
      </c>
      <c r="S614" s="179" t="str">
        <f t="array" ref="S614">INDEX('G Project Timeline-OPM update'!$G$7:$L$35,MATCH(1,('G Project Timeline-OPM update'!$C$7:$C$35=N614)*('G Project Timeline-OPM update'!$B$7:$B$35=M614)*('G Project Timeline-OPM update'!$D$7:$D$35=O614),0),MATCH(P614,'G Project Timeline-OPM update'!$G$4:$L$4,0))-14</f>
        <v>#N/A</v>
      </c>
      <c r="T614" s="95" t="str">
        <f t="shared" si="3"/>
        <v>#N/A</v>
      </c>
      <c r="U614" s="96" t="str">
        <f>IFERROR(VLOOKUP(G614,'Bidding list 26'!$B$2:$P$31,15,0),"")</f>
        <v/>
      </c>
      <c r="V614" s="96" t="str">
        <f t="shared" si="4"/>
        <v>#N/A</v>
      </c>
      <c r="W614" s="96">
        <f t="shared" si="31"/>
        <v>0</v>
      </c>
      <c r="X614" s="96" t="str">
        <f t="shared" si="21"/>
        <v>#N/A</v>
      </c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01"/>
      <c r="AI614" s="195"/>
      <c r="AJ614" s="103"/>
      <c r="AK614" s="104"/>
      <c r="AL614" s="3">
        <f t="shared" si="32"/>
        <v>0</v>
      </c>
      <c r="AM614" s="3">
        <f t="shared" si="33"/>
        <v>0</v>
      </c>
      <c r="AN614" s="3">
        <f t="shared" si="34"/>
        <v>0</v>
      </c>
      <c r="AO614" s="3">
        <f t="shared" si="35"/>
        <v>0</v>
      </c>
    </row>
    <row r="615">
      <c r="A615" s="93"/>
      <c r="B615" s="195"/>
      <c r="C615" s="195"/>
      <c r="D615" s="195"/>
      <c r="E615" s="195"/>
      <c r="F615" s="93"/>
      <c r="G615" s="195"/>
      <c r="H615" s="195" t="str">
        <f>vlookup(G615,'Bidding list 26'!$B$4:$G$270,6,0)</f>
        <v>#N/A</v>
      </c>
      <c r="I615" s="88" t="str">
        <f>vlookup(G615,'Bidding list 26'!$B$4:$I$1009,8,0)</f>
        <v>#N/A</v>
      </c>
      <c r="J615" s="93"/>
      <c r="K615" s="89" t="str">
        <f t="shared" si="30"/>
        <v>#N/A</v>
      </c>
      <c r="L615" s="93"/>
      <c r="M615" s="91"/>
      <c r="N615" s="122"/>
      <c r="O615" s="240"/>
      <c r="P615" s="240"/>
      <c r="Q615" s="195"/>
      <c r="R615" s="93">
        <f t="shared" si="29"/>
        <v>0</v>
      </c>
      <c r="S615" s="179" t="str">
        <f t="array" ref="S615">INDEX('G Project Timeline-OPM update'!$G$7:$L$35,MATCH(1,('G Project Timeline-OPM update'!$C$7:$C$35=N615)*('G Project Timeline-OPM update'!$B$7:$B$35=M615)*('G Project Timeline-OPM update'!$D$7:$D$35=O615),0),MATCH(P615,'G Project Timeline-OPM update'!$G$4:$L$4,0))-14</f>
        <v>#N/A</v>
      </c>
      <c r="T615" s="95" t="str">
        <f t="shared" si="3"/>
        <v>#N/A</v>
      </c>
      <c r="U615" s="96" t="str">
        <f>IFERROR(VLOOKUP(G615,'Bidding list 26'!$B$2:$P$31,15,0),"")</f>
        <v/>
      </c>
      <c r="V615" s="96" t="str">
        <f t="shared" si="4"/>
        <v>#N/A</v>
      </c>
      <c r="W615" s="96">
        <f t="shared" si="31"/>
        <v>0</v>
      </c>
      <c r="X615" s="96" t="str">
        <f t="shared" si="21"/>
        <v>#N/A</v>
      </c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01"/>
      <c r="AI615" s="195"/>
      <c r="AJ615" s="103"/>
      <c r="AK615" s="104"/>
      <c r="AL615" s="3">
        <f t="shared" si="32"/>
        <v>0</v>
      </c>
      <c r="AM615" s="3">
        <f t="shared" si="33"/>
        <v>0</v>
      </c>
      <c r="AN615" s="3">
        <f t="shared" si="34"/>
        <v>0</v>
      </c>
      <c r="AO615" s="3">
        <f t="shared" si="35"/>
        <v>0</v>
      </c>
    </row>
    <row r="616">
      <c r="A616" s="93"/>
      <c r="B616" s="195"/>
      <c r="C616" s="195"/>
      <c r="D616" s="195"/>
      <c r="E616" s="195"/>
      <c r="F616" s="93"/>
      <c r="G616" s="195"/>
      <c r="H616" s="195" t="str">
        <f>vlookup(G616,'Bidding list 26'!$B$4:$G$270,6,0)</f>
        <v>#N/A</v>
      </c>
      <c r="I616" s="88" t="str">
        <f>vlookup(G616,'Bidding list 26'!$B$4:$I$1009,8,0)</f>
        <v>#N/A</v>
      </c>
      <c r="J616" s="93"/>
      <c r="K616" s="89" t="str">
        <f t="shared" si="30"/>
        <v>#N/A</v>
      </c>
      <c r="L616" s="93"/>
      <c r="M616" s="91"/>
      <c r="N616" s="122"/>
      <c r="O616" s="240"/>
      <c r="P616" s="240"/>
      <c r="Q616" s="195"/>
      <c r="R616" s="93">
        <f t="shared" si="29"/>
        <v>0</v>
      </c>
      <c r="S616" s="179" t="str">
        <f t="array" ref="S616">INDEX('G Project Timeline-OPM update'!$G$7:$L$35,MATCH(1,('G Project Timeline-OPM update'!$C$7:$C$35=N616)*('G Project Timeline-OPM update'!$B$7:$B$35=M616)*('G Project Timeline-OPM update'!$D$7:$D$35=O616),0),MATCH(P616,'G Project Timeline-OPM update'!$G$4:$L$4,0))-14</f>
        <v>#N/A</v>
      </c>
      <c r="T616" s="95" t="str">
        <f t="shared" si="3"/>
        <v>#N/A</v>
      </c>
      <c r="U616" s="96" t="str">
        <f>IFERROR(VLOOKUP(G616,'Bidding list 26'!$B$2:$P$31,15,0),"")</f>
        <v/>
      </c>
      <c r="V616" s="96" t="str">
        <f t="shared" si="4"/>
        <v>#N/A</v>
      </c>
      <c r="W616" s="96">
        <f t="shared" si="31"/>
        <v>0</v>
      </c>
      <c r="X616" s="96" t="str">
        <f t="shared" si="21"/>
        <v>#N/A</v>
      </c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01"/>
      <c r="AI616" s="195"/>
      <c r="AJ616" s="103"/>
      <c r="AK616" s="104"/>
      <c r="AL616" s="3">
        <f t="shared" si="32"/>
        <v>0</v>
      </c>
      <c r="AM616" s="3">
        <f t="shared" si="33"/>
        <v>0</v>
      </c>
      <c r="AN616" s="3">
        <f t="shared" si="34"/>
        <v>0</v>
      </c>
      <c r="AO616" s="3">
        <f t="shared" si="35"/>
        <v>0</v>
      </c>
    </row>
    <row r="617">
      <c r="A617" s="93"/>
      <c r="B617" s="195"/>
      <c r="C617" s="195"/>
      <c r="D617" s="195"/>
      <c r="E617" s="195"/>
      <c r="F617" s="93"/>
      <c r="G617" s="195"/>
      <c r="H617" s="195" t="str">
        <f>vlookup(G617,'Bidding list 26'!$B$4:$G$270,6,0)</f>
        <v>#N/A</v>
      </c>
      <c r="I617" s="88" t="str">
        <f>vlookup(G617,'Bidding list 26'!$B$4:$I$1009,8,0)</f>
        <v>#N/A</v>
      </c>
      <c r="J617" s="93"/>
      <c r="K617" s="89" t="str">
        <f t="shared" si="30"/>
        <v>#N/A</v>
      </c>
      <c r="L617" s="93"/>
      <c r="M617" s="91"/>
      <c r="N617" s="122"/>
      <c r="O617" s="240"/>
      <c r="P617" s="240"/>
      <c r="Q617" s="195"/>
      <c r="R617" s="93">
        <f t="shared" si="29"/>
        <v>0</v>
      </c>
      <c r="S617" s="179" t="str">
        <f t="array" ref="S617">INDEX('G Project Timeline-OPM update'!$G$7:$L$35,MATCH(1,('G Project Timeline-OPM update'!$C$7:$C$35=N617)*('G Project Timeline-OPM update'!$B$7:$B$35=M617)*('G Project Timeline-OPM update'!$D$7:$D$35=O617),0),MATCH(P617,'G Project Timeline-OPM update'!$G$4:$L$4,0))-14</f>
        <v>#N/A</v>
      </c>
      <c r="T617" s="95" t="str">
        <f t="shared" si="3"/>
        <v>#N/A</v>
      </c>
      <c r="U617" s="96" t="str">
        <f>IFERROR(VLOOKUP(G617,'Bidding list 26'!$B$2:$P$31,15,0),"")</f>
        <v/>
      </c>
      <c r="V617" s="96" t="str">
        <f t="shared" si="4"/>
        <v>#N/A</v>
      </c>
      <c r="W617" s="96">
        <f t="shared" si="31"/>
        <v>0</v>
      </c>
      <c r="X617" s="96" t="str">
        <f t="shared" si="21"/>
        <v>#N/A</v>
      </c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01"/>
      <c r="AI617" s="195"/>
      <c r="AJ617" s="103"/>
      <c r="AK617" s="104"/>
      <c r="AL617" s="3">
        <f t="shared" si="32"/>
        <v>0</v>
      </c>
      <c r="AM617" s="3">
        <f t="shared" si="33"/>
        <v>0</v>
      </c>
      <c r="AN617" s="3">
        <f t="shared" si="34"/>
        <v>0</v>
      </c>
      <c r="AO617" s="3">
        <f t="shared" si="35"/>
        <v>0</v>
      </c>
    </row>
    <row r="618">
      <c r="A618" s="93"/>
      <c r="B618" s="195"/>
      <c r="C618" s="195"/>
      <c r="D618" s="195"/>
      <c r="E618" s="195"/>
      <c r="F618" s="93"/>
      <c r="G618" s="195"/>
      <c r="H618" s="195" t="str">
        <f>vlookup(G618,'Bidding list 26'!$B$4:$G$270,6,0)</f>
        <v>#N/A</v>
      </c>
      <c r="I618" s="88" t="str">
        <f>vlookup(G618,'Bidding list 26'!$B$4:$I$1009,8,0)</f>
        <v>#N/A</v>
      </c>
      <c r="J618" s="93"/>
      <c r="K618" s="89" t="str">
        <f t="shared" si="30"/>
        <v>#N/A</v>
      </c>
      <c r="L618" s="93"/>
      <c r="M618" s="91"/>
      <c r="N618" s="122"/>
      <c r="O618" s="240"/>
      <c r="P618" s="240"/>
      <c r="Q618" s="195"/>
      <c r="R618" s="93">
        <f t="shared" si="29"/>
        <v>0</v>
      </c>
      <c r="S618" s="179" t="str">
        <f t="array" ref="S618">INDEX('G Project Timeline-OPM update'!$G$7:$L$35,MATCH(1,('G Project Timeline-OPM update'!$C$7:$C$35=N618)*('G Project Timeline-OPM update'!$B$7:$B$35=M618)*('G Project Timeline-OPM update'!$D$7:$D$35=O618),0),MATCH(P618,'G Project Timeline-OPM update'!$G$4:$L$4,0))-14</f>
        <v>#N/A</v>
      </c>
      <c r="T618" s="95" t="str">
        <f t="shared" si="3"/>
        <v>#N/A</v>
      </c>
      <c r="U618" s="96" t="str">
        <f>IFERROR(VLOOKUP(G618,'Bidding list 26'!$B$2:$P$31,15,0),"")</f>
        <v/>
      </c>
      <c r="V618" s="96" t="str">
        <f t="shared" si="4"/>
        <v>#N/A</v>
      </c>
      <c r="W618" s="96">
        <f t="shared" si="31"/>
        <v>0</v>
      </c>
      <c r="X618" s="96" t="str">
        <f t="shared" si="21"/>
        <v>#N/A</v>
      </c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01"/>
      <c r="AI618" s="195"/>
      <c r="AJ618" s="103"/>
      <c r="AK618" s="104"/>
      <c r="AL618" s="3">
        <f t="shared" si="32"/>
        <v>0</v>
      </c>
      <c r="AM618" s="3">
        <f t="shared" si="33"/>
        <v>0</v>
      </c>
      <c r="AN618" s="3">
        <f t="shared" si="34"/>
        <v>0</v>
      </c>
      <c r="AO618" s="3">
        <f t="shared" si="35"/>
        <v>0</v>
      </c>
    </row>
    <row r="619">
      <c r="A619" s="93"/>
      <c r="B619" s="195"/>
      <c r="C619" s="195"/>
      <c r="D619" s="195"/>
      <c r="E619" s="195"/>
      <c r="F619" s="93"/>
      <c r="G619" s="195"/>
      <c r="H619" s="195" t="str">
        <f>vlookup(G619,'Bidding list 26'!$B$4:$G$270,6,0)</f>
        <v>#N/A</v>
      </c>
      <c r="I619" s="88" t="str">
        <f>vlookup(G619,'Bidding list 26'!$B$4:$I$1009,8,0)</f>
        <v>#N/A</v>
      </c>
      <c r="J619" s="93"/>
      <c r="K619" s="89" t="str">
        <f t="shared" si="30"/>
        <v>#N/A</v>
      </c>
      <c r="L619" s="93"/>
      <c r="M619" s="91"/>
      <c r="N619" s="122"/>
      <c r="O619" s="240"/>
      <c r="P619" s="240"/>
      <c r="Q619" s="195"/>
      <c r="R619" s="93">
        <f t="shared" si="29"/>
        <v>0</v>
      </c>
      <c r="S619" s="179" t="str">
        <f t="array" ref="S619">INDEX('G Project Timeline-OPM update'!$G$7:$L$35,MATCH(1,('G Project Timeline-OPM update'!$C$7:$C$35=N619)*('G Project Timeline-OPM update'!$B$7:$B$35=M619)*('G Project Timeline-OPM update'!$D$7:$D$35=O619),0),MATCH(P619,'G Project Timeline-OPM update'!$G$4:$L$4,0))-14</f>
        <v>#N/A</v>
      </c>
      <c r="T619" s="95" t="str">
        <f t="shared" si="3"/>
        <v>#N/A</v>
      </c>
      <c r="U619" s="96" t="str">
        <f>IFERROR(VLOOKUP(G619,'Bidding list 26'!$B$2:$P$31,15,0),"")</f>
        <v/>
      </c>
      <c r="V619" s="96" t="str">
        <f t="shared" si="4"/>
        <v>#N/A</v>
      </c>
      <c r="W619" s="96">
        <f t="shared" si="31"/>
        <v>0</v>
      </c>
      <c r="X619" s="96" t="str">
        <f t="shared" si="21"/>
        <v>#N/A</v>
      </c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01"/>
      <c r="AI619" s="195"/>
      <c r="AJ619" s="103"/>
      <c r="AK619" s="104"/>
      <c r="AL619" s="3">
        <f t="shared" si="32"/>
        <v>0</v>
      </c>
      <c r="AM619" s="3">
        <f t="shared" si="33"/>
        <v>0</v>
      </c>
      <c r="AN619" s="3">
        <f t="shared" si="34"/>
        <v>0</v>
      </c>
      <c r="AO619" s="3">
        <f t="shared" si="35"/>
        <v>0</v>
      </c>
    </row>
    <row r="620">
      <c r="A620" s="93"/>
      <c r="B620" s="195"/>
      <c r="C620" s="195"/>
      <c r="D620" s="195"/>
      <c r="E620" s="195"/>
      <c r="F620" s="93"/>
      <c r="G620" s="195"/>
      <c r="H620" s="195" t="str">
        <f>vlookup(G620,'Bidding list 26'!$B$4:$G$270,6,0)</f>
        <v>#N/A</v>
      </c>
      <c r="I620" s="88" t="str">
        <f>vlookup(G620,'Bidding list 26'!$B$4:$I$1009,8,0)</f>
        <v>#N/A</v>
      </c>
      <c r="J620" s="93"/>
      <c r="K620" s="89" t="str">
        <f t="shared" si="30"/>
        <v>#N/A</v>
      </c>
      <c r="L620" s="93"/>
      <c r="M620" s="91"/>
      <c r="N620" s="122"/>
      <c r="O620" s="240"/>
      <c r="P620" s="240"/>
      <c r="Q620" s="195"/>
      <c r="R620" s="93">
        <f t="shared" si="29"/>
        <v>0</v>
      </c>
      <c r="S620" s="179" t="str">
        <f t="array" ref="S620">INDEX('G Project Timeline-OPM update'!$G$7:$L$35,MATCH(1,('G Project Timeline-OPM update'!$C$7:$C$35=N620)*('G Project Timeline-OPM update'!$B$7:$B$35=M620)*('G Project Timeline-OPM update'!$D$7:$D$35=O620),0),MATCH(P620,'G Project Timeline-OPM update'!$G$4:$L$4,0))-14</f>
        <v>#N/A</v>
      </c>
      <c r="T620" s="95" t="str">
        <f t="shared" si="3"/>
        <v>#N/A</v>
      </c>
      <c r="U620" s="96" t="str">
        <f>IFERROR(VLOOKUP(G620,'Bidding list 26'!$B$2:$P$31,15,0),"")</f>
        <v/>
      </c>
      <c r="V620" s="96" t="str">
        <f t="shared" si="4"/>
        <v>#N/A</v>
      </c>
      <c r="W620" s="96">
        <f t="shared" si="31"/>
        <v>0</v>
      </c>
      <c r="X620" s="96" t="str">
        <f t="shared" si="21"/>
        <v>#N/A</v>
      </c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01"/>
      <c r="AI620" s="195"/>
      <c r="AJ620" s="103"/>
      <c r="AK620" s="104"/>
      <c r="AL620" s="3">
        <f t="shared" si="32"/>
        <v>0</v>
      </c>
      <c r="AM620" s="3">
        <f t="shared" si="33"/>
        <v>0</v>
      </c>
      <c r="AN620" s="3">
        <f t="shared" si="34"/>
        <v>0</v>
      </c>
      <c r="AO620" s="3">
        <f t="shared" si="35"/>
        <v>0</v>
      </c>
    </row>
    <row r="621">
      <c r="A621" s="93"/>
      <c r="B621" s="195"/>
      <c r="C621" s="195"/>
      <c r="D621" s="195"/>
      <c r="E621" s="195"/>
      <c r="F621" s="93"/>
      <c r="G621" s="195"/>
      <c r="H621" s="195" t="str">
        <f>vlookup(G621,'Bidding list 26'!$B$4:$G$270,6,0)</f>
        <v>#N/A</v>
      </c>
      <c r="I621" s="88" t="str">
        <f>vlookup(G621,'Bidding list 26'!$B$4:$I$1009,8,0)</f>
        <v>#N/A</v>
      </c>
      <c r="J621" s="93"/>
      <c r="K621" s="89" t="str">
        <f t="shared" si="30"/>
        <v>#N/A</v>
      </c>
      <c r="L621" s="93"/>
      <c r="M621" s="91"/>
      <c r="N621" s="122"/>
      <c r="O621" s="240"/>
      <c r="P621" s="240"/>
      <c r="Q621" s="195"/>
      <c r="R621" s="93">
        <f t="shared" si="29"/>
        <v>0</v>
      </c>
      <c r="S621" s="179" t="str">
        <f t="array" ref="S621">INDEX('G Project Timeline-OPM update'!$G$7:$L$35,MATCH(1,('G Project Timeline-OPM update'!$C$7:$C$35=N621)*('G Project Timeline-OPM update'!$B$7:$B$35=M621)*('G Project Timeline-OPM update'!$D$7:$D$35=O621),0),MATCH(P621,'G Project Timeline-OPM update'!$G$4:$L$4,0))-14</f>
        <v>#N/A</v>
      </c>
      <c r="T621" s="95" t="str">
        <f t="shared" si="3"/>
        <v>#N/A</v>
      </c>
      <c r="U621" s="96" t="str">
        <f>IFERROR(VLOOKUP(G621,'Bidding list 26'!$B$2:$P$31,15,0),"")</f>
        <v/>
      </c>
      <c r="V621" s="96" t="str">
        <f t="shared" si="4"/>
        <v>#N/A</v>
      </c>
      <c r="W621" s="96">
        <f t="shared" si="31"/>
        <v>0</v>
      </c>
      <c r="X621" s="96" t="str">
        <f t="shared" si="21"/>
        <v>#N/A</v>
      </c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01"/>
      <c r="AI621" s="195"/>
      <c r="AJ621" s="103"/>
      <c r="AK621" s="104"/>
      <c r="AL621" s="3">
        <f t="shared" si="32"/>
        <v>0</v>
      </c>
      <c r="AM621" s="3">
        <f t="shared" si="33"/>
        <v>0</v>
      </c>
      <c r="AN621" s="3">
        <f t="shared" si="34"/>
        <v>0</v>
      </c>
      <c r="AO621" s="3">
        <f t="shared" si="35"/>
        <v>0</v>
      </c>
    </row>
    <row r="622">
      <c r="A622" s="93"/>
      <c r="B622" s="195"/>
      <c r="C622" s="195"/>
      <c r="D622" s="195"/>
      <c r="E622" s="195"/>
      <c r="F622" s="93"/>
      <c r="G622" s="195"/>
      <c r="H622" s="195" t="str">
        <f>vlookup(G622,'Bidding list 26'!$B$4:$G$270,6,0)</f>
        <v>#N/A</v>
      </c>
      <c r="I622" s="88" t="str">
        <f>vlookup(G622,'Bidding list 26'!$B$4:$I$1009,8,0)</f>
        <v>#N/A</v>
      </c>
      <c r="J622" s="93"/>
      <c r="K622" s="89" t="str">
        <f t="shared" si="30"/>
        <v>#N/A</v>
      </c>
      <c r="L622" s="93"/>
      <c r="M622" s="91"/>
      <c r="N622" s="122"/>
      <c r="O622" s="240"/>
      <c r="P622" s="240"/>
      <c r="Q622" s="195"/>
      <c r="R622" s="93">
        <f t="shared" si="29"/>
        <v>0</v>
      </c>
      <c r="S622" s="179" t="str">
        <f t="array" ref="S622">INDEX('G Project Timeline-OPM update'!$G$7:$L$35,MATCH(1,('G Project Timeline-OPM update'!$C$7:$C$35=N622)*('G Project Timeline-OPM update'!$B$7:$B$35=M622)*('G Project Timeline-OPM update'!$D$7:$D$35=O622),0),MATCH(P622,'G Project Timeline-OPM update'!$G$4:$L$4,0))-14</f>
        <v>#N/A</v>
      </c>
      <c r="T622" s="95" t="str">
        <f t="shared" si="3"/>
        <v>#N/A</v>
      </c>
      <c r="U622" s="96" t="str">
        <f>IFERROR(VLOOKUP(G622,'Bidding list 26'!$B$2:$P$31,15,0),"")</f>
        <v/>
      </c>
      <c r="V622" s="96" t="str">
        <f t="shared" si="4"/>
        <v>#N/A</v>
      </c>
      <c r="W622" s="96">
        <f t="shared" si="31"/>
        <v>0</v>
      </c>
      <c r="X622" s="96" t="str">
        <f t="shared" si="21"/>
        <v>#N/A</v>
      </c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01"/>
      <c r="AI622" s="195"/>
      <c r="AJ622" s="103"/>
      <c r="AK622" s="104"/>
      <c r="AL622" s="3">
        <f t="shared" si="32"/>
        <v>0</v>
      </c>
      <c r="AM622" s="3">
        <f t="shared" si="33"/>
        <v>0</v>
      </c>
      <c r="AN622" s="3">
        <f t="shared" si="34"/>
        <v>0</v>
      </c>
      <c r="AO622" s="3">
        <f t="shared" si="35"/>
        <v>0</v>
      </c>
    </row>
    <row r="623">
      <c r="A623" s="93"/>
      <c r="B623" s="195"/>
      <c r="C623" s="195"/>
      <c r="D623" s="195"/>
      <c r="E623" s="195"/>
      <c r="F623" s="93"/>
      <c r="G623" s="195"/>
      <c r="H623" s="195" t="str">
        <f>vlookup(G623,'Bidding list 26'!$B$4:$G$270,6,0)</f>
        <v>#N/A</v>
      </c>
      <c r="I623" s="88" t="str">
        <f>vlookup(G623,'Bidding list 26'!$B$4:$I$1009,8,0)</f>
        <v>#N/A</v>
      </c>
      <c r="J623" s="93"/>
      <c r="K623" s="89" t="str">
        <f t="shared" si="30"/>
        <v>#N/A</v>
      </c>
      <c r="L623" s="93"/>
      <c r="M623" s="91"/>
      <c r="N623" s="122"/>
      <c r="O623" s="240"/>
      <c r="P623" s="240"/>
      <c r="Q623" s="195"/>
      <c r="R623" s="93">
        <f t="shared" si="29"/>
        <v>0</v>
      </c>
      <c r="S623" s="179" t="str">
        <f t="array" ref="S623">INDEX('G Project Timeline-OPM update'!$G$7:$L$35,MATCH(1,('G Project Timeline-OPM update'!$C$7:$C$35=N623)*('G Project Timeline-OPM update'!$B$7:$B$35=M623)*('G Project Timeline-OPM update'!$D$7:$D$35=O623),0),MATCH(P623,'G Project Timeline-OPM update'!$G$4:$L$4,0))-14</f>
        <v>#N/A</v>
      </c>
      <c r="T623" s="95" t="str">
        <f t="shared" si="3"/>
        <v>#N/A</v>
      </c>
      <c r="U623" s="96" t="str">
        <f>IFERROR(VLOOKUP(G623,'Bidding list 26'!$B$2:$P$31,15,0),"")</f>
        <v/>
      </c>
      <c r="V623" s="96" t="str">
        <f t="shared" si="4"/>
        <v>#N/A</v>
      </c>
      <c r="W623" s="96">
        <f t="shared" si="31"/>
        <v>0</v>
      </c>
      <c r="X623" s="96" t="str">
        <f t="shared" si="21"/>
        <v>#N/A</v>
      </c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01"/>
      <c r="AI623" s="195"/>
      <c r="AJ623" s="103"/>
      <c r="AK623" s="104"/>
      <c r="AL623" s="3">
        <f t="shared" si="32"/>
        <v>0</v>
      </c>
      <c r="AM623" s="3">
        <f t="shared" si="33"/>
        <v>0</v>
      </c>
      <c r="AN623" s="3">
        <f t="shared" si="34"/>
        <v>0</v>
      </c>
      <c r="AO623" s="3">
        <f t="shared" si="35"/>
        <v>0</v>
      </c>
    </row>
    <row r="624">
      <c r="A624" s="93"/>
      <c r="B624" s="195"/>
      <c r="C624" s="195"/>
      <c r="D624" s="195"/>
      <c r="E624" s="195"/>
      <c r="F624" s="93"/>
      <c r="G624" s="195"/>
      <c r="H624" s="195" t="str">
        <f>vlookup(G624,'Bidding list 26'!$B$4:$G$270,6,0)</f>
        <v>#N/A</v>
      </c>
      <c r="I624" s="88" t="str">
        <f>vlookup(G624,'Bidding list 26'!$B$4:$I$1009,8,0)</f>
        <v>#N/A</v>
      </c>
      <c r="J624" s="93"/>
      <c r="K624" s="89" t="str">
        <f t="shared" si="30"/>
        <v>#N/A</v>
      </c>
      <c r="L624" s="93"/>
      <c r="M624" s="91"/>
      <c r="N624" s="122"/>
      <c r="O624" s="240"/>
      <c r="P624" s="240"/>
      <c r="Q624" s="195"/>
      <c r="R624" s="93">
        <f t="shared" si="29"/>
        <v>0</v>
      </c>
      <c r="S624" s="179" t="str">
        <f t="array" ref="S624">INDEX('G Project Timeline-OPM update'!$G$7:$L$35,MATCH(1,('G Project Timeline-OPM update'!$C$7:$C$35=N624)*('G Project Timeline-OPM update'!$B$7:$B$35=M624)*('G Project Timeline-OPM update'!$D$7:$D$35=O624),0),MATCH(P624,'G Project Timeline-OPM update'!$G$4:$L$4,0))-14</f>
        <v>#N/A</v>
      </c>
      <c r="T624" s="95" t="str">
        <f t="shared" si="3"/>
        <v>#N/A</v>
      </c>
      <c r="U624" s="96" t="str">
        <f>IFERROR(VLOOKUP(G624,'Bidding list 26'!$B$2:$P$31,15,0),"")</f>
        <v/>
      </c>
      <c r="V624" s="96" t="str">
        <f t="shared" si="4"/>
        <v>#N/A</v>
      </c>
      <c r="W624" s="96">
        <f t="shared" si="31"/>
        <v>0</v>
      </c>
      <c r="X624" s="96" t="str">
        <f t="shared" si="21"/>
        <v>#N/A</v>
      </c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01"/>
      <c r="AI624" s="195"/>
      <c r="AJ624" s="103"/>
      <c r="AK624" s="104"/>
      <c r="AL624" s="3">
        <f t="shared" si="32"/>
        <v>0</v>
      </c>
      <c r="AM624" s="3">
        <f t="shared" si="33"/>
        <v>0</v>
      </c>
      <c r="AN624" s="3">
        <f t="shared" si="34"/>
        <v>0</v>
      </c>
      <c r="AO624" s="3">
        <f t="shared" si="35"/>
        <v>0</v>
      </c>
    </row>
    <row r="625">
      <c r="A625" s="93"/>
      <c r="B625" s="195"/>
      <c r="C625" s="195"/>
      <c r="D625" s="195"/>
      <c r="E625" s="195"/>
      <c r="F625" s="93"/>
      <c r="G625" s="195"/>
      <c r="H625" s="195" t="str">
        <f>vlookup(G625,'Bidding list 26'!$B$4:$G$270,6,0)</f>
        <v>#N/A</v>
      </c>
      <c r="I625" s="88" t="str">
        <f>vlookup(G625,'Bidding list 26'!$B$4:$I$1009,8,0)</f>
        <v>#N/A</v>
      </c>
      <c r="J625" s="93"/>
      <c r="K625" s="89" t="str">
        <f t="shared" si="30"/>
        <v>#N/A</v>
      </c>
      <c r="L625" s="93"/>
      <c r="M625" s="91"/>
      <c r="N625" s="122"/>
      <c r="O625" s="240"/>
      <c r="P625" s="240"/>
      <c r="Q625" s="195"/>
      <c r="R625" s="93">
        <f t="shared" si="29"/>
        <v>0</v>
      </c>
      <c r="S625" s="179" t="str">
        <f t="array" ref="S625">INDEX('G Project Timeline-OPM update'!$G$7:$L$35,MATCH(1,('G Project Timeline-OPM update'!$C$7:$C$35=N625)*('G Project Timeline-OPM update'!$B$7:$B$35=M625)*('G Project Timeline-OPM update'!$D$7:$D$35=O625),0),MATCH(P625,'G Project Timeline-OPM update'!$G$4:$L$4,0))-14</f>
        <v>#N/A</v>
      </c>
      <c r="T625" s="95" t="str">
        <f t="shared" si="3"/>
        <v>#N/A</v>
      </c>
      <c r="U625" s="96" t="str">
        <f>IFERROR(VLOOKUP(G625,'Bidding list 26'!$B$2:$P$31,15,0),"")</f>
        <v/>
      </c>
      <c r="V625" s="96" t="str">
        <f t="shared" si="4"/>
        <v>#N/A</v>
      </c>
      <c r="W625" s="96">
        <f t="shared" si="31"/>
        <v>0</v>
      </c>
      <c r="X625" s="96" t="str">
        <f t="shared" si="21"/>
        <v>#N/A</v>
      </c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01"/>
      <c r="AI625" s="195"/>
      <c r="AJ625" s="103"/>
      <c r="AK625" s="104"/>
      <c r="AL625" s="3">
        <f t="shared" si="32"/>
        <v>0</v>
      </c>
      <c r="AM625" s="3">
        <f t="shared" si="33"/>
        <v>0</v>
      </c>
      <c r="AN625" s="3">
        <f t="shared" si="34"/>
        <v>0</v>
      </c>
      <c r="AO625" s="3">
        <f t="shared" si="35"/>
        <v>0</v>
      </c>
    </row>
    <row r="626">
      <c r="A626" s="93"/>
      <c r="B626" s="195"/>
      <c r="C626" s="195"/>
      <c r="D626" s="195"/>
      <c r="E626" s="195"/>
      <c r="F626" s="93"/>
      <c r="G626" s="195"/>
      <c r="H626" s="195" t="str">
        <f>vlookup(G626,'Bidding list 26'!$B$4:$G$270,6,0)</f>
        <v>#N/A</v>
      </c>
      <c r="I626" s="88" t="str">
        <f>vlookup(G626,'Bidding list 26'!$B$4:$I$1009,8,0)</f>
        <v>#N/A</v>
      </c>
      <c r="J626" s="93"/>
      <c r="K626" s="89" t="str">
        <f t="shared" si="30"/>
        <v>#N/A</v>
      </c>
      <c r="L626" s="93"/>
      <c r="M626" s="91"/>
      <c r="N626" s="122"/>
      <c r="O626" s="240"/>
      <c r="P626" s="240"/>
      <c r="Q626" s="195"/>
      <c r="R626" s="93">
        <f t="shared" si="29"/>
        <v>0</v>
      </c>
      <c r="S626" s="179" t="str">
        <f t="array" ref="S626">INDEX('G Project Timeline-OPM update'!$G$7:$L$35,MATCH(1,('G Project Timeline-OPM update'!$C$7:$C$35=N626)*('G Project Timeline-OPM update'!$B$7:$B$35=M626)*('G Project Timeline-OPM update'!$D$7:$D$35=O626),0),MATCH(P626,'G Project Timeline-OPM update'!$G$4:$L$4,0))-14</f>
        <v>#N/A</v>
      </c>
      <c r="T626" s="95" t="str">
        <f t="shared" si="3"/>
        <v>#N/A</v>
      </c>
      <c r="U626" s="96" t="str">
        <f>IFERROR(VLOOKUP(G626,'Bidding list 26'!$B$2:$P$31,15,0),"")</f>
        <v/>
      </c>
      <c r="V626" s="96" t="str">
        <f t="shared" si="4"/>
        <v>#N/A</v>
      </c>
      <c r="W626" s="96">
        <f t="shared" si="31"/>
        <v>0</v>
      </c>
      <c r="X626" s="96" t="str">
        <f t="shared" si="21"/>
        <v>#N/A</v>
      </c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01"/>
      <c r="AI626" s="195"/>
      <c r="AJ626" s="103"/>
      <c r="AK626" s="104"/>
      <c r="AL626" s="3">
        <f t="shared" si="32"/>
        <v>0</v>
      </c>
      <c r="AM626" s="3">
        <f t="shared" si="33"/>
        <v>0</v>
      </c>
      <c r="AN626" s="3">
        <f t="shared" si="34"/>
        <v>0</v>
      </c>
      <c r="AO626" s="3">
        <f t="shared" si="35"/>
        <v>0</v>
      </c>
    </row>
    <row r="627">
      <c r="A627" s="93"/>
      <c r="B627" s="195"/>
      <c r="C627" s="195"/>
      <c r="D627" s="195"/>
      <c r="E627" s="195"/>
      <c r="F627" s="93"/>
      <c r="G627" s="195"/>
      <c r="H627" s="195" t="str">
        <f>vlookup(G627,'Bidding list 26'!$B$4:$G$270,6,0)</f>
        <v>#N/A</v>
      </c>
      <c r="I627" s="88" t="str">
        <f>vlookup(G627,'Bidding list 26'!$B$4:$I$1009,8,0)</f>
        <v>#N/A</v>
      </c>
      <c r="J627" s="93"/>
      <c r="K627" s="89" t="str">
        <f t="shared" si="30"/>
        <v>#N/A</v>
      </c>
      <c r="L627" s="93"/>
      <c r="M627" s="91"/>
      <c r="N627" s="122"/>
      <c r="O627" s="240"/>
      <c r="P627" s="240"/>
      <c r="Q627" s="195"/>
      <c r="R627" s="93">
        <f t="shared" si="29"/>
        <v>0</v>
      </c>
      <c r="S627" s="179" t="str">
        <f t="array" ref="S627">INDEX('G Project Timeline-OPM update'!$G$7:$L$35,MATCH(1,('G Project Timeline-OPM update'!$C$7:$C$35=N627)*('G Project Timeline-OPM update'!$B$7:$B$35=M627)*('G Project Timeline-OPM update'!$D$7:$D$35=O627),0),MATCH(P627,'G Project Timeline-OPM update'!$G$4:$L$4,0))-14</f>
        <v>#N/A</v>
      </c>
      <c r="T627" s="95" t="str">
        <f t="shared" si="3"/>
        <v>#N/A</v>
      </c>
      <c r="U627" s="96" t="str">
        <f>IFERROR(VLOOKUP(G627,'Bidding list 26'!$B$2:$P$31,15,0),"")</f>
        <v/>
      </c>
      <c r="V627" s="96" t="str">
        <f t="shared" si="4"/>
        <v>#N/A</v>
      </c>
      <c r="W627" s="96">
        <f t="shared" si="31"/>
        <v>0</v>
      </c>
      <c r="X627" s="96" t="str">
        <f t="shared" si="21"/>
        <v>#N/A</v>
      </c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01"/>
      <c r="AI627" s="195"/>
      <c r="AJ627" s="103"/>
      <c r="AK627" s="104"/>
      <c r="AL627" s="3">
        <f t="shared" si="32"/>
        <v>0</v>
      </c>
      <c r="AM627" s="3">
        <f t="shared" si="33"/>
        <v>0</v>
      </c>
      <c r="AN627" s="3">
        <f t="shared" si="34"/>
        <v>0</v>
      </c>
      <c r="AO627" s="3">
        <f t="shared" si="35"/>
        <v>0</v>
      </c>
    </row>
    <row r="628">
      <c r="A628" s="93"/>
      <c r="B628" s="195"/>
      <c r="C628" s="195"/>
      <c r="D628" s="195"/>
      <c r="E628" s="195"/>
      <c r="F628" s="93"/>
      <c r="G628" s="195"/>
      <c r="H628" s="195" t="str">
        <f>vlookup(G628,'Bidding list 26'!$B$4:$G$270,6,0)</f>
        <v>#N/A</v>
      </c>
      <c r="I628" s="88" t="str">
        <f>vlookup(G628,'Bidding list 26'!$B$4:$I$1009,8,0)</f>
        <v>#N/A</v>
      </c>
      <c r="J628" s="93"/>
      <c r="K628" s="89" t="str">
        <f t="shared" si="30"/>
        <v>#N/A</v>
      </c>
      <c r="L628" s="93"/>
      <c r="M628" s="91"/>
      <c r="N628" s="122"/>
      <c r="O628" s="240"/>
      <c r="P628" s="240"/>
      <c r="Q628" s="195"/>
      <c r="R628" s="93">
        <f t="shared" si="29"/>
        <v>0</v>
      </c>
      <c r="S628" s="179" t="str">
        <f t="array" ref="S628">INDEX('G Project Timeline-OPM update'!$G$7:$L$35,MATCH(1,('G Project Timeline-OPM update'!$C$7:$C$35=N628)*('G Project Timeline-OPM update'!$B$7:$B$35=M628)*('G Project Timeline-OPM update'!$D$7:$D$35=O628),0),MATCH(P628,'G Project Timeline-OPM update'!$G$4:$L$4,0))-14</f>
        <v>#N/A</v>
      </c>
      <c r="T628" s="95" t="str">
        <f t="shared" si="3"/>
        <v>#N/A</v>
      </c>
      <c r="U628" s="96" t="str">
        <f>IFERROR(VLOOKUP(G628,'Bidding list 26'!$B$2:$P$31,15,0),"")</f>
        <v/>
      </c>
      <c r="V628" s="96" t="str">
        <f t="shared" si="4"/>
        <v>#N/A</v>
      </c>
      <c r="W628" s="96">
        <f t="shared" si="31"/>
        <v>0</v>
      </c>
      <c r="X628" s="96" t="str">
        <f t="shared" si="21"/>
        <v>#N/A</v>
      </c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01"/>
      <c r="AI628" s="195"/>
      <c r="AJ628" s="103"/>
      <c r="AK628" s="104"/>
      <c r="AL628" s="3">
        <f t="shared" si="32"/>
        <v>0</v>
      </c>
      <c r="AM628" s="3">
        <f t="shared" si="33"/>
        <v>0</v>
      </c>
      <c r="AN628" s="3">
        <f t="shared" si="34"/>
        <v>0</v>
      </c>
      <c r="AO628" s="3">
        <f t="shared" si="35"/>
        <v>0</v>
      </c>
    </row>
    <row r="629">
      <c r="A629" s="93"/>
      <c r="B629" s="195"/>
      <c r="C629" s="195"/>
      <c r="D629" s="195"/>
      <c r="E629" s="195"/>
      <c r="F629" s="93"/>
      <c r="G629" s="195"/>
      <c r="H629" s="195" t="str">
        <f>vlookup(G629,'Bidding list 26'!$B$4:$G$270,6,0)</f>
        <v>#N/A</v>
      </c>
      <c r="I629" s="88" t="str">
        <f>vlookup(G629,'Bidding list 26'!$B$4:$I$1009,8,0)</f>
        <v>#N/A</v>
      </c>
      <c r="J629" s="93"/>
      <c r="K629" s="89" t="str">
        <f t="shared" si="30"/>
        <v>#N/A</v>
      </c>
      <c r="L629" s="93"/>
      <c r="M629" s="91"/>
      <c r="N629" s="122"/>
      <c r="O629" s="240"/>
      <c r="P629" s="240"/>
      <c r="Q629" s="195"/>
      <c r="R629" s="93">
        <f t="shared" si="29"/>
        <v>0</v>
      </c>
      <c r="S629" s="179" t="str">
        <f t="array" ref="S629">INDEX('G Project Timeline-OPM update'!$G$7:$L$35,MATCH(1,('G Project Timeline-OPM update'!$C$7:$C$35=N629)*('G Project Timeline-OPM update'!$B$7:$B$35=M629)*('G Project Timeline-OPM update'!$D$7:$D$35=O629),0),MATCH(P629,'G Project Timeline-OPM update'!$G$4:$L$4,0))-14</f>
        <v>#N/A</v>
      </c>
      <c r="T629" s="95" t="str">
        <f t="shared" si="3"/>
        <v>#N/A</v>
      </c>
      <c r="U629" s="96" t="str">
        <f>IFERROR(VLOOKUP(G629,'Bidding list 26'!$B$2:$P$31,15,0),"")</f>
        <v/>
      </c>
      <c r="V629" s="96" t="str">
        <f t="shared" si="4"/>
        <v>#N/A</v>
      </c>
      <c r="W629" s="96">
        <f t="shared" si="31"/>
        <v>0</v>
      </c>
      <c r="X629" s="96" t="str">
        <f t="shared" si="21"/>
        <v>#N/A</v>
      </c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01"/>
      <c r="AI629" s="195"/>
      <c r="AJ629" s="103"/>
      <c r="AK629" s="104"/>
      <c r="AL629" s="3">
        <f t="shared" si="32"/>
        <v>0</v>
      </c>
      <c r="AM629" s="3">
        <f t="shared" si="33"/>
        <v>0</v>
      </c>
      <c r="AN629" s="3">
        <f t="shared" si="34"/>
        <v>0</v>
      </c>
      <c r="AO629" s="3">
        <f t="shared" si="35"/>
        <v>0</v>
      </c>
    </row>
    <row r="630">
      <c r="A630" s="93"/>
      <c r="B630" s="195"/>
      <c r="C630" s="195"/>
      <c r="D630" s="195"/>
      <c r="E630" s="195"/>
      <c r="F630" s="93"/>
      <c r="G630" s="195"/>
      <c r="H630" s="195" t="str">
        <f>vlookup(G630,'Bidding list 26'!$B$4:$G$270,6,0)</f>
        <v>#N/A</v>
      </c>
      <c r="I630" s="88" t="str">
        <f>vlookup(G630,'Bidding list 26'!$B$4:$I$1009,8,0)</f>
        <v>#N/A</v>
      </c>
      <c r="J630" s="93"/>
      <c r="K630" s="89" t="str">
        <f t="shared" si="30"/>
        <v>#N/A</v>
      </c>
      <c r="L630" s="93"/>
      <c r="M630" s="91"/>
      <c r="N630" s="122"/>
      <c r="O630" s="240"/>
      <c r="P630" s="240"/>
      <c r="Q630" s="195"/>
      <c r="R630" s="93">
        <f t="shared" si="29"/>
        <v>0</v>
      </c>
      <c r="S630" s="179" t="str">
        <f t="array" ref="S630">INDEX('G Project Timeline-OPM update'!$G$7:$L$35,MATCH(1,('G Project Timeline-OPM update'!$C$7:$C$35=N630)*('G Project Timeline-OPM update'!$B$7:$B$35=M630)*('G Project Timeline-OPM update'!$D$7:$D$35=O630),0),MATCH(P630,'G Project Timeline-OPM update'!$G$4:$L$4,0))-14</f>
        <v>#N/A</v>
      </c>
      <c r="T630" s="95" t="str">
        <f t="shared" si="3"/>
        <v>#N/A</v>
      </c>
      <c r="U630" s="96" t="str">
        <f>IFERROR(VLOOKUP(G630,'Bidding list 26'!$B$2:$P$31,15,0),"")</f>
        <v/>
      </c>
      <c r="V630" s="96" t="str">
        <f t="shared" si="4"/>
        <v>#N/A</v>
      </c>
      <c r="W630" s="96">
        <f t="shared" si="31"/>
        <v>0</v>
      </c>
      <c r="X630" s="96" t="str">
        <f t="shared" si="21"/>
        <v>#N/A</v>
      </c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01"/>
      <c r="AI630" s="195"/>
      <c r="AJ630" s="103"/>
      <c r="AK630" s="104"/>
      <c r="AL630" s="3">
        <f t="shared" si="32"/>
        <v>0</v>
      </c>
      <c r="AM630" s="3">
        <f t="shared" si="33"/>
        <v>0</v>
      </c>
      <c r="AN630" s="3">
        <f t="shared" si="34"/>
        <v>0</v>
      </c>
      <c r="AO630" s="3">
        <f t="shared" si="35"/>
        <v>0</v>
      </c>
    </row>
    <row r="631">
      <c r="A631" s="93"/>
      <c r="B631" s="195"/>
      <c r="C631" s="195"/>
      <c r="D631" s="195"/>
      <c r="E631" s="195"/>
      <c r="F631" s="93"/>
      <c r="G631" s="195"/>
      <c r="H631" s="195" t="str">
        <f>vlookup(G631,'Bidding list 26'!$B$4:$G$270,6,0)</f>
        <v>#N/A</v>
      </c>
      <c r="I631" s="88" t="str">
        <f>vlookup(G631,'Bidding list 26'!$B$4:$I$1009,8,0)</f>
        <v>#N/A</v>
      </c>
      <c r="J631" s="93"/>
      <c r="K631" s="89" t="str">
        <f t="shared" si="30"/>
        <v>#N/A</v>
      </c>
      <c r="L631" s="93"/>
      <c r="M631" s="91"/>
      <c r="N631" s="122"/>
      <c r="O631" s="240"/>
      <c r="P631" s="240"/>
      <c r="Q631" s="195"/>
      <c r="R631" s="93">
        <f t="shared" si="29"/>
        <v>0</v>
      </c>
      <c r="S631" s="179" t="str">
        <f t="array" ref="S631">INDEX('G Project Timeline-OPM update'!$G$7:$L$35,MATCH(1,('G Project Timeline-OPM update'!$C$7:$C$35=N631)*('G Project Timeline-OPM update'!$B$7:$B$35=M631)*('G Project Timeline-OPM update'!$D$7:$D$35=O631),0),MATCH(P631,'G Project Timeline-OPM update'!$G$4:$L$4,0))-14</f>
        <v>#N/A</v>
      </c>
      <c r="T631" s="95" t="str">
        <f t="shared" si="3"/>
        <v>#N/A</v>
      </c>
      <c r="U631" s="96" t="str">
        <f>IFERROR(VLOOKUP(G631,'Bidding list 26'!$B$2:$P$31,15,0),"")</f>
        <v/>
      </c>
      <c r="V631" s="96" t="str">
        <f t="shared" si="4"/>
        <v>#N/A</v>
      </c>
      <c r="W631" s="96">
        <f t="shared" si="31"/>
        <v>0</v>
      </c>
      <c r="X631" s="96" t="str">
        <f t="shared" si="21"/>
        <v>#N/A</v>
      </c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01"/>
      <c r="AI631" s="195"/>
      <c r="AJ631" s="103"/>
      <c r="AK631" s="104"/>
      <c r="AL631" s="3">
        <f t="shared" si="32"/>
        <v>0</v>
      </c>
      <c r="AM631" s="3">
        <f t="shared" si="33"/>
        <v>0</v>
      </c>
      <c r="AN631" s="3">
        <f t="shared" si="34"/>
        <v>0</v>
      </c>
      <c r="AO631" s="3">
        <f t="shared" si="35"/>
        <v>0</v>
      </c>
    </row>
    <row r="632">
      <c r="A632" s="93"/>
      <c r="B632" s="195"/>
      <c r="C632" s="195"/>
      <c r="D632" s="195"/>
      <c r="E632" s="195"/>
      <c r="F632" s="93"/>
      <c r="G632" s="195"/>
      <c r="H632" s="195" t="str">
        <f>vlookup(G632,'Bidding list 26'!$B$4:$G$270,6,0)</f>
        <v>#N/A</v>
      </c>
      <c r="I632" s="88" t="str">
        <f>vlookup(G632,'Bidding list 26'!$B$4:$I$1009,8,0)</f>
        <v>#N/A</v>
      </c>
      <c r="J632" s="93"/>
      <c r="K632" s="89" t="str">
        <f t="shared" si="30"/>
        <v>#N/A</v>
      </c>
      <c r="L632" s="93"/>
      <c r="M632" s="91"/>
      <c r="N632" s="122"/>
      <c r="O632" s="240"/>
      <c r="P632" s="240"/>
      <c r="Q632" s="195"/>
      <c r="R632" s="93">
        <f t="shared" si="29"/>
        <v>0</v>
      </c>
      <c r="S632" s="179" t="str">
        <f t="array" ref="S632">INDEX('G Project Timeline-OPM update'!$G$7:$L$35,MATCH(1,('G Project Timeline-OPM update'!$C$7:$C$35=N632)*('G Project Timeline-OPM update'!$B$7:$B$35=M632)*('G Project Timeline-OPM update'!$D$7:$D$35=O632),0),MATCH(P632,'G Project Timeline-OPM update'!$G$4:$L$4,0))-14</f>
        <v>#N/A</v>
      </c>
      <c r="T632" s="95" t="str">
        <f t="shared" si="3"/>
        <v>#N/A</v>
      </c>
      <c r="U632" s="96" t="str">
        <f>IFERROR(VLOOKUP(G632,'Bidding list 26'!$B$2:$P$31,15,0),"")</f>
        <v/>
      </c>
      <c r="V632" s="96" t="str">
        <f t="shared" si="4"/>
        <v>#N/A</v>
      </c>
      <c r="W632" s="96">
        <f t="shared" si="31"/>
        <v>0</v>
      </c>
      <c r="X632" s="96" t="str">
        <f t="shared" si="21"/>
        <v>#N/A</v>
      </c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01"/>
      <c r="AI632" s="195"/>
      <c r="AJ632" s="103"/>
      <c r="AK632" s="104"/>
      <c r="AL632" s="3">
        <f t="shared" si="32"/>
        <v>0</v>
      </c>
      <c r="AM632" s="3">
        <f t="shared" si="33"/>
        <v>0</v>
      </c>
      <c r="AN632" s="3">
        <f t="shared" si="34"/>
        <v>0</v>
      </c>
      <c r="AO632" s="3">
        <f t="shared" si="35"/>
        <v>0</v>
      </c>
    </row>
    <row r="633">
      <c r="A633" s="93"/>
      <c r="B633" s="195"/>
      <c r="C633" s="195"/>
      <c r="D633" s="195"/>
      <c r="E633" s="195"/>
      <c r="F633" s="93"/>
      <c r="G633" s="195"/>
      <c r="H633" s="195" t="str">
        <f>vlookup(G633,'Bidding list 26'!$B$4:$G$270,6,0)</f>
        <v>#N/A</v>
      </c>
      <c r="I633" s="88" t="str">
        <f>vlookup(G633,'Bidding list 26'!$B$4:$I$1009,8,0)</f>
        <v>#N/A</v>
      </c>
      <c r="J633" s="93"/>
      <c r="K633" s="89" t="str">
        <f t="shared" si="30"/>
        <v>#N/A</v>
      </c>
      <c r="L633" s="93"/>
      <c r="M633" s="91"/>
      <c r="N633" s="122"/>
      <c r="O633" s="240"/>
      <c r="P633" s="240"/>
      <c r="Q633" s="195"/>
      <c r="R633" s="93">
        <f t="shared" si="29"/>
        <v>0</v>
      </c>
      <c r="S633" s="179" t="str">
        <f t="array" ref="S633">INDEX('G Project Timeline-OPM update'!$G$7:$L$35,MATCH(1,('G Project Timeline-OPM update'!$C$7:$C$35=N633)*('G Project Timeline-OPM update'!$B$7:$B$35=M633)*('G Project Timeline-OPM update'!$D$7:$D$35=O633),0),MATCH(P633,'G Project Timeline-OPM update'!$G$4:$L$4,0))-14</f>
        <v>#N/A</v>
      </c>
      <c r="T633" s="95" t="str">
        <f t="shared" si="3"/>
        <v>#N/A</v>
      </c>
      <c r="U633" s="96" t="str">
        <f>IFERROR(VLOOKUP(G633,'Bidding list 26'!$B$2:$P$31,15,0),"")</f>
        <v/>
      </c>
      <c r="V633" s="96" t="str">
        <f t="shared" si="4"/>
        <v>#N/A</v>
      </c>
      <c r="W633" s="96">
        <f t="shared" si="31"/>
        <v>0</v>
      </c>
      <c r="X633" s="96" t="str">
        <f t="shared" si="21"/>
        <v>#N/A</v>
      </c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01"/>
      <c r="AI633" s="195"/>
      <c r="AJ633" s="103"/>
      <c r="AK633" s="104"/>
      <c r="AL633" s="3">
        <f t="shared" si="32"/>
        <v>0</v>
      </c>
      <c r="AM633" s="3">
        <f t="shared" si="33"/>
        <v>0</v>
      </c>
      <c r="AN633" s="3">
        <f t="shared" si="34"/>
        <v>0</v>
      </c>
      <c r="AO633" s="3">
        <f t="shared" si="35"/>
        <v>0</v>
      </c>
    </row>
    <row r="634">
      <c r="A634" s="93"/>
      <c r="B634" s="195"/>
      <c r="C634" s="195"/>
      <c r="D634" s="195"/>
      <c r="E634" s="195"/>
      <c r="F634" s="93"/>
      <c r="G634" s="195"/>
      <c r="H634" s="195" t="str">
        <f>vlookup(G634,'Bidding list 26'!$B$4:$G$270,6,0)</f>
        <v>#N/A</v>
      </c>
      <c r="I634" s="88" t="str">
        <f>vlookup(G634,'Bidding list 26'!$B$4:$I$1009,8,0)</f>
        <v>#N/A</v>
      </c>
      <c r="J634" s="93"/>
      <c r="K634" s="89" t="str">
        <f t="shared" si="30"/>
        <v>#N/A</v>
      </c>
      <c r="L634" s="93"/>
      <c r="M634" s="91"/>
      <c r="N634" s="122"/>
      <c r="O634" s="240"/>
      <c r="P634" s="240"/>
      <c r="Q634" s="195"/>
      <c r="R634" s="93">
        <f t="shared" si="29"/>
        <v>0</v>
      </c>
      <c r="S634" s="179" t="str">
        <f t="array" ref="S634">INDEX('G Project Timeline-OPM update'!$G$7:$L$35,MATCH(1,('G Project Timeline-OPM update'!$C$7:$C$35=N634)*('G Project Timeline-OPM update'!$B$7:$B$35=M634)*('G Project Timeline-OPM update'!$D$7:$D$35=O634),0),MATCH(P634,'G Project Timeline-OPM update'!$G$4:$L$4,0))-14</f>
        <v>#N/A</v>
      </c>
      <c r="T634" s="95" t="str">
        <f t="shared" si="3"/>
        <v>#N/A</v>
      </c>
      <c r="U634" s="96" t="str">
        <f>IFERROR(VLOOKUP(G634,'Bidding list 26'!$B$2:$P$31,15,0),"")</f>
        <v/>
      </c>
      <c r="V634" s="96" t="str">
        <f t="shared" si="4"/>
        <v>#N/A</v>
      </c>
      <c r="W634" s="96">
        <f t="shared" si="31"/>
        <v>0</v>
      </c>
      <c r="X634" s="96" t="str">
        <f t="shared" si="21"/>
        <v>#N/A</v>
      </c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01"/>
      <c r="AI634" s="195"/>
      <c r="AJ634" s="103"/>
      <c r="AK634" s="104"/>
      <c r="AL634" s="3">
        <f t="shared" si="32"/>
        <v>0</v>
      </c>
      <c r="AM634" s="3">
        <f t="shared" si="33"/>
        <v>0</v>
      </c>
      <c r="AN634" s="3">
        <f t="shared" si="34"/>
        <v>0</v>
      </c>
      <c r="AO634" s="3">
        <f t="shared" si="35"/>
        <v>0</v>
      </c>
    </row>
    <row r="635">
      <c r="A635" s="93"/>
      <c r="B635" s="195"/>
      <c r="C635" s="195"/>
      <c r="D635" s="195"/>
      <c r="E635" s="195"/>
      <c r="F635" s="93"/>
      <c r="G635" s="195"/>
      <c r="H635" s="195" t="str">
        <f>vlookup(G635,'Bidding list 26'!$B$4:$G$270,6,0)</f>
        <v>#N/A</v>
      </c>
      <c r="I635" s="88" t="str">
        <f>vlookup(G635,'Bidding list 26'!$B$4:$I$1009,8,0)</f>
        <v>#N/A</v>
      </c>
      <c r="J635" s="93"/>
      <c r="K635" s="89" t="str">
        <f t="shared" si="30"/>
        <v>#N/A</v>
      </c>
      <c r="L635" s="93"/>
      <c r="M635" s="91"/>
      <c r="N635" s="122"/>
      <c r="O635" s="240"/>
      <c r="P635" s="240"/>
      <c r="Q635" s="195"/>
      <c r="R635" s="93">
        <f t="shared" si="29"/>
        <v>0</v>
      </c>
      <c r="S635" s="179" t="str">
        <f t="array" ref="S635">INDEX('G Project Timeline-OPM update'!$G$7:$L$35,MATCH(1,('G Project Timeline-OPM update'!$C$7:$C$35=N635)*('G Project Timeline-OPM update'!$B$7:$B$35=M635)*('G Project Timeline-OPM update'!$D$7:$D$35=O635),0),MATCH(P635,'G Project Timeline-OPM update'!$G$4:$L$4,0))-14</f>
        <v>#N/A</v>
      </c>
      <c r="T635" s="95" t="str">
        <f t="shared" si="3"/>
        <v>#N/A</v>
      </c>
      <c r="U635" s="96" t="str">
        <f>IFERROR(VLOOKUP(G635,'Bidding list 26'!$B$2:$P$31,15,0),"")</f>
        <v/>
      </c>
      <c r="V635" s="96" t="str">
        <f t="shared" si="4"/>
        <v>#N/A</v>
      </c>
      <c r="W635" s="96">
        <f t="shared" si="31"/>
        <v>0</v>
      </c>
      <c r="X635" s="96" t="str">
        <f t="shared" si="21"/>
        <v>#N/A</v>
      </c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01"/>
      <c r="AI635" s="195"/>
      <c r="AJ635" s="103"/>
      <c r="AK635" s="104"/>
      <c r="AL635" s="3">
        <f t="shared" si="32"/>
        <v>0</v>
      </c>
      <c r="AM635" s="3">
        <f t="shared" si="33"/>
        <v>0</v>
      </c>
      <c r="AN635" s="3">
        <f t="shared" si="34"/>
        <v>0</v>
      </c>
      <c r="AO635" s="3">
        <f t="shared" si="35"/>
        <v>0</v>
      </c>
    </row>
    <row r="636">
      <c r="A636" s="93"/>
      <c r="B636" s="195"/>
      <c r="C636" s="195"/>
      <c r="D636" s="195"/>
      <c r="E636" s="195"/>
      <c r="F636" s="93"/>
      <c r="G636" s="195"/>
      <c r="H636" s="195" t="str">
        <f>vlookup(G636,'Bidding list 26'!$B$4:$G$270,6,0)</f>
        <v>#N/A</v>
      </c>
      <c r="I636" s="88" t="str">
        <f>vlookup(G636,'Bidding list 26'!$B$4:$I$1009,8,0)</f>
        <v>#N/A</v>
      </c>
      <c r="J636" s="93"/>
      <c r="K636" s="89" t="str">
        <f t="shared" si="30"/>
        <v>#N/A</v>
      </c>
      <c r="L636" s="93"/>
      <c r="M636" s="91"/>
      <c r="N636" s="122"/>
      <c r="O636" s="240"/>
      <c r="P636" s="240"/>
      <c r="Q636" s="195"/>
      <c r="R636" s="93">
        <f t="shared" si="29"/>
        <v>0</v>
      </c>
      <c r="S636" s="179" t="str">
        <f t="array" ref="S636">INDEX('G Project Timeline-OPM update'!$G$7:$L$35,MATCH(1,('G Project Timeline-OPM update'!$C$7:$C$35=N636)*('G Project Timeline-OPM update'!$B$7:$B$35=M636)*('G Project Timeline-OPM update'!$D$7:$D$35=O636),0),MATCH(P636,'G Project Timeline-OPM update'!$G$4:$L$4,0))-14</f>
        <v>#N/A</v>
      </c>
      <c r="T636" s="95" t="str">
        <f t="shared" si="3"/>
        <v>#N/A</v>
      </c>
      <c r="U636" s="96" t="str">
        <f>IFERROR(VLOOKUP(G636,'Bidding list 26'!$B$2:$P$31,15,0),"")</f>
        <v/>
      </c>
      <c r="V636" s="96" t="str">
        <f t="shared" si="4"/>
        <v>#N/A</v>
      </c>
      <c r="W636" s="96">
        <f t="shared" si="31"/>
        <v>0</v>
      </c>
      <c r="X636" s="96" t="str">
        <f t="shared" si="21"/>
        <v>#N/A</v>
      </c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01"/>
      <c r="AI636" s="195"/>
      <c r="AJ636" s="103"/>
      <c r="AK636" s="104"/>
      <c r="AL636" s="3">
        <f t="shared" si="32"/>
        <v>0</v>
      </c>
      <c r="AM636" s="3">
        <f t="shared" si="33"/>
        <v>0</v>
      </c>
      <c r="AN636" s="3">
        <f t="shared" si="34"/>
        <v>0</v>
      </c>
      <c r="AO636" s="3">
        <f t="shared" si="35"/>
        <v>0</v>
      </c>
    </row>
    <row r="637">
      <c r="A637" s="93"/>
      <c r="B637" s="195"/>
      <c r="C637" s="195"/>
      <c r="D637" s="195"/>
      <c r="E637" s="195"/>
      <c r="F637" s="93"/>
      <c r="G637" s="195"/>
      <c r="H637" s="195" t="str">
        <f>vlookup(G637,'Bidding list 26'!$B$4:$G$270,6,0)</f>
        <v>#N/A</v>
      </c>
      <c r="I637" s="88" t="str">
        <f>vlookup(G637,'Bidding list 26'!$B$4:$I$1009,8,0)</f>
        <v>#N/A</v>
      </c>
      <c r="J637" s="93"/>
      <c r="K637" s="89" t="str">
        <f t="shared" si="30"/>
        <v>#N/A</v>
      </c>
      <c r="L637" s="93"/>
      <c r="M637" s="91"/>
      <c r="N637" s="122"/>
      <c r="O637" s="240"/>
      <c r="P637" s="240"/>
      <c r="Q637" s="195"/>
      <c r="R637" s="93">
        <f t="shared" si="29"/>
        <v>0</v>
      </c>
      <c r="S637" s="179" t="str">
        <f t="array" ref="S637">INDEX('G Project Timeline-OPM update'!$G$7:$L$35,MATCH(1,('G Project Timeline-OPM update'!$C$7:$C$35=N637)*('G Project Timeline-OPM update'!$B$7:$B$35=M637)*('G Project Timeline-OPM update'!$D$7:$D$35=O637),0),MATCH(P637,'G Project Timeline-OPM update'!$G$4:$L$4,0))-14</f>
        <v>#N/A</v>
      </c>
      <c r="T637" s="95" t="str">
        <f t="shared" si="3"/>
        <v>#N/A</v>
      </c>
      <c r="U637" s="96" t="str">
        <f>IFERROR(VLOOKUP(G637,'Bidding list 26'!$B$2:$P$31,15,0),"")</f>
        <v/>
      </c>
      <c r="V637" s="96" t="str">
        <f t="shared" si="4"/>
        <v>#N/A</v>
      </c>
      <c r="W637" s="96">
        <f t="shared" si="31"/>
        <v>0</v>
      </c>
      <c r="X637" s="96" t="str">
        <f t="shared" si="21"/>
        <v>#N/A</v>
      </c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01"/>
      <c r="AI637" s="195"/>
      <c r="AJ637" s="103"/>
      <c r="AK637" s="104"/>
      <c r="AL637" s="3">
        <f t="shared" si="32"/>
        <v>0</v>
      </c>
      <c r="AM637" s="3">
        <f t="shared" si="33"/>
        <v>0</v>
      </c>
      <c r="AN637" s="3">
        <f t="shared" si="34"/>
        <v>0</v>
      </c>
      <c r="AO637" s="3">
        <f t="shared" si="35"/>
        <v>0</v>
      </c>
    </row>
    <row r="638">
      <c r="A638" s="93"/>
      <c r="B638" s="195"/>
      <c r="C638" s="195"/>
      <c r="D638" s="195"/>
      <c r="E638" s="195"/>
      <c r="F638" s="93"/>
      <c r="G638" s="195"/>
      <c r="H638" s="195" t="str">
        <f>vlookup(G638,'Bidding list 26'!$B$4:$G$270,6,0)</f>
        <v>#N/A</v>
      </c>
      <c r="I638" s="88" t="str">
        <f>vlookup(G638,'Bidding list 26'!$B$4:$I$1009,8,0)</f>
        <v>#N/A</v>
      </c>
      <c r="J638" s="93"/>
      <c r="K638" s="89" t="str">
        <f t="shared" si="30"/>
        <v>#N/A</v>
      </c>
      <c r="L638" s="93"/>
      <c r="M638" s="91"/>
      <c r="N638" s="122"/>
      <c r="O638" s="240"/>
      <c r="P638" s="240"/>
      <c r="Q638" s="195"/>
      <c r="R638" s="93">
        <f t="shared" si="29"/>
        <v>0</v>
      </c>
      <c r="S638" s="179" t="str">
        <f t="array" ref="S638">INDEX('G Project Timeline-OPM update'!$G$7:$L$35,MATCH(1,('G Project Timeline-OPM update'!$C$7:$C$35=N638)*('G Project Timeline-OPM update'!$B$7:$B$35=M638)*('G Project Timeline-OPM update'!$D$7:$D$35=O638),0),MATCH(P638,'G Project Timeline-OPM update'!$G$4:$L$4,0))-14</f>
        <v>#N/A</v>
      </c>
      <c r="T638" s="95" t="str">
        <f t="shared" si="3"/>
        <v>#N/A</v>
      </c>
      <c r="U638" s="96" t="str">
        <f>IFERROR(VLOOKUP(G638,'Bidding list 26'!$B$2:$P$31,15,0),"")</f>
        <v/>
      </c>
      <c r="V638" s="96" t="str">
        <f t="shared" si="4"/>
        <v>#N/A</v>
      </c>
      <c r="W638" s="96">
        <f t="shared" si="31"/>
        <v>0</v>
      </c>
      <c r="X638" s="96" t="str">
        <f t="shared" si="21"/>
        <v>#N/A</v>
      </c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01"/>
      <c r="AI638" s="195"/>
      <c r="AJ638" s="103"/>
      <c r="AK638" s="104"/>
      <c r="AL638" s="3">
        <f t="shared" si="32"/>
        <v>0</v>
      </c>
      <c r="AM638" s="3">
        <f t="shared" si="33"/>
        <v>0</v>
      </c>
      <c r="AN638" s="3">
        <f t="shared" si="34"/>
        <v>0</v>
      </c>
      <c r="AO638" s="3">
        <f t="shared" si="35"/>
        <v>0</v>
      </c>
    </row>
    <row r="639">
      <c r="A639" s="93"/>
      <c r="B639" s="195"/>
      <c r="C639" s="195"/>
      <c r="D639" s="195"/>
      <c r="E639" s="195"/>
      <c r="F639" s="93"/>
      <c r="G639" s="195"/>
      <c r="H639" s="195" t="str">
        <f>vlookup(G639,'Bidding list 26'!$B$4:$G$270,6,0)</f>
        <v>#N/A</v>
      </c>
      <c r="I639" s="88" t="str">
        <f>vlookup(G639,'Bidding list 26'!$B$4:$I$1009,8,0)</f>
        <v>#N/A</v>
      </c>
      <c r="J639" s="93"/>
      <c r="K639" s="89" t="str">
        <f t="shared" si="30"/>
        <v>#N/A</v>
      </c>
      <c r="L639" s="93"/>
      <c r="M639" s="91"/>
      <c r="N639" s="122"/>
      <c r="O639" s="240"/>
      <c r="P639" s="240"/>
      <c r="Q639" s="195"/>
      <c r="R639" s="93">
        <f t="shared" si="29"/>
        <v>0</v>
      </c>
      <c r="S639" s="179" t="str">
        <f t="array" ref="S639">INDEX('G Project Timeline-OPM update'!$G$7:$L$35,MATCH(1,('G Project Timeline-OPM update'!$C$7:$C$35=N639)*('G Project Timeline-OPM update'!$B$7:$B$35=M639)*('G Project Timeline-OPM update'!$D$7:$D$35=O639),0),MATCH(P639,'G Project Timeline-OPM update'!$G$4:$L$4,0))-14</f>
        <v>#N/A</v>
      </c>
      <c r="T639" s="95" t="str">
        <f t="shared" si="3"/>
        <v>#N/A</v>
      </c>
      <c r="U639" s="96" t="str">
        <f>IFERROR(VLOOKUP(G639,'Bidding list 26'!$B$2:$P$31,15,0),"")</f>
        <v/>
      </c>
      <c r="V639" s="96" t="str">
        <f t="shared" si="4"/>
        <v>#N/A</v>
      </c>
      <c r="W639" s="96">
        <f t="shared" si="31"/>
        <v>0</v>
      </c>
      <c r="X639" s="96" t="str">
        <f t="shared" si="21"/>
        <v>#N/A</v>
      </c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01"/>
      <c r="AI639" s="195"/>
      <c r="AJ639" s="103"/>
      <c r="AK639" s="104"/>
      <c r="AL639" s="3">
        <f t="shared" si="32"/>
        <v>0</v>
      </c>
      <c r="AM639" s="3">
        <f t="shared" si="33"/>
        <v>0</v>
      </c>
      <c r="AN639" s="3">
        <f t="shared" si="34"/>
        <v>0</v>
      </c>
      <c r="AO639" s="3">
        <f t="shared" si="35"/>
        <v>0</v>
      </c>
    </row>
    <row r="640">
      <c r="A640" s="93"/>
      <c r="B640" s="195"/>
      <c r="C640" s="195"/>
      <c r="D640" s="195"/>
      <c r="E640" s="195"/>
      <c r="F640" s="93"/>
      <c r="G640" s="195"/>
      <c r="H640" s="195" t="str">
        <f>vlookup(G640,'Bidding list 26'!$B$4:$G$270,6,0)</f>
        <v>#N/A</v>
      </c>
      <c r="I640" s="88" t="str">
        <f>vlookup(G640,'Bidding list 26'!$B$4:$I$1009,8,0)</f>
        <v>#N/A</v>
      </c>
      <c r="J640" s="93"/>
      <c r="K640" s="89" t="str">
        <f t="shared" si="30"/>
        <v>#N/A</v>
      </c>
      <c r="L640" s="93"/>
      <c r="M640" s="91"/>
      <c r="N640" s="122"/>
      <c r="O640" s="240"/>
      <c r="P640" s="240"/>
      <c r="Q640" s="195"/>
      <c r="R640" s="93">
        <f t="shared" si="29"/>
        <v>0</v>
      </c>
      <c r="S640" s="179" t="str">
        <f t="array" ref="S640">INDEX('G Project Timeline-OPM update'!$G$7:$L$35,MATCH(1,('G Project Timeline-OPM update'!$C$7:$C$35=N640)*('G Project Timeline-OPM update'!$B$7:$B$35=M640)*('G Project Timeline-OPM update'!$D$7:$D$35=O640),0),MATCH(P640,'G Project Timeline-OPM update'!$G$4:$L$4,0))-14</f>
        <v>#N/A</v>
      </c>
      <c r="T640" s="95" t="str">
        <f t="shared" si="3"/>
        <v>#N/A</v>
      </c>
      <c r="U640" s="96" t="str">
        <f>IFERROR(VLOOKUP(G640,'Bidding list 26'!$B$2:$P$31,15,0),"")</f>
        <v/>
      </c>
      <c r="V640" s="96" t="str">
        <f t="shared" si="4"/>
        <v>#N/A</v>
      </c>
      <c r="W640" s="96">
        <f t="shared" si="31"/>
        <v>0</v>
      </c>
      <c r="X640" s="96" t="str">
        <f t="shared" si="21"/>
        <v>#N/A</v>
      </c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01"/>
      <c r="AI640" s="195"/>
      <c r="AJ640" s="103"/>
      <c r="AK640" s="104"/>
      <c r="AL640" s="3">
        <f t="shared" si="32"/>
        <v>0</v>
      </c>
      <c r="AM640" s="3">
        <f t="shared" si="33"/>
        <v>0</v>
      </c>
      <c r="AN640" s="3">
        <f t="shared" si="34"/>
        <v>0</v>
      </c>
      <c r="AO640" s="3">
        <f t="shared" si="35"/>
        <v>0</v>
      </c>
    </row>
    <row r="641">
      <c r="A641" s="93"/>
      <c r="B641" s="195"/>
      <c r="C641" s="195"/>
      <c r="D641" s="195"/>
      <c r="E641" s="195"/>
      <c r="F641" s="93"/>
      <c r="G641" s="195"/>
      <c r="H641" s="195" t="str">
        <f>vlookup(G641,'Bidding list 26'!$B$4:$G$270,6,0)</f>
        <v>#N/A</v>
      </c>
      <c r="I641" s="88" t="str">
        <f>vlookup(G641,'Bidding list 26'!$B$4:$I$1009,8,0)</f>
        <v>#N/A</v>
      </c>
      <c r="J641" s="93"/>
      <c r="K641" s="89" t="str">
        <f t="shared" si="30"/>
        <v>#N/A</v>
      </c>
      <c r="L641" s="93"/>
      <c r="M641" s="91"/>
      <c r="N641" s="122"/>
      <c r="O641" s="240"/>
      <c r="P641" s="240"/>
      <c r="Q641" s="195"/>
      <c r="R641" s="93">
        <f t="shared" si="29"/>
        <v>0</v>
      </c>
      <c r="S641" s="179" t="str">
        <f t="array" ref="S641">INDEX('G Project Timeline-OPM update'!$G$7:$L$35,MATCH(1,('G Project Timeline-OPM update'!$C$7:$C$35=N641)*('G Project Timeline-OPM update'!$B$7:$B$35=M641)*('G Project Timeline-OPM update'!$D$7:$D$35=O641),0),MATCH(P641,'G Project Timeline-OPM update'!$G$4:$L$4,0))-14</f>
        <v>#N/A</v>
      </c>
      <c r="T641" s="95" t="str">
        <f t="shared" si="3"/>
        <v>#N/A</v>
      </c>
      <c r="U641" s="96" t="str">
        <f>IFERROR(VLOOKUP(G641,'Bidding list 26'!$B$2:$P$31,15,0),"")</f>
        <v/>
      </c>
      <c r="V641" s="96" t="str">
        <f t="shared" si="4"/>
        <v>#N/A</v>
      </c>
      <c r="W641" s="96">
        <f t="shared" si="31"/>
        <v>0</v>
      </c>
      <c r="X641" s="96" t="str">
        <f t="shared" si="21"/>
        <v>#N/A</v>
      </c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01"/>
      <c r="AI641" s="195"/>
      <c r="AJ641" s="103"/>
      <c r="AK641" s="104"/>
      <c r="AL641" s="3">
        <f t="shared" si="32"/>
        <v>0</v>
      </c>
      <c r="AM641" s="3">
        <f t="shared" si="33"/>
        <v>0</v>
      </c>
      <c r="AN641" s="3">
        <f t="shared" si="34"/>
        <v>0</v>
      </c>
      <c r="AO641" s="3">
        <f t="shared" si="35"/>
        <v>0</v>
      </c>
    </row>
    <row r="642">
      <c r="A642" s="93"/>
      <c r="B642" s="195"/>
      <c r="C642" s="195"/>
      <c r="D642" s="195"/>
      <c r="E642" s="195"/>
      <c r="F642" s="93"/>
      <c r="G642" s="195"/>
      <c r="H642" s="195" t="str">
        <f>vlookup(G642,'Bidding list 26'!$B$4:$G$270,6,0)</f>
        <v>#N/A</v>
      </c>
      <c r="I642" s="88" t="str">
        <f>vlookup(G642,'Bidding list 26'!$B$4:$I$1009,8,0)</f>
        <v>#N/A</v>
      </c>
      <c r="J642" s="93"/>
      <c r="K642" s="89" t="str">
        <f t="shared" si="30"/>
        <v>#N/A</v>
      </c>
      <c r="L642" s="93"/>
      <c r="M642" s="91"/>
      <c r="N642" s="122"/>
      <c r="O642" s="240"/>
      <c r="P642" s="240"/>
      <c r="Q642" s="195"/>
      <c r="R642" s="93">
        <f t="shared" si="29"/>
        <v>0</v>
      </c>
      <c r="S642" s="179" t="str">
        <f t="array" ref="S642">INDEX('G Project Timeline-OPM update'!$G$7:$L$35,MATCH(1,('G Project Timeline-OPM update'!$C$7:$C$35=N642)*('G Project Timeline-OPM update'!$B$7:$B$35=M642)*('G Project Timeline-OPM update'!$D$7:$D$35=O642),0),MATCH(P642,'G Project Timeline-OPM update'!$G$4:$L$4,0))-14</f>
        <v>#N/A</v>
      </c>
      <c r="T642" s="95" t="str">
        <f t="shared" si="3"/>
        <v>#N/A</v>
      </c>
      <c r="U642" s="96" t="str">
        <f>IFERROR(VLOOKUP(G642,'Bidding list 26'!$B$2:$P$31,15,0),"")</f>
        <v/>
      </c>
      <c r="V642" s="96" t="str">
        <f t="shared" si="4"/>
        <v>#N/A</v>
      </c>
      <c r="W642" s="96">
        <f t="shared" si="31"/>
        <v>0</v>
      </c>
      <c r="X642" s="96" t="str">
        <f t="shared" si="21"/>
        <v>#N/A</v>
      </c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01"/>
      <c r="AI642" s="195"/>
      <c r="AJ642" s="103"/>
      <c r="AK642" s="104"/>
      <c r="AL642" s="3">
        <f t="shared" si="32"/>
        <v>0</v>
      </c>
      <c r="AM642" s="3">
        <f t="shared" si="33"/>
        <v>0</v>
      </c>
      <c r="AN642" s="3">
        <f t="shared" si="34"/>
        <v>0</v>
      </c>
      <c r="AO642" s="3">
        <f t="shared" si="35"/>
        <v>0</v>
      </c>
    </row>
    <row r="643">
      <c r="A643" s="93"/>
      <c r="B643" s="195"/>
      <c r="C643" s="195"/>
      <c r="D643" s="195"/>
      <c r="E643" s="195"/>
      <c r="F643" s="93"/>
      <c r="G643" s="195"/>
      <c r="H643" s="195" t="str">
        <f>vlookup(G643,'Bidding list 26'!$B$4:$G$270,6,0)</f>
        <v>#N/A</v>
      </c>
      <c r="I643" s="88" t="str">
        <f>vlookup(G643,'Bidding list 26'!$B$4:$I$1009,8,0)</f>
        <v>#N/A</v>
      </c>
      <c r="J643" s="93"/>
      <c r="K643" s="89" t="str">
        <f t="shared" si="30"/>
        <v>#N/A</v>
      </c>
      <c r="L643" s="93"/>
      <c r="M643" s="91"/>
      <c r="N643" s="122"/>
      <c r="O643" s="240"/>
      <c r="P643" s="240"/>
      <c r="Q643" s="195"/>
      <c r="R643" s="93">
        <f t="shared" si="29"/>
        <v>0</v>
      </c>
      <c r="S643" s="179" t="str">
        <f t="array" ref="S643">INDEX('G Project Timeline-OPM update'!$G$7:$L$35,MATCH(1,('G Project Timeline-OPM update'!$C$7:$C$35=N643)*('G Project Timeline-OPM update'!$B$7:$B$35=M643)*('G Project Timeline-OPM update'!$D$7:$D$35=O643),0),MATCH(P643,'G Project Timeline-OPM update'!$G$4:$L$4,0))-14</f>
        <v>#N/A</v>
      </c>
      <c r="T643" s="95" t="str">
        <f t="shared" si="3"/>
        <v>#N/A</v>
      </c>
      <c r="U643" s="96" t="str">
        <f>IFERROR(VLOOKUP(G643,'Bidding list 26'!$B$2:$P$31,15,0),"")</f>
        <v/>
      </c>
      <c r="V643" s="96" t="str">
        <f t="shared" si="4"/>
        <v>#N/A</v>
      </c>
      <c r="W643" s="96">
        <f t="shared" si="31"/>
        <v>0</v>
      </c>
      <c r="X643" s="96" t="str">
        <f t="shared" si="21"/>
        <v>#N/A</v>
      </c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01"/>
      <c r="AI643" s="195"/>
      <c r="AJ643" s="103"/>
      <c r="AK643" s="104"/>
      <c r="AL643" s="3">
        <f t="shared" si="32"/>
        <v>0</v>
      </c>
      <c r="AM643" s="3">
        <f t="shared" si="33"/>
        <v>0</v>
      </c>
      <c r="AN643" s="3">
        <f t="shared" si="34"/>
        <v>0</v>
      </c>
      <c r="AO643" s="3">
        <f t="shared" si="35"/>
        <v>0</v>
      </c>
    </row>
    <row r="644">
      <c r="A644" s="93"/>
      <c r="B644" s="195"/>
      <c r="C644" s="195"/>
      <c r="D644" s="195"/>
      <c r="E644" s="195"/>
      <c r="F644" s="93"/>
      <c r="G644" s="195"/>
      <c r="H644" s="195" t="str">
        <f>vlookup(G644,'Bidding list 26'!$B$4:$G$270,6,0)</f>
        <v>#N/A</v>
      </c>
      <c r="I644" s="88" t="str">
        <f>vlookup(G644,'Bidding list 26'!$B$4:$I$1009,8,0)</f>
        <v>#N/A</v>
      </c>
      <c r="J644" s="93"/>
      <c r="K644" s="89" t="str">
        <f t="shared" si="30"/>
        <v>#N/A</v>
      </c>
      <c r="L644" s="93"/>
      <c r="M644" s="91"/>
      <c r="N644" s="122"/>
      <c r="O644" s="240"/>
      <c r="P644" s="240"/>
      <c r="Q644" s="195"/>
      <c r="R644" s="93">
        <f t="shared" si="29"/>
        <v>0</v>
      </c>
      <c r="S644" s="179" t="str">
        <f t="array" ref="S644">INDEX('G Project Timeline-OPM update'!$G$7:$L$35,MATCH(1,('G Project Timeline-OPM update'!$C$7:$C$35=N644)*('G Project Timeline-OPM update'!$B$7:$B$35=M644)*('G Project Timeline-OPM update'!$D$7:$D$35=O644),0),MATCH(P644,'G Project Timeline-OPM update'!$G$4:$L$4,0))-14</f>
        <v>#N/A</v>
      </c>
      <c r="T644" s="95" t="str">
        <f t="shared" si="3"/>
        <v>#N/A</v>
      </c>
      <c r="U644" s="96" t="str">
        <f>IFERROR(VLOOKUP(G644,'Bidding list 26'!$B$2:$P$31,15,0),"")</f>
        <v/>
      </c>
      <c r="V644" s="96" t="str">
        <f t="shared" si="4"/>
        <v>#N/A</v>
      </c>
      <c r="W644" s="96">
        <f t="shared" si="31"/>
        <v>0</v>
      </c>
      <c r="X644" s="96" t="str">
        <f t="shared" si="21"/>
        <v>#N/A</v>
      </c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01"/>
      <c r="AI644" s="195"/>
      <c r="AJ644" s="103"/>
      <c r="AK644" s="104"/>
      <c r="AL644" s="3">
        <f t="shared" si="32"/>
        <v>0</v>
      </c>
      <c r="AM644" s="3">
        <f t="shared" si="33"/>
        <v>0</v>
      </c>
      <c r="AN644" s="3">
        <f t="shared" si="34"/>
        <v>0</v>
      </c>
      <c r="AO644" s="3">
        <f t="shared" si="35"/>
        <v>0</v>
      </c>
    </row>
    <row r="645">
      <c r="A645" s="93"/>
      <c r="B645" s="195"/>
      <c r="C645" s="195"/>
      <c r="D645" s="195"/>
      <c r="E645" s="195"/>
      <c r="F645" s="93"/>
      <c r="G645" s="195"/>
      <c r="H645" s="195" t="str">
        <f>vlookup(G645,'Bidding list 26'!$B$4:$G$270,6,0)</f>
        <v>#N/A</v>
      </c>
      <c r="I645" s="88" t="str">
        <f>vlookup(G645,'Bidding list 26'!$B$4:$I$1009,8,0)</f>
        <v>#N/A</v>
      </c>
      <c r="J645" s="93"/>
      <c r="K645" s="89" t="str">
        <f t="shared" si="30"/>
        <v>#N/A</v>
      </c>
      <c r="L645" s="93"/>
      <c r="M645" s="91"/>
      <c r="N645" s="122"/>
      <c r="O645" s="240"/>
      <c r="P645" s="240"/>
      <c r="Q645" s="195"/>
      <c r="R645" s="93">
        <f t="shared" si="29"/>
        <v>0</v>
      </c>
      <c r="S645" s="179" t="str">
        <f t="array" ref="S645">INDEX('G Project Timeline-OPM update'!$G$7:$L$35,MATCH(1,('G Project Timeline-OPM update'!$C$7:$C$35=N645)*('G Project Timeline-OPM update'!$B$7:$B$35=M645)*('G Project Timeline-OPM update'!$D$7:$D$35=O645),0),MATCH(P645,'G Project Timeline-OPM update'!$G$4:$L$4,0))-14</f>
        <v>#N/A</v>
      </c>
      <c r="T645" s="95" t="str">
        <f t="shared" si="3"/>
        <v>#N/A</v>
      </c>
      <c r="U645" s="96" t="str">
        <f>IFERROR(VLOOKUP(G645,'Bidding list 26'!$B$2:$P$31,15,0),"")</f>
        <v/>
      </c>
      <c r="V645" s="96" t="str">
        <f t="shared" si="4"/>
        <v>#N/A</v>
      </c>
      <c r="W645" s="96">
        <f t="shared" si="31"/>
        <v>0</v>
      </c>
      <c r="X645" s="96" t="str">
        <f t="shared" si="21"/>
        <v>#N/A</v>
      </c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01"/>
      <c r="AI645" s="195"/>
      <c r="AJ645" s="103"/>
      <c r="AK645" s="104"/>
      <c r="AL645" s="3">
        <f t="shared" si="32"/>
        <v>0</v>
      </c>
      <c r="AM645" s="3">
        <f t="shared" si="33"/>
        <v>0</v>
      </c>
      <c r="AN645" s="3">
        <f t="shared" si="34"/>
        <v>0</v>
      </c>
      <c r="AO645" s="3">
        <f t="shared" si="35"/>
        <v>0</v>
      </c>
    </row>
    <row r="646">
      <c r="A646" s="93"/>
      <c r="B646" s="195"/>
      <c r="C646" s="195"/>
      <c r="D646" s="195"/>
      <c r="E646" s="195"/>
      <c r="F646" s="93"/>
      <c r="G646" s="195"/>
      <c r="H646" s="195" t="str">
        <f>vlookup(G646,'Bidding list 26'!$B$4:$G$270,6,0)</f>
        <v>#N/A</v>
      </c>
      <c r="I646" s="88" t="str">
        <f>vlookup(G646,'Bidding list 26'!$B$4:$I$1009,8,0)</f>
        <v>#N/A</v>
      </c>
      <c r="J646" s="93"/>
      <c r="K646" s="89" t="str">
        <f t="shared" si="30"/>
        <v>#N/A</v>
      </c>
      <c r="L646" s="93"/>
      <c r="M646" s="91"/>
      <c r="N646" s="122"/>
      <c r="O646" s="240"/>
      <c r="P646" s="240"/>
      <c r="Q646" s="195"/>
      <c r="R646" s="93">
        <f t="shared" si="29"/>
        <v>0</v>
      </c>
      <c r="S646" s="179" t="str">
        <f t="array" ref="S646">INDEX('G Project Timeline-OPM update'!$G$7:$L$35,MATCH(1,('G Project Timeline-OPM update'!$C$7:$C$35=N646)*('G Project Timeline-OPM update'!$B$7:$B$35=M646)*('G Project Timeline-OPM update'!$D$7:$D$35=O646),0),MATCH(P646,'G Project Timeline-OPM update'!$G$4:$L$4,0))-14</f>
        <v>#N/A</v>
      </c>
      <c r="T646" s="95" t="str">
        <f t="shared" si="3"/>
        <v>#N/A</v>
      </c>
      <c r="U646" s="96" t="str">
        <f>IFERROR(VLOOKUP(G646,'Bidding list 26'!$B$2:$P$31,15,0),"")</f>
        <v/>
      </c>
      <c r="V646" s="96" t="str">
        <f t="shared" si="4"/>
        <v>#N/A</v>
      </c>
      <c r="W646" s="96">
        <f t="shared" si="31"/>
        <v>0</v>
      </c>
      <c r="X646" s="96" t="str">
        <f t="shared" si="21"/>
        <v>#N/A</v>
      </c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01"/>
      <c r="AI646" s="195"/>
      <c r="AJ646" s="103"/>
      <c r="AK646" s="104"/>
      <c r="AL646" s="3">
        <f t="shared" si="32"/>
        <v>0</v>
      </c>
      <c r="AM646" s="3">
        <f t="shared" si="33"/>
        <v>0</v>
      </c>
      <c r="AN646" s="3">
        <f t="shared" si="34"/>
        <v>0</v>
      </c>
      <c r="AO646" s="3">
        <f t="shared" si="35"/>
        <v>0</v>
      </c>
    </row>
    <row r="647">
      <c r="A647" s="93"/>
      <c r="B647" s="195"/>
      <c r="C647" s="195"/>
      <c r="D647" s="195"/>
      <c r="E647" s="195"/>
      <c r="F647" s="93"/>
      <c r="G647" s="195"/>
      <c r="H647" s="195" t="str">
        <f>vlookup(G647,'Bidding list 26'!$B$4:$G$270,6,0)</f>
        <v>#N/A</v>
      </c>
      <c r="I647" s="88" t="str">
        <f>vlookup(G647,'Bidding list 26'!$B$4:$I$1009,8,0)</f>
        <v>#N/A</v>
      </c>
      <c r="J647" s="93"/>
      <c r="K647" s="89" t="str">
        <f t="shared" si="30"/>
        <v>#N/A</v>
      </c>
      <c r="L647" s="93"/>
      <c r="M647" s="91"/>
      <c r="N647" s="122"/>
      <c r="O647" s="240"/>
      <c r="P647" s="240"/>
      <c r="Q647" s="195"/>
      <c r="R647" s="93">
        <f t="shared" si="29"/>
        <v>0</v>
      </c>
      <c r="S647" s="179" t="str">
        <f t="array" ref="S647">INDEX('G Project Timeline-OPM update'!$G$7:$L$35,MATCH(1,('G Project Timeline-OPM update'!$C$7:$C$35=N647)*('G Project Timeline-OPM update'!$B$7:$B$35=M647)*('G Project Timeline-OPM update'!$D$7:$D$35=O647),0),MATCH(P647,'G Project Timeline-OPM update'!$G$4:$L$4,0))-14</f>
        <v>#N/A</v>
      </c>
      <c r="T647" s="95" t="str">
        <f t="shared" si="3"/>
        <v>#N/A</v>
      </c>
      <c r="U647" s="96" t="str">
        <f>IFERROR(VLOOKUP(G647,'Bidding list 26'!$B$2:$P$31,15,0),"")</f>
        <v/>
      </c>
      <c r="V647" s="96" t="str">
        <f t="shared" si="4"/>
        <v>#N/A</v>
      </c>
      <c r="W647" s="96">
        <f t="shared" si="31"/>
        <v>0</v>
      </c>
      <c r="X647" s="96" t="str">
        <f t="shared" si="21"/>
        <v>#N/A</v>
      </c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01"/>
      <c r="AI647" s="195"/>
      <c r="AJ647" s="103"/>
      <c r="AK647" s="104"/>
      <c r="AL647" s="3">
        <f t="shared" si="32"/>
        <v>0</v>
      </c>
      <c r="AM647" s="3">
        <f t="shared" si="33"/>
        <v>0</v>
      </c>
      <c r="AN647" s="3">
        <f t="shared" si="34"/>
        <v>0</v>
      </c>
      <c r="AO647" s="3">
        <f t="shared" si="35"/>
        <v>0</v>
      </c>
    </row>
    <row r="648">
      <c r="A648" s="93"/>
      <c r="B648" s="195"/>
      <c r="C648" s="195"/>
      <c r="D648" s="195"/>
      <c r="E648" s="195"/>
      <c r="F648" s="93"/>
      <c r="G648" s="195"/>
      <c r="H648" s="195" t="str">
        <f>vlookup(G648,'Bidding list 26'!$B$4:$G$270,6,0)</f>
        <v>#N/A</v>
      </c>
      <c r="I648" s="88" t="str">
        <f>vlookup(G648,'Bidding list 26'!$B$4:$I$1009,8,0)</f>
        <v>#N/A</v>
      </c>
      <c r="J648" s="93"/>
      <c r="K648" s="89" t="str">
        <f t="shared" si="30"/>
        <v>#N/A</v>
      </c>
      <c r="L648" s="93"/>
      <c r="M648" s="91"/>
      <c r="N648" s="122"/>
      <c r="O648" s="240"/>
      <c r="P648" s="240"/>
      <c r="Q648" s="195"/>
      <c r="R648" s="93">
        <f t="shared" si="29"/>
        <v>0</v>
      </c>
      <c r="S648" s="179" t="str">
        <f t="array" ref="S648">INDEX('G Project Timeline-OPM update'!$G$7:$L$35,MATCH(1,('G Project Timeline-OPM update'!$C$7:$C$35=N648)*('G Project Timeline-OPM update'!$B$7:$B$35=M648)*('G Project Timeline-OPM update'!$D$7:$D$35=O648),0),MATCH(P648,'G Project Timeline-OPM update'!$G$4:$L$4,0))-14</f>
        <v>#N/A</v>
      </c>
      <c r="T648" s="95" t="str">
        <f t="shared" si="3"/>
        <v>#N/A</v>
      </c>
      <c r="U648" s="96" t="str">
        <f>IFERROR(VLOOKUP(G648,'Bidding list 26'!$B$2:$P$31,15,0),"")</f>
        <v/>
      </c>
      <c r="V648" s="96" t="str">
        <f t="shared" si="4"/>
        <v>#N/A</v>
      </c>
      <c r="W648" s="96">
        <f t="shared" si="31"/>
        <v>0</v>
      </c>
      <c r="X648" s="96" t="str">
        <f t="shared" si="21"/>
        <v>#N/A</v>
      </c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01"/>
      <c r="AI648" s="195"/>
      <c r="AJ648" s="103"/>
      <c r="AK648" s="104"/>
      <c r="AL648" s="3">
        <f t="shared" si="32"/>
        <v>0</v>
      </c>
      <c r="AM648" s="3">
        <f t="shared" si="33"/>
        <v>0</v>
      </c>
      <c r="AN648" s="3">
        <f t="shared" si="34"/>
        <v>0</v>
      </c>
      <c r="AO648" s="3">
        <f t="shared" si="35"/>
        <v>0</v>
      </c>
    </row>
    <row r="649">
      <c r="A649" s="93"/>
      <c r="B649" s="195"/>
      <c r="C649" s="195"/>
      <c r="D649" s="195"/>
      <c r="E649" s="195"/>
      <c r="F649" s="93"/>
      <c r="G649" s="195"/>
      <c r="H649" s="195" t="str">
        <f>vlookup(G649,'Bidding list 26'!$B$4:$G$270,6,0)</f>
        <v>#N/A</v>
      </c>
      <c r="I649" s="88" t="str">
        <f>vlookup(G649,'Bidding list 26'!$B$4:$I$1009,8,0)</f>
        <v>#N/A</v>
      </c>
      <c r="J649" s="93"/>
      <c r="K649" s="89" t="str">
        <f t="shared" si="30"/>
        <v>#N/A</v>
      </c>
      <c r="L649" s="93"/>
      <c r="M649" s="91"/>
      <c r="N649" s="122"/>
      <c r="O649" s="240"/>
      <c r="P649" s="240"/>
      <c r="Q649" s="195"/>
      <c r="R649" s="93">
        <f t="shared" si="29"/>
        <v>0</v>
      </c>
      <c r="S649" s="179" t="str">
        <f t="array" ref="S649">INDEX('G Project Timeline-OPM update'!$G$7:$L$35,MATCH(1,('G Project Timeline-OPM update'!$C$7:$C$35=N649)*('G Project Timeline-OPM update'!$B$7:$B$35=M649)*('G Project Timeline-OPM update'!$D$7:$D$35=O649),0),MATCH(P649,'G Project Timeline-OPM update'!$G$4:$L$4,0))-14</f>
        <v>#N/A</v>
      </c>
      <c r="T649" s="95" t="str">
        <f t="shared" si="3"/>
        <v>#N/A</v>
      </c>
      <c r="U649" s="96" t="str">
        <f>IFERROR(VLOOKUP(G649,'Bidding list 26'!$B$2:$P$31,15,0),"")</f>
        <v/>
      </c>
      <c r="V649" s="96" t="str">
        <f t="shared" si="4"/>
        <v>#N/A</v>
      </c>
      <c r="W649" s="96">
        <f t="shared" si="31"/>
        <v>0</v>
      </c>
      <c r="X649" s="96" t="str">
        <f t="shared" si="21"/>
        <v>#N/A</v>
      </c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01"/>
      <c r="AI649" s="195"/>
      <c r="AJ649" s="103"/>
      <c r="AK649" s="104"/>
      <c r="AL649" s="3">
        <f t="shared" si="32"/>
        <v>0</v>
      </c>
      <c r="AM649" s="3">
        <f t="shared" si="33"/>
        <v>0</v>
      </c>
      <c r="AN649" s="3">
        <f t="shared" si="34"/>
        <v>0</v>
      </c>
      <c r="AO649" s="3">
        <f t="shared" si="35"/>
        <v>0</v>
      </c>
    </row>
    <row r="650">
      <c r="A650" s="93"/>
      <c r="B650" s="195"/>
      <c r="C650" s="195"/>
      <c r="D650" s="195"/>
      <c r="E650" s="195"/>
      <c r="F650" s="93"/>
      <c r="G650" s="195"/>
      <c r="H650" s="195" t="str">
        <f>vlookup(G650,'Bidding list 26'!$B$4:$G$270,6,0)</f>
        <v>#N/A</v>
      </c>
      <c r="I650" s="88" t="str">
        <f>vlookup(G650,'Bidding list 26'!$B$4:$I$1009,8,0)</f>
        <v>#N/A</v>
      </c>
      <c r="J650" s="93"/>
      <c r="K650" s="89" t="str">
        <f t="shared" si="30"/>
        <v>#N/A</v>
      </c>
      <c r="L650" s="93"/>
      <c r="M650" s="91"/>
      <c r="N650" s="122"/>
      <c r="O650" s="240"/>
      <c r="P650" s="240"/>
      <c r="Q650" s="195"/>
      <c r="R650" s="93">
        <f t="shared" si="29"/>
        <v>0</v>
      </c>
      <c r="S650" s="179" t="str">
        <f t="array" ref="S650">INDEX('G Project Timeline-OPM update'!$G$7:$L$35,MATCH(1,('G Project Timeline-OPM update'!$C$7:$C$35=N650)*('G Project Timeline-OPM update'!$B$7:$B$35=M650)*('G Project Timeline-OPM update'!$D$7:$D$35=O650),0),MATCH(P650,'G Project Timeline-OPM update'!$G$4:$L$4,0))-14</f>
        <v>#N/A</v>
      </c>
      <c r="T650" s="95" t="str">
        <f t="shared" si="3"/>
        <v>#N/A</v>
      </c>
      <c r="U650" s="96" t="str">
        <f>IFERROR(VLOOKUP(G650,'Bidding list 26'!$B$2:$P$31,15,0),"")</f>
        <v/>
      </c>
      <c r="V650" s="96" t="str">
        <f t="shared" si="4"/>
        <v>#N/A</v>
      </c>
      <c r="W650" s="96">
        <f t="shared" si="31"/>
        <v>0</v>
      </c>
      <c r="X650" s="96" t="str">
        <f t="shared" si="21"/>
        <v>#N/A</v>
      </c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01"/>
      <c r="AI650" s="195"/>
      <c r="AJ650" s="103"/>
      <c r="AK650" s="104"/>
      <c r="AL650" s="3">
        <f t="shared" si="32"/>
        <v>0</v>
      </c>
      <c r="AM650" s="3">
        <f t="shared" si="33"/>
        <v>0</v>
      </c>
      <c r="AN650" s="3">
        <f t="shared" si="34"/>
        <v>0</v>
      </c>
      <c r="AO650" s="3">
        <f t="shared" si="35"/>
        <v>0</v>
      </c>
    </row>
    <row r="651">
      <c r="A651" s="93"/>
      <c r="B651" s="195"/>
      <c r="C651" s="195"/>
      <c r="D651" s="195"/>
      <c r="E651" s="195"/>
      <c r="F651" s="93"/>
      <c r="G651" s="195"/>
      <c r="H651" s="195" t="str">
        <f>vlookup(G651,'Bidding list 26'!$B$4:$G$270,6,0)</f>
        <v>#N/A</v>
      </c>
      <c r="I651" s="88" t="str">
        <f>vlookup(G651,'Bidding list 26'!$B$4:$I$1009,8,0)</f>
        <v>#N/A</v>
      </c>
      <c r="J651" s="93"/>
      <c r="K651" s="89" t="str">
        <f t="shared" si="30"/>
        <v>#N/A</v>
      </c>
      <c r="L651" s="93"/>
      <c r="M651" s="91"/>
      <c r="N651" s="122"/>
      <c r="O651" s="240"/>
      <c r="P651" s="240"/>
      <c r="Q651" s="195"/>
      <c r="R651" s="93">
        <f t="shared" si="29"/>
        <v>0</v>
      </c>
      <c r="S651" s="179" t="str">
        <f t="array" ref="S651">INDEX('G Project Timeline-OPM update'!$G$7:$L$35,MATCH(1,('G Project Timeline-OPM update'!$C$7:$C$35=N651)*('G Project Timeline-OPM update'!$B$7:$B$35=M651)*('G Project Timeline-OPM update'!$D$7:$D$35=O651),0),MATCH(P651,'G Project Timeline-OPM update'!$G$4:$L$4,0))-14</f>
        <v>#N/A</v>
      </c>
      <c r="T651" s="95" t="str">
        <f t="shared" si="3"/>
        <v>#N/A</v>
      </c>
      <c r="U651" s="96" t="str">
        <f>IFERROR(VLOOKUP(G651,'Bidding list 26'!$B$2:$P$31,15,0),"")</f>
        <v/>
      </c>
      <c r="V651" s="96" t="str">
        <f t="shared" si="4"/>
        <v>#N/A</v>
      </c>
      <c r="W651" s="96">
        <f t="shared" si="31"/>
        <v>0</v>
      </c>
      <c r="X651" s="96" t="str">
        <f t="shared" si="21"/>
        <v>#N/A</v>
      </c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01"/>
      <c r="AI651" s="195"/>
      <c r="AJ651" s="103"/>
      <c r="AK651" s="104"/>
      <c r="AL651" s="3">
        <f t="shared" si="32"/>
        <v>0</v>
      </c>
      <c r="AM651" s="3">
        <f t="shared" si="33"/>
        <v>0</v>
      </c>
      <c r="AN651" s="3">
        <f t="shared" si="34"/>
        <v>0</v>
      </c>
      <c r="AO651" s="3">
        <f t="shared" si="35"/>
        <v>0</v>
      </c>
    </row>
    <row r="652">
      <c r="A652" s="93"/>
      <c r="B652" s="195"/>
      <c r="C652" s="195"/>
      <c r="D652" s="195"/>
      <c r="E652" s="195"/>
      <c r="F652" s="93"/>
      <c r="G652" s="195"/>
      <c r="H652" s="195" t="str">
        <f>vlookup(G652,'Bidding list 26'!$B$4:$G$270,6,0)</f>
        <v>#N/A</v>
      </c>
      <c r="I652" s="88" t="str">
        <f>vlookup(G652,'Bidding list 26'!$B$4:$I$1009,8,0)</f>
        <v>#N/A</v>
      </c>
      <c r="J652" s="93"/>
      <c r="K652" s="89" t="str">
        <f t="shared" si="30"/>
        <v>#N/A</v>
      </c>
      <c r="L652" s="93"/>
      <c r="M652" s="91"/>
      <c r="N652" s="122"/>
      <c r="O652" s="240"/>
      <c r="P652" s="240"/>
      <c r="Q652" s="195"/>
      <c r="R652" s="93">
        <f t="shared" si="29"/>
        <v>0</v>
      </c>
      <c r="S652" s="179" t="str">
        <f t="array" ref="S652">INDEX('G Project Timeline-OPM update'!$G$7:$L$35,MATCH(1,('G Project Timeline-OPM update'!$C$7:$C$35=N652)*('G Project Timeline-OPM update'!$B$7:$B$35=M652)*('G Project Timeline-OPM update'!$D$7:$D$35=O652),0),MATCH(P652,'G Project Timeline-OPM update'!$G$4:$L$4,0))-14</f>
        <v>#N/A</v>
      </c>
      <c r="T652" s="95" t="str">
        <f t="shared" si="3"/>
        <v>#N/A</v>
      </c>
      <c r="U652" s="96" t="str">
        <f>IFERROR(VLOOKUP(G652,'Bidding list 26'!$B$2:$P$31,15,0),"")</f>
        <v/>
      </c>
      <c r="V652" s="96" t="str">
        <f t="shared" si="4"/>
        <v>#N/A</v>
      </c>
      <c r="W652" s="96">
        <f t="shared" si="31"/>
        <v>0</v>
      </c>
      <c r="X652" s="96" t="str">
        <f t="shared" si="21"/>
        <v>#N/A</v>
      </c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01"/>
      <c r="AI652" s="195"/>
      <c r="AJ652" s="103"/>
      <c r="AK652" s="104"/>
      <c r="AL652" s="3">
        <f t="shared" si="32"/>
        <v>0</v>
      </c>
      <c r="AM652" s="3">
        <f t="shared" si="33"/>
        <v>0</v>
      </c>
      <c r="AN652" s="3">
        <f t="shared" si="34"/>
        <v>0</v>
      </c>
      <c r="AO652" s="3">
        <f t="shared" si="35"/>
        <v>0</v>
      </c>
    </row>
    <row r="653">
      <c r="A653" s="93"/>
      <c r="B653" s="195"/>
      <c r="C653" s="195"/>
      <c r="D653" s="195"/>
      <c r="E653" s="195"/>
      <c r="F653" s="93"/>
      <c r="G653" s="195"/>
      <c r="H653" s="195" t="str">
        <f>vlookup(G653,'Bidding list 26'!$B$4:$G$270,6,0)</f>
        <v>#N/A</v>
      </c>
      <c r="I653" s="88" t="str">
        <f>vlookup(G653,'Bidding list 26'!$B$4:$I$1009,8,0)</f>
        <v>#N/A</v>
      </c>
      <c r="J653" s="93"/>
      <c r="K653" s="89" t="str">
        <f t="shared" si="30"/>
        <v>#N/A</v>
      </c>
      <c r="L653" s="93"/>
      <c r="M653" s="91"/>
      <c r="N653" s="122"/>
      <c r="O653" s="240"/>
      <c r="P653" s="240"/>
      <c r="Q653" s="195"/>
      <c r="R653" s="93">
        <f t="shared" si="29"/>
        <v>0</v>
      </c>
      <c r="S653" s="179" t="str">
        <f t="array" ref="S653">INDEX('G Project Timeline-OPM update'!$G$7:$L$35,MATCH(1,('G Project Timeline-OPM update'!$C$7:$C$35=N653)*('G Project Timeline-OPM update'!$B$7:$B$35=M653)*('G Project Timeline-OPM update'!$D$7:$D$35=O653),0),MATCH(P653,'G Project Timeline-OPM update'!$G$4:$L$4,0))-14</f>
        <v>#N/A</v>
      </c>
      <c r="T653" s="95" t="str">
        <f t="shared" si="3"/>
        <v>#N/A</v>
      </c>
      <c r="U653" s="96" t="str">
        <f>IFERROR(VLOOKUP(G653,'Bidding list 26'!$B$2:$P$31,15,0),"")</f>
        <v/>
      </c>
      <c r="V653" s="96" t="str">
        <f t="shared" si="4"/>
        <v>#N/A</v>
      </c>
      <c r="W653" s="96">
        <f t="shared" si="31"/>
        <v>0</v>
      </c>
      <c r="X653" s="96" t="str">
        <f t="shared" si="21"/>
        <v>#N/A</v>
      </c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01"/>
      <c r="AI653" s="195"/>
      <c r="AJ653" s="103"/>
      <c r="AK653" s="104"/>
      <c r="AL653" s="3">
        <f t="shared" si="32"/>
        <v>0</v>
      </c>
      <c r="AM653" s="3">
        <f t="shared" si="33"/>
        <v>0</v>
      </c>
      <c r="AN653" s="3">
        <f t="shared" si="34"/>
        <v>0</v>
      </c>
      <c r="AO653" s="3">
        <f t="shared" si="35"/>
        <v>0</v>
      </c>
    </row>
    <row r="654">
      <c r="A654" s="93"/>
      <c r="B654" s="195"/>
      <c r="C654" s="195"/>
      <c r="D654" s="195"/>
      <c r="E654" s="195"/>
      <c r="F654" s="93"/>
      <c r="G654" s="195"/>
      <c r="H654" s="195" t="str">
        <f>vlookup(G654,'Bidding list 26'!$B$4:$G$270,6,0)</f>
        <v>#N/A</v>
      </c>
      <c r="I654" s="88" t="str">
        <f>vlookup(G654,'Bidding list 26'!$B$4:$I$1009,8,0)</f>
        <v>#N/A</v>
      </c>
      <c r="J654" s="93"/>
      <c r="K654" s="89" t="str">
        <f t="shared" si="30"/>
        <v>#N/A</v>
      </c>
      <c r="L654" s="93"/>
      <c r="M654" s="91"/>
      <c r="N654" s="122"/>
      <c r="O654" s="240"/>
      <c r="P654" s="240"/>
      <c r="Q654" s="195"/>
      <c r="R654" s="93">
        <f t="shared" si="29"/>
        <v>0</v>
      </c>
      <c r="S654" s="179" t="str">
        <f t="array" ref="S654">INDEX('G Project Timeline-OPM update'!$G$7:$L$35,MATCH(1,('G Project Timeline-OPM update'!$C$7:$C$35=N654)*('G Project Timeline-OPM update'!$B$7:$B$35=M654)*('G Project Timeline-OPM update'!$D$7:$D$35=O654),0),MATCH(P654,'G Project Timeline-OPM update'!$G$4:$L$4,0))-14</f>
        <v>#N/A</v>
      </c>
      <c r="T654" s="95" t="str">
        <f t="shared" si="3"/>
        <v>#N/A</v>
      </c>
      <c r="U654" s="96" t="str">
        <f>IFERROR(VLOOKUP(G654,'Bidding list 26'!$B$2:$P$31,15,0),"")</f>
        <v/>
      </c>
      <c r="V654" s="96" t="str">
        <f t="shared" si="4"/>
        <v>#N/A</v>
      </c>
      <c r="W654" s="96">
        <f t="shared" si="31"/>
        <v>0</v>
      </c>
      <c r="X654" s="96" t="str">
        <f t="shared" si="21"/>
        <v>#N/A</v>
      </c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01"/>
      <c r="AI654" s="195"/>
      <c r="AJ654" s="103"/>
      <c r="AK654" s="104"/>
      <c r="AL654" s="3">
        <f t="shared" si="32"/>
        <v>0</v>
      </c>
      <c r="AM654" s="3">
        <f t="shared" si="33"/>
        <v>0</v>
      </c>
      <c r="AN654" s="3">
        <f t="shared" si="34"/>
        <v>0</v>
      </c>
      <c r="AO654" s="3">
        <f t="shared" si="35"/>
        <v>0</v>
      </c>
    </row>
    <row r="655">
      <c r="A655" s="93"/>
      <c r="B655" s="195"/>
      <c r="C655" s="195"/>
      <c r="D655" s="195"/>
      <c r="E655" s="195"/>
      <c r="F655" s="93"/>
      <c r="G655" s="195"/>
      <c r="H655" s="195" t="str">
        <f>vlookup(G655,'Bidding list 26'!$B$4:$G$270,6,0)</f>
        <v>#N/A</v>
      </c>
      <c r="I655" s="88" t="str">
        <f>vlookup(G655,'Bidding list 26'!$B$4:$I$1009,8,0)</f>
        <v>#N/A</v>
      </c>
      <c r="J655" s="93"/>
      <c r="K655" s="89" t="str">
        <f t="shared" si="30"/>
        <v>#N/A</v>
      </c>
      <c r="L655" s="93"/>
      <c r="M655" s="91"/>
      <c r="N655" s="122"/>
      <c r="O655" s="240"/>
      <c r="P655" s="240"/>
      <c r="Q655" s="195"/>
      <c r="R655" s="93">
        <f t="shared" si="29"/>
        <v>0</v>
      </c>
      <c r="S655" s="179" t="str">
        <f t="array" ref="S655">INDEX('G Project Timeline-OPM update'!$G$7:$L$35,MATCH(1,('G Project Timeline-OPM update'!$C$7:$C$35=N655)*('G Project Timeline-OPM update'!$B$7:$B$35=M655)*('G Project Timeline-OPM update'!$D$7:$D$35=O655),0),MATCH(P655,'G Project Timeline-OPM update'!$G$4:$L$4,0))-14</f>
        <v>#N/A</v>
      </c>
      <c r="T655" s="95" t="str">
        <f t="shared" si="3"/>
        <v>#N/A</v>
      </c>
      <c r="U655" s="96" t="str">
        <f>IFERROR(VLOOKUP(G655,'Bidding list 26'!$B$2:$P$31,15,0),"")</f>
        <v/>
      </c>
      <c r="V655" s="96" t="str">
        <f t="shared" si="4"/>
        <v>#N/A</v>
      </c>
      <c r="W655" s="96">
        <f t="shared" si="31"/>
        <v>0</v>
      </c>
      <c r="X655" s="96" t="str">
        <f t="shared" si="21"/>
        <v>#N/A</v>
      </c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01"/>
      <c r="AI655" s="195"/>
      <c r="AJ655" s="103"/>
      <c r="AK655" s="104"/>
      <c r="AL655" s="3">
        <f t="shared" si="32"/>
        <v>0</v>
      </c>
      <c r="AM655" s="3">
        <f t="shared" si="33"/>
        <v>0</v>
      </c>
      <c r="AN655" s="3">
        <f t="shared" si="34"/>
        <v>0</v>
      </c>
      <c r="AO655" s="3">
        <f t="shared" si="35"/>
        <v>0</v>
      </c>
    </row>
    <row r="656">
      <c r="A656" s="93"/>
      <c r="B656" s="195"/>
      <c r="C656" s="195"/>
      <c r="D656" s="195"/>
      <c r="E656" s="195"/>
      <c r="F656" s="93"/>
      <c r="G656" s="195"/>
      <c r="H656" s="195" t="str">
        <f>vlookup(G656,'Bidding list 26'!$B$4:$G$270,6,0)</f>
        <v>#N/A</v>
      </c>
      <c r="I656" s="88" t="str">
        <f>vlookup(G656,'Bidding list 26'!$B$4:$I$1009,8,0)</f>
        <v>#N/A</v>
      </c>
      <c r="J656" s="93"/>
      <c r="K656" s="89" t="str">
        <f t="shared" si="30"/>
        <v>#N/A</v>
      </c>
      <c r="L656" s="93"/>
      <c r="M656" s="91"/>
      <c r="N656" s="122"/>
      <c r="O656" s="240"/>
      <c r="P656" s="240"/>
      <c r="Q656" s="195"/>
      <c r="R656" s="93">
        <f t="shared" si="29"/>
        <v>0</v>
      </c>
      <c r="S656" s="179" t="str">
        <f t="array" ref="S656">INDEX('G Project Timeline-OPM update'!$G$7:$L$35,MATCH(1,('G Project Timeline-OPM update'!$C$7:$C$35=N656)*('G Project Timeline-OPM update'!$B$7:$B$35=M656)*('G Project Timeline-OPM update'!$D$7:$D$35=O656),0),MATCH(P656,'G Project Timeline-OPM update'!$G$4:$L$4,0))-14</f>
        <v>#N/A</v>
      </c>
      <c r="T656" s="95" t="str">
        <f t="shared" si="3"/>
        <v>#N/A</v>
      </c>
      <c r="U656" s="96" t="str">
        <f>IFERROR(VLOOKUP(G656,'Bidding list 26'!$B$2:$P$31,15,0),"")</f>
        <v/>
      </c>
      <c r="V656" s="96" t="str">
        <f t="shared" si="4"/>
        <v>#N/A</v>
      </c>
      <c r="W656" s="96">
        <f t="shared" si="31"/>
        <v>0</v>
      </c>
      <c r="X656" s="96" t="str">
        <f t="shared" si="21"/>
        <v>#N/A</v>
      </c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01"/>
      <c r="AI656" s="195"/>
      <c r="AJ656" s="103"/>
      <c r="AK656" s="104"/>
      <c r="AL656" s="3">
        <f t="shared" si="32"/>
        <v>0</v>
      </c>
      <c r="AM656" s="3">
        <f t="shared" si="33"/>
        <v>0</v>
      </c>
      <c r="AN656" s="3">
        <f t="shared" si="34"/>
        <v>0</v>
      </c>
      <c r="AO656" s="3">
        <f t="shared" si="35"/>
        <v>0</v>
      </c>
    </row>
    <row r="657">
      <c r="A657" s="93"/>
      <c r="B657" s="195"/>
      <c r="C657" s="195"/>
      <c r="D657" s="195"/>
      <c r="E657" s="195"/>
      <c r="F657" s="93"/>
      <c r="G657" s="195"/>
      <c r="H657" s="195" t="str">
        <f>vlookup(G657,'Bidding list 26'!$B$4:$G$270,6,0)</f>
        <v>#N/A</v>
      </c>
      <c r="I657" s="88" t="str">
        <f>vlookup(G657,'Bidding list 26'!$B$4:$I$1009,8,0)</f>
        <v>#N/A</v>
      </c>
      <c r="J657" s="93"/>
      <c r="K657" s="89" t="str">
        <f t="shared" si="30"/>
        <v>#N/A</v>
      </c>
      <c r="L657" s="93"/>
      <c r="M657" s="91"/>
      <c r="N657" s="122"/>
      <c r="O657" s="240"/>
      <c r="P657" s="240"/>
      <c r="Q657" s="195"/>
      <c r="R657" s="93">
        <f t="shared" si="29"/>
        <v>0</v>
      </c>
      <c r="S657" s="179" t="str">
        <f t="array" ref="S657">INDEX('G Project Timeline-OPM update'!$G$7:$L$35,MATCH(1,('G Project Timeline-OPM update'!$C$7:$C$35=N657)*('G Project Timeline-OPM update'!$B$7:$B$35=M657)*('G Project Timeline-OPM update'!$D$7:$D$35=O657),0),MATCH(P657,'G Project Timeline-OPM update'!$G$4:$L$4,0))-14</f>
        <v>#N/A</v>
      </c>
      <c r="T657" s="95" t="str">
        <f t="shared" si="3"/>
        <v>#N/A</v>
      </c>
      <c r="U657" s="96" t="str">
        <f>IFERROR(VLOOKUP(G657,'Bidding list 26'!$B$2:$P$31,15,0),"")</f>
        <v/>
      </c>
      <c r="V657" s="96" t="str">
        <f t="shared" si="4"/>
        <v>#N/A</v>
      </c>
      <c r="W657" s="96">
        <f t="shared" si="31"/>
        <v>0</v>
      </c>
      <c r="X657" s="96" t="str">
        <f t="shared" si="21"/>
        <v>#N/A</v>
      </c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01"/>
      <c r="AI657" s="195"/>
      <c r="AJ657" s="103"/>
      <c r="AK657" s="104"/>
      <c r="AL657" s="3">
        <f t="shared" si="32"/>
        <v>0</v>
      </c>
      <c r="AM657" s="3">
        <f t="shared" si="33"/>
        <v>0</v>
      </c>
      <c r="AN657" s="3">
        <f t="shared" si="34"/>
        <v>0</v>
      </c>
      <c r="AO657" s="3">
        <f t="shared" si="35"/>
        <v>0</v>
      </c>
    </row>
    <row r="658">
      <c r="A658" s="93"/>
      <c r="B658" s="195"/>
      <c r="C658" s="195"/>
      <c r="D658" s="195"/>
      <c r="E658" s="195"/>
      <c r="F658" s="93"/>
      <c r="G658" s="195"/>
      <c r="H658" s="195" t="str">
        <f>vlookup(G658,'Bidding list 26'!$B$4:$G$270,6,0)</f>
        <v>#N/A</v>
      </c>
      <c r="I658" s="88" t="str">
        <f>vlookup(G658,'Bidding list 26'!$B$4:$I$1009,8,0)</f>
        <v>#N/A</v>
      </c>
      <c r="J658" s="93"/>
      <c r="K658" s="89" t="str">
        <f t="shared" si="30"/>
        <v>#N/A</v>
      </c>
      <c r="L658" s="93"/>
      <c r="M658" s="91"/>
      <c r="N658" s="122"/>
      <c r="O658" s="240"/>
      <c r="P658" s="240"/>
      <c r="Q658" s="195"/>
      <c r="R658" s="93">
        <f t="shared" si="29"/>
        <v>0</v>
      </c>
      <c r="S658" s="179" t="str">
        <f t="array" ref="S658">INDEX('G Project Timeline-OPM update'!$G$7:$L$35,MATCH(1,('G Project Timeline-OPM update'!$C$7:$C$35=N658)*('G Project Timeline-OPM update'!$B$7:$B$35=M658)*('G Project Timeline-OPM update'!$D$7:$D$35=O658),0),MATCH(P658,'G Project Timeline-OPM update'!$G$4:$L$4,0))-14</f>
        <v>#N/A</v>
      </c>
      <c r="T658" s="95" t="str">
        <f t="shared" si="3"/>
        <v>#N/A</v>
      </c>
      <c r="U658" s="96" t="str">
        <f>IFERROR(VLOOKUP(G658,'Bidding list 26'!$B$2:$P$31,15,0),"")</f>
        <v/>
      </c>
      <c r="V658" s="96" t="str">
        <f t="shared" si="4"/>
        <v>#N/A</v>
      </c>
      <c r="W658" s="96">
        <f t="shared" si="31"/>
        <v>0</v>
      </c>
      <c r="X658" s="96" t="str">
        <f t="shared" si="21"/>
        <v>#N/A</v>
      </c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01"/>
      <c r="AI658" s="195"/>
      <c r="AJ658" s="103"/>
      <c r="AK658" s="104"/>
      <c r="AL658" s="3">
        <f t="shared" si="32"/>
        <v>0</v>
      </c>
      <c r="AM658" s="3">
        <f t="shared" si="33"/>
        <v>0</v>
      </c>
      <c r="AN658" s="3">
        <f t="shared" si="34"/>
        <v>0</v>
      </c>
      <c r="AO658" s="3">
        <f t="shared" si="35"/>
        <v>0</v>
      </c>
    </row>
    <row r="659">
      <c r="A659" s="93"/>
      <c r="B659" s="195"/>
      <c r="C659" s="195"/>
      <c r="D659" s="195"/>
      <c r="E659" s="195"/>
      <c r="F659" s="93"/>
      <c r="G659" s="195"/>
      <c r="H659" s="195" t="str">
        <f>vlookup(G659,'Bidding list 26'!$B$4:$G$270,6,0)</f>
        <v>#N/A</v>
      </c>
      <c r="I659" s="88" t="str">
        <f>vlookup(G659,'Bidding list 26'!$B$4:$I$1009,8,0)</f>
        <v>#N/A</v>
      </c>
      <c r="J659" s="93"/>
      <c r="K659" s="89" t="str">
        <f t="shared" si="30"/>
        <v>#N/A</v>
      </c>
      <c r="L659" s="93"/>
      <c r="M659" s="91"/>
      <c r="N659" s="122"/>
      <c r="O659" s="240"/>
      <c r="P659" s="240"/>
      <c r="Q659" s="195"/>
      <c r="R659" s="93">
        <f t="shared" si="29"/>
        <v>0</v>
      </c>
      <c r="S659" s="179" t="str">
        <f t="array" ref="S659">INDEX('G Project Timeline-OPM update'!$G$7:$L$35,MATCH(1,('G Project Timeline-OPM update'!$C$7:$C$35=N659)*('G Project Timeline-OPM update'!$B$7:$B$35=M659)*('G Project Timeline-OPM update'!$D$7:$D$35=O659),0),MATCH(P659,'G Project Timeline-OPM update'!$G$4:$L$4,0))-14</f>
        <v>#N/A</v>
      </c>
      <c r="T659" s="95" t="str">
        <f t="shared" si="3"/>
        <v>#N/A</v>
      </c>
      <c r="U659" s="96" t="str">
        <f>IFERROR(VLOOKUP(G659,'Bidding list 26'!$B$2:$P$31,15,0),"")</f>
        <v/>
      </c>
      <c r="V659" s="96" t="str">
        <f t="shared" si="4"/>
        <v>#N/A</v>
      </c>
      <c r="W659" s="96">
        <f t="shared" si="31"/>
        <v>0</v>
      </c>
      <c r="X659" s="96" t="str">
        <f t="shared" si="21"/>
        <v>#N/A</v>
      </c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01"/>
      <c r="AI659" s="195"/>
      <c r="AJ659" s="103"/>
      <c r="AK659" s="104"/>
      <c r="AL659" s="3">
        <f t="shared" si="32"/>
        <v>0</v>
      </c>
      <c r="AM659" s="3">
        <f t="shared" si="33"/>
        <v>0</v>
      </c>
      <c r="AN659" s="3">
        <f t="shared" si="34"/>
        <v>0</v>
      </c>
      <c r="AO659" s="3">
        <f t="shared" si="35"/>
        <v>0</v>
      </c>
    </row>
    <row r="660">
      <c r="A660" s="93"/>
      <c r="B660" s="195"/>
      <c r="C660" s="195"/>
      <c r="D660" s="195"/>
      <c r="E660" s="195"/>
      <c r="F660" s="93"/>
      <c r="G660" s="195"/>
      <c r="H660" s="195" t="str">
        <f>vlookup(G660,'Bidding list 26'!$B$4:$G$270,6,0)</f>
        <v>#N/A</v>
      </c>
      <c r="I660" s="88" t="str">
        <f>vlookup(G660,'Bidding list 26'!$B$4:$I$1009,8,0)</f>
        <v>#N/A</v>
      </c>
      <c r="J660" s="93"/>
      <c r="K660" s="89" t="str">
        <f t="shared" si="30"/>
        <v>#N/A</v>
      </c>
      <c r="L660" s="93"/>
      <c r="M660" s="91"/>
      <c r="N660" s="122"/>
      <c r="O660" s="240"/>
      <c r="P660" s="240"/>
      <c r="Q660" s="195"/>
      <c r="R660" s="93">
        <f t="shared" si="29"/>
        <v>0</v>
      </c>
      <c r="S660" s="179" t="str">
        <f t="array" ref="S660">INDEX('G Project Timeline-OPM update'!$G$7:$L$35,MATCH(1,('G Project Timeline-OPM update'!$C$7:$C$35=N660)*('G Project Timeline-OPM update'!$B$7:$B$35=M660)*('G Project Timeline-OPM update'!$D$7:$D$35=O660),0),MATCH(P660,'G Project Timeline-OPM update'!$G$4:$L$4,0))-14</f>
        <v>#N/A</v>
      </c>
      <c r="T660" s="95" t="str">
        <f t="shared" si="3"/>
        <v>#N/A</v>
      </c>
      <c r="U660" s="96" t="str">
        <f>IFERROR(VLOOKUP(G660,'Bidding list 26'!$B$2:$P$31,15,0),"")</f>
        <v/>
      </c>
      <c r="V660" s="96" t="str">
        <f t="shared" si="4"/>
        <v>#N/A</v>
      </c>
      <c r="W660" s="96">
        <f t="shared" si="31"/>
        <v>0</v>
      </c>
      <c r="X660" s="96" t="str">
        <f t="shared" si="21"/>
        <v>#N/A</v>
      </c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01"/>
      <c r="AI660" s="195"/>
      <c r="AJ660" s="103"/>
      <c r="AK660" s="104"/>
      <c r="AL660" s="3">
        <f t="shared" si="32"/>
        <v>0</v>
      </c>
      <c r="AM660" s="3">
        <f t="shared" si="33"/>
        <v>0</v>
      </c>
      <c r="AN660" s="3">
        <f t="shared" si="34"/>
        <v>0</v>
      </c>
      <c r="AO660" s="3">
        <f t="shared" si="35"/>
        <v>0</v>
      </c>
    </row>
    <row r="661">
      <c r="A661" s="93"/>
      <c r="B661" s="195"/>
      <c r="C661" s="195"/>
      <c r="D661" s="195"/>
      <c r="E661" s="195"/>
      <c r="F661" s="93"/>
      <c r="G661" s="195"/>
      <c r="H661" s="195" t="str">
        <f>vlookup(G661,'Bidding list 26'!$B$4:$G$270,6,0)</f>
        <v>#N/A</v>
      </c>
      <c r="I661" s="88" t="str">
        <f>vlookup(G661,'Bidding list 26'!$B$4:$I$1009,8,0)</f>
        <v>#N/A</v>
      </c>
      <c r="J661" s="93"/>
      <c r="K661" s="89" t="str">
        <f t="shared" si="30"/>
        <v>#N/A</v>
      </c>
      <c r="L661" s="93"/>
      <c r="M661" s="91"/>
      <c r="N661" s="122"/>
      <c r="O661" s="240"/>
      <c r="P661" s="240"/>
      <c r="Q661" s="195"/>
      <c r="R661" s="93">
        <f t="shared" si="29"/>
        <v>0</v>
      </c>
      <c r="S661" s="179" t="str">
        <f t="array" ref="S661">INDEX('G Project Timeline-OPM update'!$G$7:$L$35,MATCH(1,('G Project Timeline-OPM update'!$C$7:$C$35=N661)*('G Project Timeline-OPM update'!$B$7:$B$35=M661)*('G Project Timeline-OPM update'!$D$7:$D$35=O661),0),MATCH(P661,'G Project Timeline-OPM update'!$G$4:$L$4,0))-14</f>
        <v>#N/A</v>
      </c>
      <c r="T661" s="95" t="str">
        <f t="shared" si="3"/>
        <v>#N/A</v>
      </c>
      <c r="U661" s="96" t="str">
        <f>IFERROR(VLOOKUP(G661,'Bidding list 26'!$B$2:$P$31,15,0),"")</f>
        <v/>
      </c>
      <c r="V661" s="96" t="str">
        <f t="shared" si="4"/>
        <v>#N/A</v>
      </c>
      <c r="W661" s="96">
        <f t="shared" si="31"/>
        <v>0</v>
      </c>
      <c r="X661" s="96" t="str">
        <f t="shared" si="21"/>
        <v>#N/A</v>
      </c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01"/>
      <c r="AI661" s="195"/>
      <c r="AJ661" s="103"/>
      <c r="AK661" s="104"/>
      <c r="AL661" s="3">
        <f t="shared" si="32"/>
        <v>0</v>
      </c>
      <c r="AM661" s="3">
        <f t="shared" si="33"/>
        <v>0</v>
      </c>
      <c r="AN661" s="3">
        <f t="shared" si="34"/>
        <v>0</v>
      </c>
      <c r="AO661" s="3">
        <f t="shared" si="35"/>
        <v>0</v>
      </c>
    </row>
    <row r="662">
      <c r="A662" s="93"/>
      <c r="B662" s="195"/>
      <c r="C662" s="195"/>
      <c r="D662" s="195"/>
      <c r="E662" s="195"/>
      <c r="F662" s="93"/>
      <c r="G662" s="195"/>
      <c r="H662" s="195" t="str">
        <f>vlookup(G662,'Bidding list 26'!$B$4:$G$270,6,0)</f>
        <v>#N/A</v>
      </c>
      <c r="I662" s="88" t="str">
        <f>vlookup(G662,'Bidding list 26'!$B$4:$I$1009,8,0)</f>
        <v>#N/A</v>
      </c>
      <c r="J662" s="93"/>
      <c r="K662" s="89" t="str">
        <f t="shared" si="30"/>
        <v>#N/A</v>
      </c>
      <c r="L662" s="93"/>
      <c r="M662" s="91"/>
      <c r="N662" s="122"/>
      <c r="O662" s="240"/>
      <c r="P662" s="240"/>
      <c r="Q662" s="195"/>
      <c r="R662" s="93">
        <f t="shared" si="29"/>
        <v>0</v>
      </c>
      <c r="S662" s="179" t="str">
        <f t="array" ref="S662">INDEX('G Project Timeline-OPM update'!$G$7:$L$35,MATCH(1,('G Project Timeline-OPM update'!$C$7:$C$35=N662)*('G Project Timeline-OPM update'!$B$7:$B$35=M662)*('G Project Timeline-OPM update'!$D$7:$D$35=O662),0),MATCH(P662,'G Project Timeline-OPM update'!$G$4:$L$4,0))-14</f>
        <v>#N/A</v>
      </c>
      <c r="T662" s="95" t="str">
        <f t="shared" si="3"/>
        <v>#N/A</v>
      </c>
      <c r="U662" s="96" t="str">
        <f>IFERROR(VLOOKUP(G662,'Bidding list 26'!$B$2:$P$31,15,0),"")</f>
        <v/>
      </c>
      <c r="V662" s="96" t="str">
        <f t="shared" si="4"/>
        <v>#N/A</v>
      </c>
      <c r="W662" s="96">
        <f t="shared" si="31"/>
        <v>0</v>
      </c>
      <c r="X662" s="96" t="str">
        <f t="shared" si="21"/>
        <v>#N/A</v>
      </c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01"/>
      <c r="AI662" s="195"/>
      <c r="AJ662" s="103"/>
      <c r="AK662" s="104"/>
      <c r="AL662" s="3">
        <f t="shared" si="32"/>
        <v>0</v>
      </c>
      <c r="AM662" s="3">
        <f t="shared" si="33"/>
        <v>0</v>
      </c>
      <c r="AN662" s="3">
        <f t="shared" si="34"/>
        <v>0</v>
      </c>
      <c r="AO662" s="3">
        <f t="shared" si="35"/>
        <v>0</v>
      </c>
    </row>
    <row r="663">
      <c r="A663" s="93"/>
      <c r="B663" s="195"/>
      <c r="C663" s="195"/>
      <c r="D663" s="195"/>
      <c r="E663" s="195"/>
      <c r="F663" s="93"/>
      <c r="G663" s="195"/>
      <c r="H663" s="195" t="str">
        <f>vlookup(G663,'Bidding list 26'!$B$4:$G$270,6,0)</f>
        <v>#N/A</v>
      </c>
      <c r="I663" s="88" t="str">
        <f>vlookup(G663,'Bidding list 26'!$B$4:$I$1009,8,0)</f>
        <v>#N/A</v>
      </c>
      <c r="J663" s="93"/>
      <c r="K663" s="89" t="str">
        <f t="shared" si="30"/>
        <v>#N/A</v>
      </c>
      <c r="L663" s="93"/>
      <c r="M663" s="91"/>
      <c r="N663" s="122"/>
      <c r="O663" s="240"/>
      <c r="P663" s="240"/>
      <c r="Q663" s="195"/>
      <c r="R663" s="93">
        <f t="shared" si="29"/>
        <v>0</v>
      </c>
      <c r="S663" s="179" t="str">
        <f t="array" ref="S663">INDEX('G Project Timeline-OPM update'!$G$7:$L$35,MATCH(1,('G Project Timeline-OPM update'!$C$7:$C$35=N663)*('G Project Timeline-OPM update'!$B$7:$B$35=M663)*('G Project Timeline-OPM update'!$D$7:$D$35=O663),0),MATCH(P663,'G Project Timeline-OPM update'!$G$4:$L$4,0))-14</f>
        <v>#N/A</v>
      </c>
      <c r="T663" s="95" t="str">
        <f t="shared" si="3"/>
        <v>#N/A</v>
      </c>
      <c r="U663" s="96" t="str">
        <f>IFERROR(VLOOKUP(G663,'Bidding list 26'!$B$2:$P$31,15,0),"")</f>
        <v/>
      </c>
      <c r="V663" s="96" t="str">
        <f t="shared" si="4"/>
        <v>#N/A</v>
      </c>
      <c r="W663" s="96">
        <f t="shared" si="31"/>
        <v>0</v>
      </c>
      <c r="X663" s="96" t="str">
        <f t="shared" si="21"/>
        <v>#N/A</v>
      </c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01"/>
      <c r="AI663" s="195"/>
      <c r="AJ663" s="103"/>
      <c r="AK663" s="104"/>
      <c r="AL663" s="3">
        <f t="shared" si="32"/>
        <v>0</v>
      </c>
      <c r="AM663" s="3">
        <f t="shared" si="33"/>
        <v>0</v>
      </c>
      <c r="AN663" s="3">
        <f t="shared" si="34"/>
        <v>0</v>
      </c>
      <c r="AO663" s="3">
        <f t="shared" si="35"/>
        <v>0</v>
      </c>
    </row>
    <row r="664">
      <c r="A664" s="93"/>
      <c r="B664" s="195"/>
      <c r="C664" s="195"/>
      <c r="D664" s="195"/>
      <c r="E664" s="195"/>
      <c r="F664" s="93"/>
      <c r="G664" s="195"/>
      <c r="H664" s="195" t="str">
        <f>vlookup(G664,'Bidding list 26'!$B$4:$G$270,6,0)</f>
        <v>#N/A</v>
      </c>
      <c r="I664" s="88" t="str">
        <f>vlookup(G664,'Bidding list 26'!$B$4:$I$1009,8,0)</f>
        <v>#N/A</v>
      </c>
      <c r="J664" s="93"/>
      <c r="K664" s="89" t="str">
        <f t="shared" si="30"/>
        <v>#N/A</v>
      </c>
      <c r="L664" s="93"/>
      <c r="M664" s="91"/>
      <c r="N664" s="122"/>
      <c r="O664" s="240"/>
      <c r="P664" s="240"/>
      <c r="Q664" s="195"/>
      <c r="R664" s="93">
        <f t="shared" si="29"/>
        <v>0</v>
      </c>
      <c r="S664" s="179" t="str">
        <f t="array" ref="S664">INDEX('G Project Timeline-OPM update'!$G$7:$L$35,MATCH(1,('G Project Timeline-OPM update'!$C$7:$C$35=N664)*('G Project Timeline-OPM update'!$B$7:$B$35=M664)*('G Project Timeline-OPM update'!$D$7:$D$35=O664),0),MATCH(P664,'G Project Timeline-OPM update'!$G$4:$L$4,0))-14</f>
        <v>#N/A</v>
      </c>
      <c r="T664" s="95" t="str">
        <f t="shared" si="3"/>
        <v>#N/A</v>
      </c>
      <c r="U664" s="96" t="str">
        <f>IFERROR(VLOOKUP(G664,'Bidding list 26'!$B$2:$P$31,15,0),"")</f>
        <v/>
      </c>
      <c r="V664" s="96" t="str">
        <f t="shared" si="4"/>
        <v>#N/A</v>
      </c>
      <c r="W664" s="96">
        <f t="shared" si="31"/>
        <v>0</v>
      </c>
      <c r="X664" s="96" t="str">
        <f t="shared" si="21"/>
        <v>#N/A</v>
      </c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01"/>
      <c r="AI664" s="195"/>
      <c r="AJ664" s="103"/>
      <c r="AK664" s="104"/>
      <c r="AL664" s="3">
        <f t="shared" si="32"/>
        <v>0</v>
      </c>
      <c r="AM664" s="3">
        <f t="shared" si="33"/>
        <v>0</v>
      </c>
      <c r="AN664" s="3">
        <f t="shared" si="34"/>
        <v>0</v>
      </c>
      <c r="AO664" s="3">
        <f t="shared" si="35"/>
        <v>0</v>
      </c>
    </row>
    <row r="665">
      <c r="A665" s="93"/>
      <c r="B665" s="195"/>
      <c r="C665" s="195"/>
      <c r="D665" s="195"/>
      <c r="E665" s="195"/>
      <c r="F665" s="93"/>
      <c r="G665" s="195"/>
      <c r="H665" s="195" t="str">
        <f>vlookup(G665,'Bidding list 26'!$B$4:$G$270,6,0)</f>
        <v>#N/A</v>
      </c>
      <c r="I665" s="88" t="str">
        <f>vlookup(G665,'Bidding list 26'!$B$4:$I$1009,8,0)</f>
        <v>#N/A</v>
      </c>
      <c r="J665" s="93"/>
      <c r="K665" s="89" t="str">
        <f t="shared" si="30"/>
        <v>#N/A</v>
      </c>
      <c r="L665" s="93"/>
      <c r="M665" s="91"/>
      <c r="N665" s="122"/>
      <c r="O665" s="240"/>
      <c r="P665" s="240"/>
      <c r="Q665" s="195"/>
      <c r="R665" s="93">
        <f t="shared" si="29"/>
        <v>0</v>
      </c>
      <c r="S665" s="179" t="str">
        <f t="array" ref="S665">INDEX('G Project Timeline-OPM update'!$G$7:$L$35,MATCH(1,('G Project Timeline-OPM update'!$C$7:$C$35=N665)*('G Project Timeline-OPM update'!$B$7:$B$35=M665)*('G Project Timeline-OPM update'!$D$7:$D$35=O665),0),MATCH(P665,'G Project Timeline-OPM update'!$G$4:$L$4,0))-14</f>
        <v>#N/A</v>
      </c>
      <c r="T665" s="95" t="str">
        <f t="shared" si="3"/>
        <v>#N/A</v>
      </c>
      <c r="U665" s="96" t="str">
        <f>IFERROR(VLOOKUP(G665,'Bidding list 26'!$B$2:$P$31,15,0),"")</f>
        <v/>
      </c>
      <c r="V665" s="96" t="str">
        <f t="shared" si="4"/>
        <v>#N/A</v>
      </c>
      <c r="W665" s="96">
        <f t="shared" si="31"/>
        <v>0</v>
      </c>
      <c r="X665" s="96" t="str">
        <f t="shared" si="21"/>
        <v>#N/A</v>
      </c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01"/>
      <c r="AI665" s="195"/>
      <c r="AJ665" s="103"/>
      <c r="AK665" s="104"/>
      <c r="AL665" s="3">
        <f t="shared" si="32"/>
        <v>0</v>
      </c>
      <c r="AM665" s="3">
        <f t="shared" si="33"/>
        <v>0</v>
      </c>
      <c r="AN665" s="3">
        <f t="shared" si="34"/>
        <v>0</v>
      </c>
      <c r="AO665" s="3">
        <f t="shared" si="35"/>
        <v>0</v>
      </c>
    </row>
    <row r="666">
      <c r="A666" s="93"/>
      <c r="B666" s="195"/>
      <c r="C666" s="195"/>
      <c r="D666" s="195"/>
      <c r="E666" s="195"/>
      <c r="F666" s="93"/>
      <c r="G666" s="195"/>
      <c r="H666" s="195" t="str">
        <f>vlookup(G666,'Bidding list 26'!$B$4:$G$270,6,0)</f>
        <v>#N/A</v>
      </c>
      <c r="I666" s="88" t="str">
        <f>vlookup(G666,'Bidding list 26'!$B$4:$I$1009,8,0)</f>
        <v>#N/A</v>
      </c>
      <c r="J666" s="93"/>
      <c r="K666" s="89" t="str">
        <f t="shared" si="30"/>
        <v>#N/A</v>
      </c>
      <c r="L666" s="93"/>
      <c r="M666" s="91"/>
      <c r="N666" s="122"/>
      <c r="O666" s="240"/>
      <c r="P666" s="240"/>
      <c r="Q666" s="195"/>
      <c r="R666" s="93">
        <f t="shared" si="29"/>
        <v>0</v>
      </c>
      <c r="S666" s="179" t="str">
        <f t="array" ref="S666">INDEX('G Project Timeline-OPM update'!$G$7:$L$35,MATCH(1,('G Project Timeline-OPM update'!$C$7:$C$35=N666)*('G Project Timeline-OPM update'!$B$7:$B$35=M666)*('G Project Timeline-OPM update'!$D$7:$D$35=O666),0),MATCH(P666,'G Project Timeline-OPM update'!$G$4:$L$4,0))-14</f>
        <v>#N/A</v>
      </c>
      <c r="T666" s="95" t="str">
        <f t="shared" si="3"/>
        <v>#N/A</v>
      </c>
      <c r="U666" s="96" t="str">
        <f>IFERROR(VLOOKUP(G666,'Bidding list 26'!$B$2:$P$31,15,0),"")</f>
        <v/>
      </c>
      <c r="V666" s="96" t="str">
        <f t="shared" si="4"/>
        <v>#N/A</v>
      </c>
      <c r="W666" s="96">
        <f t="shared" si="31"/>
        <v>0</v>
      </c>
      <c r="X666" s="96" t="str">
        <f t="shared" si="21"/>
        <v>#N/A</v>
      </c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01"/>
      <c r="AI666" s="195"/>
      <c r="AJ666" s="103"/>
      <c r="AK666" s="104"/>
      <c r="AL666" s="3">
        <f t="shared" si="32"/>
        <v>0</v>
      </c>
      <c r="AM666" s="3">
        <f t="shared" si="33"/>
        <v>0</v>
      </c>
      <c r="AN666" s="3">
        <f t="shared" si="34"/>
        <v>0</v>
      </c>
      <c r="AO666" s="3">
        <f t="shared" si="35"/>
        <v>0</v>
      </c>
    </row>
    <row r="667">
      <c r="A667" s="93"/>
      <c r="B667" s="195"/>
      <c r="C667" s="195"/>
      <c r="D667" s="195"/>
      <c r="E667" s="195"/>
      <c r="F667" s="93"/>
      <c r="G667" s="195"/>
      <c r="H667" s="195" t="str">
        <f>vlookup(G667,'Bidding list 26'!$B$4:$G$270,6,0)</f>
        <v>#N/A</v>
      </c>
      <c r="I667" s="88" t="str">
        <f>vlookup(G667,'Bidding list 26'!$B$4:$I$1009,8,0)</f>
        <v>#N/A</v>
      </c>
      <c r="J667" s="93"/>
      <c r="K667" s="89" t="str">
        <f t="shared" si="30"/>
        <v>#N/A</v>
      </c>
      <c r="L667" s="93"/>
      <c r="M667" s="91"/>
      <c r="N667" s="122"/>
      <c r="O667" s="240"/>
      <c r="P667" s="240"/>
      <c r="Q667" s="195"/>
      <c r="R667" s="93">
        <f t="shared" si="29"/>
        <v>0</v>
      </c>
      <c r="S667" s="179" t="str">
        <f t="array" ref="S667">INDEX('G Project Timeline-OPM update'!$G$7:$L$35,MATCH(1,('G Project Timeline-OPM update'!$C$7:$C$35=N667)*('G Project Timeline-OPM update'!$B$7:$B$35=M667)*('G Project Timeline-OPM update'!$D$7:$D$35=O667),0),MATCH(P667,'G Project Timeline-OPM update'!$G$4:$L$4,0))-14</f>
        <v>#N/A</v>
      </c>
      <c r="T667" s="95" t="str">
        <f t="shared" si="3"/>
        <v>#N/A</v>
      </c>
      <c r="U667" s="96" t="str">
        <f>IFERROR(VLOOKUP(G667,'Bidding list 26'!$B$2:$P$31,15,0),"")</f>
        <v/>
      </c>
      <c r="V667" s="96" t="str">
        <f t="shared" si="4"/>
        <v>#N/A</v>
      </c>
      <c r="W667" s="96">
        <f t="shared" si="31"/>
        <v>0</v>
      </c>
      <c r="X667" s="96" t="str">
        <f t="shared" si="21"/>
        <v>#N/A</v>
      </c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01"/>
      <c r="AI667" s="195"/>
      <c r="AJ667" s="103"/>
      <c r="AK667" s="104"/>
      <c r="AL667" s="3">
        <f t="shared" si="32"/>
        <v>0</v>
      </c>
      <c r="AM667" s="3">
        <f t="shared" si="33"/>
        <v>0</v>
      </c>
      <c r="AN667" s="3">
        <f t="shared" si="34"/>
        <v>0</v>
      </c>
      <c r="AO667" s="3">
        <f t="shared" si="35"/>
        <v>0</v>
      </c>
    </row>
    <row r="668">
      <c r="A668" s="93"/>
      <c r="B668" s="195"/>
      <c r="C668" s="195"/>
      <c r="D668" s="195"/>
      <c r="E668" s="195"/>
      <c r="F668" s="93"/>
      <c r="G668" s="195"/>
      <c r="H668" s="195" t="str">
        <f>vlookup(G668,'Bidding list 26'!$B$4:$G$270,6,0)</f>
        <v>#N/A</v>
      </c>
      <c r="I668" s="88" t="str">
        <f>vlookup(G668,'Bidding list 26'!$B$4:$I$1009,8,0)</f>
        <v>#N/A</v>
      </c>
      <c r="J668" s="93"/>
      <c r="K668" s="89" t="str">
        <f t="shared" si="30"/>
        <v>#N/A</v>
      </c>
      <c r="L668" s="93"/>
      <c r="M668" s="91"/>
      <c r="N668" s="122"/>
      <c r="O668" s="240"/>
      <c r="P668" s="240"/>
      <c r="Q668" s="195"/>
      <c r="R668" s="93">
        <f t="shared" si="29"/>
        <v>0</v>
      </c>
      <c r="S668" s="179" t="str">
        <f t="array" ref="S668">INDEX('G Project Timeline-OPM update'!$G$7:$L$35,MATCH(1,('G Project Timeline-OPM update'!$C$7:$C$35=N668)*('G Project Timeline-OPM update'!$B$7:$B$35=M668)*('G Project Timeline-OPM update'!$D$7:$D$35=O668),0),MATCH(P668,'G Project Timeline-OPM update'!$G$4:$L$4,0))-14</f>
        <v>#N/A</v>
      </c>
      <c r="T668" s="95" t="str">
        <f t="shared" si="3"/>
        <v>#N/A</v>
      </c>
      <c r="U668" s="96" t="str">
        <f>IFERROR(VLOOKUP(G668,'Bidding list 26'!$B$2:$P$31,15,0),"")</f>
        <v/>
      </c>
      <c r="V668" s="96" t="str">
        <f t="shared" si="4"/>
        <v>#N/A</v>
      </c>
      <c r="W668" s="96">
        <f t="shared" si="31"/>
        <v>0</v>
      </c>
      <c r="X668" s="96" t="str">
        <f t="shared" si="21"/>
        <v>#N/A</v>
      </c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01"/>
      <c r="AI668" s="195"/>
      <c r="AJ668" s="103"/>
      <c r="AK668" s="104"/>
      <c r="AL668" s="3">
        <f t="shared" si="32"/>
        <v>0</v>
      </c>
      <c r="AM668" s="3">
        <f t="shared" si="33"/>
        <v>0</v>
      </c>
      <c r="AN668" s="3">
        <f t="shared" si="34"/>
        <v>0</v>
      </c>
      <c r="AO668" s="3">
        <f t="shared" si="35"/>
        <v>0</v>
      </c>
    </row>
    <row r="669">
      <c r="A669" s="93"/>
      <c r="B669" s="195"/>
      <c r="C669" s="195"/>
      <c r="D669" s="195"/>
      <c r="E669" s="195"/>
      <c r="F669" s="93"/>
      <c r="G669" s="195"/>
      <c r="H669" s="195" t="str">
        <f>vlookup(G669,'Bidding list 26'!$B$4:$G$270,6,0)</f>
        <v>#N/A</v>
      </c>
      <c r="I669" s="88" t="str">
        <f>vlookup(G669,'Bidding list 26'!$B$4:$I$1009,8,0)</f>
        <v>#N/A</v>
      </c>
      <c r="J669" s="93"/>
      <c r="K669" s="89" t="str">
        <f t="shared" si="30"/>
        <v>#N/A</v>
      </c>
      <c r="L669" s="93"/>
      <c r="M669" s="91"/>
      <c r="N669" s="122"/>
      <c r="O669" s="240"/>
      <c r="P669" s="240"/>
      <c r="Q669" s="195"/>
      <c r="R669" s="93">
        <f t="shared" si="29"/>
        <v>0</v>
      </c>
      <c r="S669" s="179" t="str">
        <f t="array" ref="S669">INDEX('G Project Timeline-OPM update'!$G$7:$L$35,MATCH(1,('G Project Timeline-OPM update'!$C$7:$C$35=N669)*('G Project Timeline-OPM update'!$B$7:$B$35=M669)*('G Project Timeline-OPM update'!$D$7:$D$35=O669),0),MATCH(P669,'G Project Timeline-OPM update'!$G$4:$L$4,0))-14</f>
        <v>#N/A</v>
      </c>
      <c r="T669" s="95" t="str">
        <f t="shared" si="3"/>
        <v>#N/A</v>
      </c>
      <c r="U669" s="96" t="str">
        <f>IFERROR(VLOOKUP(G669,'Bidding list 26'!$B$2:$P$31,15,0),"")</f>
        <v/>
      </c>
      <c r="V669" s="96" t="str">
        <f t="shared" si="4"/>
        <v>#N/A</v>
      </c>
      <c r="W669" s="96">
        <f t="shared" si="31"/>
        <v>0</v>
      </c>
      <c r="X669" s="96" t="str">
        <f t="shared" si="21"/>
        <v>#N/A</v>
      </c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01"/>
      <c r="AI669" s="195"/>
      <c r="AJ669" s="103"/>
      <c r="AK669" s="104"/>
      <c r="AL669" s="3">
        <f t="shared" si="32"/>
        <v>0</v>
      </c>
      <c r="AM669" s="3">
        <f t="shared" si="33"/>
        <v>0</v>
      </c>
      <c r="AN669" s="3">
        <f t="shared" si="34"/>
        <v>0</v>
      </c>
      <c r="AO669" s="3">
        <f t="shared" si="35"/>
        <v>0</v>
      </c>
    </row>
    <row r="670">
      <c r="A670" s="93"/>
      <c r="B670" s="195"/>
      <c r="C670" s="195"/>
      <c r="D670" s="195"/>
      <c r="E670" s="195"/>
      <c r="F670" s="93"/>
      <c r="G670" s="195"/>
      <c r="H670" s="195" t="str">
        <f>vlookup(G670,'Bidding list 26'!$B$4:$G$270,6,0)</f>
        <v>#N/A</v>
      </c>
      <c r="I670" s="88" t="str">
        <f>vlookup(G670,'Bidding list 26'!$B$4:$I$1009,8,0)</f>
        <v>#N/A</v>
      </c>
      <c r="J670" s="93"/>
      <c r="K670" s="89" t="str">
        <f t="shared" si="30"/>
        <v>#N/A</v>
      </c>
      <c r="L670" s="93"/>
      <c r="M670" s="91"/>
      <c r="N670" s="122"/>
      <c r="O670" s="240"/>
      <c r="P670" s="240"/>
      <c r="Q670" s="195"/>
      <c r="R670" s="93">
        <f t="shared" si="29"/>
        <v>0</v>
      </c>
      <c r="S670" s="179" t="str">
        <f t="array" ref="S670">INDEX('G Project Timeline-OPM update'!$G$7:$L$35,MATCH(1,('G Project Timeline-OPM update'!$C$7:$C$35=N670)*('G Project Timeline-OPM update'!$B$7:$B$35=M670)*('G Project Timeline-OPM update'!$D$7:$D$35=O670),0),MATCH(P670,'G Project Timeline-OPM update'!$G$4:$L$4,0))-14</f>
        <v>#N/A</v>
      </c>
      <c r="T670" s="95" t="str">
        <f t="shared" si="3"/>
        <v>#N/A</v>
      </c>
      <c r="U670" s="96" t="str">
        <f>IFERROR(VLOOKUP(G670,'Bidding list 26'!$B$2:$P$31,15,0),"")</f>
        <v/>
      </c>
      <c r="V670" s="96" t="str">
        <f t="shared" si="4"/>
        <v>#N/A</v>
      </c>
      <c r="W670" s="96">
        <f t="shared" si="31"/>
        <v>0</v>
      </c>
      <c r="X670" s="96" t="str">
        <f t="shared" si="21"/>
        <v>#N/A</v>
      </c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01"/>
      <c r="AI670" s="195"/>
      <c r="AJ670" s="103"/>
      <c r="AK670" s="104"/>
      <c r="AL670" s="3">
        <f t="shared" si="32"/>
        <v>0</v>
      </c>
      <c r="AM670" s="3">
        <f t="shared" si="33"/>
        <v>0</v>
      </c>
      <c r="AN670" s="3">
        <f t="shared" si="34"/>
        <v>0</v>
      </c>
      <c r="AO670" s="3">
        <f t="shared" si="35"/>
        <v>0</v>
      </c>
    </row>
    <row r="671">
      <c r="A671" s="93"/>
      <c r="B671" s="195"/>
      <c r="C671" s="195"/>
      <c r="D671" s="195"/>
      <c r="E671" s="195"/>
      <c r="F671" s="93"/>
      <c r="G671" s="195"/>
      <c r="H671" s="195" t="str">
        <f>vlookup(G671,'Bidding list 26'!$B$4:$G$270,6,0)</f>
        <v>#N/A</v>
      </c>
      <c r="I671" s="88" t="str">
        <f>vlookup(G671,'Bidding list 26'!$B$4:$I$1009,8,0)</f>
        <v>#N/A</v>
      </c>
      <c r="J671" s="93"/>
      <c r="K671" s="89" t="str">
        <f t="shared" si="30"/>
        <v>#N/A</v>
      </c>
      <c r="L671" s="93"/>
      <c r="M671" s="91"/>
      <c r="N671" s="122"/>
      <c r="O671" s="240"/>
      <c r="P671" s="240"/>
      <c r="Q671" s="195"/>
      <c r="R671" s="93">
        <f t="shared" si="29"/>
        <v>0</v>
      </c>
      <c r="S671" s="179" t="str">
        <f t="array" ref="S671">INDEX('G Project Timeline-OPM update'!$G$7:$L$35,MATCH(1,('G Project Timeline-OPM update'!$C$7:$C$35=N671)*('G Project Timeline-OPM update'!$B$7:$B$35=M671)*('G Project Timeline-OPM update'!$D$7:$D$35=O671),0),MATCH(P671,'G Project Timeline-OPM update'!$G$4:$L$4,0))-14</f>
        <v>#N/A</v>
      </c>
      <c r="T671" s="95" t="str">
        <f t="shared" si="3"/>
        <v>#N/A</v>
      </c>
      <c r="U671" s="96" t="str">
        <f>IFERROR(VLOOKUP(G671,'Bidding list 26'!$B$2:$P$31,15,0),"")</f>
        <v/>
      </c>
      <c r="V671" s="96" t="str">
        <f t="shared" si="4"/>
        <v>#N/A</v>
      </c>
      <c r="W671" s="96">
        <f t="shared" si="31"/>
        <v>0</v>
      </c>
      <c r="X671" s="96" t="str">
        <f t="shared" si="21"/>
        <v>#N/A</v>
      </c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01"/>
      <c r="AI671" s="195"/>
      <c r="AJ671" s="103"/>
      <c r="AK671" s="104"/>
      <c r="AL671" s="3">
        <f t="shared" si="32"/>
        <v>0</v>
      </c>
      <c r="AM671" s="3">
        <f t="shared" si="33"/>
        <v>0</v>
      </c>
      <c r="AN671" s="3">
        <f t="shared" si="34"/>
        <v>0</v>
      </c>
      <c r="AO671" s="3">
        <f t="shared" si="35"/>
        <v>0</v>
      </c>
    </row>
    <row r="672">
      <c r="A672" s="93"/>
      <c r="B672" s="195"/>
      <c r="C672" s="195"/>
      <c r="D672" s="195"/>
      <c r="E672" s="195"/>
      <c r="F672" s="93"/>
      <c r="G672" s="195"/>
      <c r="H672" s="195" t="str">
        <f>vlookup(G672,'Bidding list 26'!$B$4:$G$270,6,0)</f>
        <v>#N/A</v>
      </c>
      <c r="I672" s="88" t="str">
        <f>vlookup(G672,'Bidding list 26'!$B$4:$I$1009,8,0)</f>
        <v>#N/A</v>
      </c>
      <c r="J672" s="93"/>
      <c r="K672" s="89" t="str">
        <f t="shared" si="30"/>
        <v>#N/A</v>
      </c>
      <c r="L672" s="93"/>
      <c r="M672" s="91"/>
      <c r="N672" s="122"/>
      <c r="O672" s="240"/>
      <c r="P672" s="240"/>
      <c r="Q672" s="195"/>
      <c r="R672" s="93">
        <f t="shared" si="29"/>
        <v>0</v>
      </c>
      <c r="S672" s="179" t="str">
        <f t="array" ref="S672">INDEX('G Project Timeline-OPM update'!$G$7:$L$35,MATCH(1,('G Project Timeline-OPM update'!$C$7:$C$35=N672)*('G Project Timeline-OPM update'!$B$7:$B$35=M672)*('G Project Timeline-OPM update'!$D$7:$D$35=O672),0),MATCH(P672,'G Project Timeline-OPM update'!$G$4:$L$4,0))-14</f>
        <v>#N/A</v>
      </c>
      <c r="T672" s="95" t="str">
        <f t="shared" si="3"/>
        <v>#N/A</v>
      </c>
      <c r="U672" s="96" t="str">
        <f>IFERROR(VLOOKUP(G672,'Bidding list 26'!$B$2:$P$31,15,0),"")</f>
        <v/>
      </c>
      <c r="V672" s="96" t="str">
        <f t="shared" si="4"/>
        <v>#N/A</v>
      </c>
      <c r="W672" s="96">
        <f t="shared" si="31"/>
        <v>0</v>
      </c>
      <c r="X672" s="96" t="str">
        <f t="shared" si="21"/>
        <v>#N/A</v>
      </c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01"/>
      <c r="AI672" s="195"/>
      <c r="AJ672" s="103"/>
      <c r="AK672" s="104"/>
      <c r="AL672" s="3">
        <f t="shared" si="32"/>
        <v>0</v>
      </c>
      <c r="AM672" s="3">
        <f t="shared" si="33"/>
        <v>0</v>
      </c>
      <c r="AN672" s="3">
        <f t="shared" si="34"/>
        <v>0</v>
      </c>
      <c r="AO672" s="3">
        <f t="shared" si="35"/>
        <v>0</v>
      </c>
    </row>
    <row r="673">
      <c r="A673" s="93"/>
      <c r="B673" s="195"/>
      <c r="C673" s="195"/>
      <c r="D673" s="195"/>
      <c r="E673" s="195"/>
      <c r="F673" s="93"/>
      <c r="G673" s="195"/>
      <c r="H673" s="195" t="str">
        <f>vlookup(G673,'Bidding list 26'!$B$4:$G$270,6,0)</f>
        <v>#N/A</v>
      </c>
      <c r="I673" s="88" t="str">
        <f>vlookup(G673,'Bidding list 26'!$B$4:$I$1009,8,0)</f>
        <v>#N/A</v>
      </c>
      <c r="J673" s="93"/>
      <c r="K673" s="89" t="str">
        <f t="shared" si="30"/>
        <v>#N/A</v>
      </c>
      <c r="L673" s="93"/>
      <c r="M673" s="91"/>
      <c r="N673" s="122"/>
      <c r="O673" s="240"/>
      <c r="P673" s="240"/>
      <c r="Q673" s="195"/>
      <c r="R673" s="93">
        <f t="shared" si="29"/>
        <v>0</v>
      </c>
      <c r="S673" s="179" t="str">
        <f t="array" ref="S673">INDEX('G Project Timeline-OPM update'!$G$7:$L$35,MATCH(1,('G Project Timeline-OPM update'!$C$7:$C$35=N673)*('G Project Timeline-OPM update'!$B$7:$B$35=M673)*('G Project Timeline-OPM update'!$D$7:$D$35=O673),0),MATCH(P673,'G Project Timeline-OPM update'!$G$4:$L$4,0))-14</f>
        <v>#N/A</v>
      </c>
      <c r="T673" s="95" t="str">
        <f t="shared" si="3"/>
        <v>#N/A</v>
      </c>
      <c r="U673" s="96" t="str">
        <f>IFERROR(VLOOKUP(G673,'Bidding list 26'!$B$2:$P$31,15,0),"")</f>
        <v/>
      </c>
      <c r="V673" s="96" t="str">
        <f t="shared" si="4"/>
        <v>#N/A</v>
      </c>
      <c r="W673" s="96">
        <f t="shared" si="31"/>
        <v>0</v>
      </c>
      <c r="X673" s="96" t="str">
        <f t="shared" si="21"/>
        <v>#N/A</v>
      </c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01"/>
      <c r="AI673" s="195"/>
      <c r="AJ673" s="103"/>
      <c r="AK673" s="104"/>
      <c r="AL673" s="3">
        <f t="shared" si="32"/>
        <v>0</v>
      </c>
      <c r="AM673" s="3">
        <f t="shared" si="33"/>
        <v>0</v>
      </c>
      <c r="AN673" s="3">
        <f t="shared" si="34"/>
        <v>0</v>
      </c>
      <c r="AO673" s="3">
        <f t="shared" si="35"/>
        <v>0</v>
      </c>
    </row>
    <row r="674">
      <c r="A674" s="93"/>
      <c r="B674" s="195"/>
      <c r="C674" s="195"/>
      <c r="D674" s="195"/>
      <c r="E674" s="195"/>
      <c r="F674" s="93"/>
      <c r="G674" s="195"/>
      <c r="H674" s="195" t="str">
        <f>vlookup(G674,'Bidding list 26'!$B$4:$G$270,6,0)</f>
        <v>#N/A</v>
      </c>
      <c r="I674" s="88" t="str">
        <f>vlookup(G674,'Bidding list 26'!$B$4:$I$1009,8,0)</f>
        <v>#N/A</v>
      </c>
      <c r="J674" s="93"/>
      <c r="K674" s="89" t="str">
        <f t="shared" si="30"/>
        <v>#N/A</v>
      </c>
      <c r="L674" s="93"/>
      <c r="M674" s="91"/>
      <c r="N674" s="122"/>
      <c r="O674" s="240"/>
      <c r="P674" s="240"/>
      <c r="Q674" s="195"/>
      <c r="R674" s="93">
        <f t="shared" si="29"/>
        <v>0</v>
      </c>
      <c r="S674" s="179" t="str">
        <f t="array" ref="S674">INDEX('G Project Timeline-OPM update'!$G$7:$L$35,MATCH(1,('G Project Timeline-OPM update'!$C$7:$C$35=N674)*('G Project Timeline-OPM update'!$B$7:$B$35=M674)*('G Project Timeline-OPM update'!$D$7:$D$35=O674),0),MATCH(P674,'G Project Timeline-OPM update'!$G$4:$L$4,0))-14</f>
        <v>#N/A</v>
      </c>
      <c r="T674" s="95" t="str">
        <f t="shared" si="3"/>
        <v>#N/A</v>
      </c>
      <c r="U674" s="96" t="str">
        <f>IFERROR(VLOOKUP(G674,'Bidding list 26'!$B$2:$P$31,15,0),"")</f>
        <v/>
      </c>
      <c r="V674" s="96" t="str">
        <f t="shared" si="4"/>
        <v>#N/A</v>
      </c>
      <c r="W674" s="96">
        <f t="shared" si="31"/>
        <v>0</v>
      </c>
      <c r="X674" s="96" t="str">
        <f t="shared" si="21"/>
        <v>#N/A</v>
      </c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01"/>
      <c r="AI674" s="195"/>
      <c r="AJ674" s="103"/>
      <c r="AK674" s="104"/>
      <c r="AL674" s="3">
        <f t="shared" si="32"/>
        <v>0</v>
      </c>
      <c r="AM674" s="3">
        <f t="shared" si="33"/>
        <v>0</v>
      </c>
      <c r="AN674" s="3">
        <f t="shared" si="34"/>
        <v>0</v>
      </c>
      <c r="AO674" s="3">
        <f t="shared" si="35"/>
        <v>0</v>
      </c>
    </row>
    <row r="675">
      <c r="A675" s="93"/>
      <c r="B675" s="195"/>
      <c r="C675" s="195"/>
      <c r="D675" s="195"/>
      <c r="E675" s="195"/>
      <c r="F675" s="93"/>
      <c r="G675" s="195"/>
      <c r="H675" s="195" t="str">
        <f>vlookup(G675,'Bidding list 26'!$B$4:$G$270,6,0)</f>
        <v>#N/A</v>
      </c>
      <c r="I675" s="88" t="str">
        <f>vlookup(G675,'Bidding list 26'!$B$4:$I$1009,8,0)</f>
        <v>#N/A</v>
      </c>
      <c r="J675" s="93"/>
      <c r="K675" s="89" t="str">
        <f t="shared" si="30"/>
        <v>#N/A</v>
      </c>
      <c r="L675" s="93"/>
      <c r="M675" s="91"/>
      <c r="N675" s="122"/>
      <c r="O675" s="240"/>
      <c r="P675" s="240"/>
      <c r="Q675" s="195"/>
      <c r="R675" s="93">
        <f t="shared" si="29"/>
        <v>0</v>
      </c>
      <c r="S675" s="179" t="str">
        <f t="array" ref="S675">INDEX('G Project Timeline-OPM update'!$G$7:$L$35,MATCH(1,('G Project Timeline-OPM update'!$C$7:$C$35=N675)*('G Project Timeline-OPM update'!$B$7:$B$35=M675)*('G Project Timeline-OPM update'!$D$7:$D$35=O675),0),MATCH(P675,'G Project Timeline-OPM update'!$G$4:$L$4,0))-14</f>
        <v>#N/A</v>
      </c>
      <c r="T675" s="95" t="str">
        <f t="shared" si="3"/>
        <v>#N/A</v>
      </c>
      <c r="U675" s="96" t="str">
        <f>IFERROR(VLOOKUP(G675,'Bidding list 26'!$B$2:$P$31,15,0),"")</f>
        <v/>
      </c>
      <c r="V675" s="96" t="str">
        <f t="shared" si="4"/>
        <v>#N/A</v>
      </c>
      <c r="W675" s="96">
        <f t="shared" si="31"/>
        <v>0</v>
      </c>
      <c r="X675" s="96" t="str">
        <f t="shared" si="21"/>
        <v>#N/A</v>
      </c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01"/>
      <c r="AI675" s="195"/>
      <c r="AJ675" s="103"/>
      <c r="AK675" s="104"/>
      <c r="AL675" s="3">
        <f t="shared" si="32"/>
        <v>0</v>
      </c>
      <c r="AM675" s="3">
        <f t="shared" si="33"/>
        <v>0</v>
      </c>
      <c r="AN675" s="3">
        <f t="shared" si="34"/>
        <v>0</v>
      </c>
      <c r="AO675" s="3">
        <f t="shared" si="35"/>
        <v>0</v>
      </c>
    </row>
    <row r="676">
      <c r="A676" s="93"/>
      <c r="B676" s="195"/>
      <c r="C676" s="195"/>
      <c r="D676" s="195"/>
      <c r="E676" s="195"/>
      <c r="F676" s="93"/>
      <c r="G676" s="195"/>
      <c r="H676" s="195" t="str">
        <f>vlookup(G676,'Bidding list 26'!$B$4:$G$270,6,0)</f>
        <v>#N/A</v>
      </c>
      <c r="I676" s="88" t="str">
        <f>vlookup(G676,'Bidding list 26'!$B$4:$I$1009,8,0)</f>
        <v>#N/A</v>
      </c>
      <c r="J676" s="93"/>
      <c r="K676" s="89" t="str">
        <f t="shared" si="30"/>
        <v>#N/A</v>
      </c>
      <c r="L676" s="93"/>
      <c r="M676" s="91"/>
      <c r="N676" s="122"/>
      <c r="O676" s="240"/>
      <c r="P676" s="240"/>
      <c r="Q676" s="195"/>
      <c r="R676" s="93">
        <f t="shared" si="29"/>
        <v>0</v>
      </c>
      <c r="S676" s="179" t="str">
        <f t="array" ref="S676">INDEX('G Project Timeline-OPM update'!$G$7:$L$35,MATCH(1,('G Project Timeline-OPM update'!$C$7:$C$35=N676)*('G Project Timeline-OPM update'!$B$7:$B$35=M676)*('G Project Timeline-OPM update'!$D$7:$D$35=O676),0),MATCH(P676,'G Project Timeline-OPM update'!$G$4:$L$4,0))-14</f>
        <v>#N/A</v>
      </c>
      <c r="T676" s="95" t="str">
        <f t="shared" si="3"/>
        <v>#N/A</v>
      </c>
      <c r="U676" s="96" t="str">
        <f>IFERROR(VLOOKUP(G676,'Bidding list 26'!$B$2:$P$31,15,0),"")</f>
        <v/>
      </c>
      <c r="V676" s="96" t="str">
        <f t="shared" si="4"/>
        <v>#N/A</v>
      </c>
      <c r="W676" s="96">
        <f t="shared" si="31"/>
        <v>0</v>
      </c>
      <c r="X676" s="96" t="str">
        <f t="shared" si="21"/>
        <v>#N/A</v>
      </c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01"/>
      <c r="AI676" s="195"/>
      <c r="AJ676" s="103"/>
      <c r="AK676" s="104"/>
      <c r="AL676" s="3">
        <f t="shared" si="32"/>
        <v>0</v>
      </c>
      <c r="AM676" s="3">
        <f t="shared" si="33"/>
        <v>0</v>
      </c>
      <c r="AN676" s="3">
        <f t="shared" si="34"/>
        <v>0</v>
      </c>
      <c r="AO676" s="3">
        <f t="shared" si="35"/>
        <v>0</v>
      </c>
    </row>
    <row r="677">
      <c r="A677" s="93"/>
      <c r="B677" s="195"/>
      <c r="C677" s="195"/>
      <c r="D677" s="195"/>
      <c r="E677" s="195"/>
      <c r="F677" s="93"/>
      <c r="G677" s="195"/>
      <c r="H677" s="195" t="str">
        <f>vlookup(G677,'Bidding list 26'!$B$4:$G$270,6,0)</f>
        <v>#N/A</v>
      </c>
      <c r="I677" s="88" t="str">
        <f>vlookup(G677,'Bidding list 26'!$B$4:$I$1009,8,0)</f>
        <v>#N/A</v>
      </c>
      <c r="J677" s="93"/>
      <c r="K677" s="89" t="str">
        <f t="shared" si="30"/>
        <v>#N/A</v>
      </c>
      <c r="L677" s="93"/>
      <c r="M677" s="91"/>
      <c r="N677" s="122"/>
      <c r="O677" s="240"/>
      <c r="P677" s="240"/>
      <c r="Q677" s="195"/>
      <c r="R677" s="93">
        <f t="shared" si="29"/>
        <v>0</v>
      </c>
      <c r="S677" s="179" t="str">
        <f t="array" ref="S677">INDEX('G Project Timeline-OPM update'!$G$7:$L$35,MATCH(1,('G Project Timeline-OPM update'!$C$7:$C$35=N677)*('G Project Timeline-OPM update'!$B$7:$B$35=M677)*('G Project Timeline-OPM update'!$D$7:$D$35=O677),0),MATCH(P677,'G Project Timeline-OPM update'!$G$4:$L$4,0))-14</f>
        <v>#N/A</v>
      </c>
      <c r="T677" s="95" t="str">
        <f t="shared" si="3"/>
        <v>#N/A</v>
      </c>
      <c r="U677" s="96" t="str">
        <f>IFERROR(VLOOKUP(G677,'Bidding list 26'!$B$2:$P$31,15,0),"")</f>
        <v/>
      </c>
      <c r="V677" s="96" t="str">
        <f t="shared" si="4"/>
        <v>#N/A</v>
      </c>
      <c r="W677" s="96">
        <f t="shared" si="31"/>
        <v>0</v>
      </c>
      <c r="X677" s="96" t="str">
        <f t="shared" si="21"/>
        <v>#N/A</v>
      </c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01"/>
      <c r="AI677" s="195"/>
      <c r="AJ677" s="103"/>
      <c r="AK677" s="104"/>
      <c r="AL677" s="3">
        <f t="shared" si="32"/>
        <v>0</v>
      </c>
      <c r="AM677" s="3">
        <f t="shared" si="33"/>
        <v>0</v>
      </c>
      <c r="AN677" s="3">
        <f t="shared" si="34"/>
        <v>0</v>
      </c>
      <c r="AO677" s="3">
        <f t="shared" si="35"/>
        <v>0</v>
      </c>
    </row>
    <row r="678">
      <c r="A678" s="93"/>
      <c r="B678" s="195"/>
      <c r="C678" s="195"/>
      <c r="D678" s="195"/>
      <c r="E678" s="195"/>
      <c r="F678" s="93"/>
      <c r="G678" s="195"/>
      <c r="H678" s="195" t="str">
        <f>vlookup(G678,'Bidding list 26'!$B$4:$G$270,6,0)</f>
        <v>#N/A</v>
      </c>
      <c r="I678" s="88" t="str">
        <f>vlookup(G678,'Bidding list 26'!$B$4:$I$1009,8,0)</f>
        <v>#N/A</v>
      </c>
      <c r="J678" s="93"/>
      <c r="K678" s="89" t="str">
        <f t="shared" si="30"/>
        <v>#N/A</v>
      </c>
      <c r="L678" s="93"/>
      <c r="M678" s="91"/>
      <c r="N678" s="122"/>
      <c r="O678" s="240"/>
      <c r="P678" s="240"/>
      <c r="Q678" s="195"/>
      <c r="R678" s="93">
        <f t="shared" si="29"/>
        <v>0</v>
      </c>
      <c r="S678" s="179" t="str">
        <f t="array" ref="S678">INDEX('G Project Timeline-OPM update'!$G$7:$L$35,MATCH(1,('G Project Timeline-OPM update'!$C$7:$C$35=N678)*('G Project Timeline-OPM update'!$B$7:$B$35=M678)*('G Project Timeline-OPM update'!$D$7:$D$35=O678),0),MATCH(P678,'G Project Timeline-OPM update'!$G$4:$L$4,0))-14</f>
        <v>#N/A</v>
      </c>
      <c r="T678" s="95" t="str">
        <f t="shared" si="3"/>
        <v>#N/A</v>
      </c>
      <c r="U678" s="96" t="str">
        <f>IFERROR(VLOOKUP(G678,'Bidding list 26'!$B$2:$P$31,15,0),"")</f>
        <v/>
      </c>
      <c r="V678" s="96" t="str">
        <f t="shared" si="4"/>
        <v>#N/A</v>
      </c>
      <c r="W678" s="96">
        <f t="shared" si="31"/>
        <v>0</v>
      </c>
      <c r="X678" s="96" t="str">
        <f t="shared" si="21"/>
        <v>#N/A</v>
      </c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01"/>
      <c r="AI678" s="195"/>
      <c r="AJ678" s="103"/>
      <c r="AK678" s="104"/>
      <c r="AL678" s="3">
        <f t="shared" si="32"/>
        <v>0</v>
      </c>
      <c r="AM678" s="3">
        <f t="shared" si="33"/>
        <v>0</v>
      </c>
      <c r="AN678" s="3">
        <f t="shared" si="34"/>
        <v>0</v>
      </c>
      <c r="AO678" s="3">
        <f t="shared" si="35"/>
        <v>0</v>
      </c>
    </row>
    <row r="679">
      <c r="A679" s="93"/>
      <c r="B679" s="195"/>
      <c r="C679" s="195"/>
      <c r="D679" s="195"/>
      <c r="E679" s="195"/>
      <c r="F679" s="93"/>
      <c r="G679" s="195"/>
      <c r="H679" s="195" t="str">
        <f>vlookup(G679,'Bidding list 26'!$B$4:$G$270,6,0)</f>
        <v>#N/A</v>
      </c>
      <c r="I679" s="88" t="str">
        <f>vlookup(G679,'Bidding list 26'!$B$4:$I$1009,8,0)</f>
        <v>#N/A</v>
      </c>
      <c r="J679" s="93"/>
      <c r="K679" s="89" t="str">
        <f t="shared" si="30"/>
        <v>#N/A</v>
      </c>
      <c r="L679" s="93"/>
      <c r="M679" s="91"/>
      <c r="N679" s="122"/>
      <c r="O679" s="240"/>
      <c r="P679" s="240"/>
      <c r="Q679" s="195"/>
      <c r="R679" s="93">
        <f t="shared" si="29"/>
        <v>0</v>
      </c>
      <c r="S679" s="179" t="str">
        <f t="array" ref="S679">INDEX('G Project Timeline-OPM update'!$G$7:$L$35,MATCH(1,('G Project Timeline-OPM update'!$C$7:$C$35=N679)*('G Project Timeline-OPM update'!$B$7:$B$35=M679)*('G Project Timeline-OPM update'!$D$7:$D$35=O679),0),MATCH(P679,'G Project Timeline-OPM update'!$G$4:$L$4,0))-14</f>
        <v>#N/A</v>
      </c>
      <c r="T679" s="95" t="str">
        <f t="shared" si="3"/>
        <v>#N/A</v>
      </c>
      <c r="U679" s="96" t="str">
        <f>IFERROR(VLOOKUP(G679,'Bidding list 26'!$B$2:$P$31,15,0),"")</f>
        <v/>
      </c>
      <c r="V679" s="96" t="str">
        <f t="shared" si="4"/>
        <v>#N/A</v>
      </c>
      <c r="W679" s="96">
        <f t="shared" si="31"/>
        <v>0</v>
      </c>
      <c r="X679" s="96" t="str">
        <f t="shared" si="21"/>
        <v>#N/A</v>
      </c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01"/>
      <c r="AI679" s="195"/>
      <c r="AJ679" s="103"/>
      <c r="AK679" s="104"/>
      <c r="AL679" s="3">
        <f t="shared" si="32"/>
        <v>0</v>
      </c>
      <c r="AM679" s="3">
        <f t="shared" si="33"/>
        <v>0</v>
      </c>
      <c r="AN679" s="3">
        <f t="shared" si="34"/>
        <v>0</v>
      </c>
      <c r="AO679" s="3">
        <f t="shared" si="35"/>
        <v>0</v>
      </c>
    </row>
    <row r="680">
      <c r="A680" s="93"/>
      <c r="B680" s="195"/>
      <c r="C680" s="195"/>
      <c r="D680" s="195"/>
      <c r="E680" s="195"/>
      <c r="F680" s="93"/>
      <c r="G680" s="195"/>
      <c r="H680" s="195" t="str">
        <f>vlookup(G680,'Bidding list 26'!$B$4:$G$270,6,0)</f>
        <v>#N/A</v>
      </c>
      <c r="I680" s="88" t="str">
        <f>vlookup(G680,'Bidding list 26'!$B$4:$I$1009,8,0)</f>
        <v>#N/A</v>
      </c>
      <c r="J680" s="93"/>
      <c r="K680" s="89" t="str">
        <f t="shared" si="30"/>
        <v>#N/A</v>
      </c>
      <c r="L680" s="93"/>
      <c r="M680" s="91"/>
      <c r="N680" s="122"/>
      <c r="O680" s="240"/>
      <c r="P680" s="240"/>
      <c r="Q680" s="195"/>
      <c r="R680" s="93">
        <f t="shared" si="29"/>
        <v>0</v>
      </c>
      <c r="S680" s="179" t="str">
        <f t="array" ref="S680">INDEX('G Project Timeline-OPM update'!$G$7:$L$35,MATCH(1,('G Project Timeline-OPM update'!$C$7:$C$35=N680)*('G Project Timeline-OPM update'!$B$7:$B$35=M680)*('G Project Timeline-OPM update'!$D$7:$D$35=O680),0),MATCH(P680,'G Project Timeline-OPM update'!$G$4:$L$4,0))-14</f>
        <v>#N/A</v>
      </c>
      <c r="T680" s="95" t="str">
        <f t="shared" si="3"/>
        <v>#N/A</v>
      </c>
      <c r="U680" s="96" t="str">
        <f>IFERROR(VLOOKUP(G680,'Bidding list 26'!$B$2:$P$31,15,0),"")</f>
        <v/>
      </c>
      <c r="V680" s="96" t="str">
        <f t="shared" si="4"/>
        <v>#N/A</v>
      </c>
      <c r="W680" s="96">
        <f t="shared" si="31"/>
        <v>0</v>
      </c>
      <c r="X680" s="96" t="str">
        <f t="shared" si="21"/>
        <v>#N/A</v>
      </c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01"/>
      <c r="AI680" s="195"/>
      <c r="AJ680" s="103"/>
      <c r="AK680" s="104"/>
      <c r="AL680" s="3">
        <f t="shared" si="32"/>
        <v>0</v>
      </c>
      <c r="AM680" s="3">
        <f t="shared" si="33"/>
        <v>0</v>
      </c>
      <c r="AN680" s="3">
        <f t="shared" si="34"/>
        <v>0</v>
      </c>
      <c r="AO680" s="3">
        <f t="shared" si="35"/>
        <v>0</v>
      </c>
    </row>
    <row r="681">
      <c r="A681" s="93"/>
      <c r="B681" s="195"/>
      <c r="C681" s="195"/>
      <c r="D681" s="195"/>
      <c r="E681" s="195"/>
      <c r="F681" s="93"/>
      <c r="G681" s="195"/>
      <c r="H681" s="195" t="str">
        <f>vlookup(G681,'Bidding list 26'!$B$4:$G$270,6,0)</f>
        <v>#N/A</v>
      </c>
      <c r="I681" s="88" t="str">
        <f>vlookup(G681,'Bidding list 26'!$B$4:$I$1009,8,0)</f>
        <v>#N/A</v>
      </c>
      <c r="J681" s="93"/>
      <c r="K681" s="89" t="str">
        <f t="shared" si="30"/>
        <v>#N/A</v>
      </c>
      <c r="L681" s="93"/>
      <c r="M681" s="91"/>
      <c r="N681" s="122"/>
      <c r="O681" s="240"/>
      <c r="P681" s="240"/>
      <c r="Q681" s="195"/>
      <c r="R681" s="93">
        <f t="shared" si="29"/>
        <v>0</v>
      </c>
      <c r="S681" s="179" t="str">
        <f t="array" ref="S681">INDEX('G Project Timeline-OPM update'!$G$7:$L$35,MATCH(1,('G Project Timeline-OPM update'!$C$7:$C$35=N681)*('G Project Timeline-OPM update'!$B$7:$B$35=M681)*('G Project Timeline-OPM update'!$D$7:$D$35=O681),0),MATCH(P681,'G Project Timeline-OPM update'!$G$4:$L$4,0))-14</f>
        <v>#N/A</v>
      </c>
      <c r="T681" s="95" t="str">
        <f t="shared" si="3"/>
        <v>#N/A</v>
      </c>
      <c r="U681" s="96" t="str">
        <f>IFERROR(VLOOKUP(G681,'Bidding list 26'!$B$2:$P$31,15,0),"")</f>
        <v/>
      </c>
      <c r="V681" s="96" t="str">
        <f t="shared" si="4"/>
        <v>#N/A</v>
      </c>
      <c r="W681" s="96">
        <f t="shared" si="31"/>
        <v>0</v>
      </c>
      <c r="X681" s="96" t="str">
        <f t="shared" si="21"/>
        <v>#N/A</v>
      </c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01"/>
      <c r="AI681" s="195"/>
      <c r="AJ681" s="103"/>
      <c r="AK681" s="104"/>
      <c r="AL681" s="3">
        <f t="shared" si="32"/>
        <v>0</v>
      </c>
      <c r="AM681" s="3">
        <f t="shared" si="33"/>
        <v>0</v>
      </c>
      <c r="AN681" s="3">
        <f t="shared" si="34"/>
        <v>0</v>
      </c>
      <c r="AO681" s="3">
        <f t="shared" si="35"/>
        <v>0</v>
      </c>
    </row>
    <row r="682">
      <c r="A682" s="93"/>
      <c r="B682" s="195"/>
      <c r="C682" s="195"/>
      <c r="D682" s="195"/>
      <c r="E682" s="195"/>
      <c r="F682" s="93"/>
      <c r="G682" s="195"/>
      <c r="H682" s="195" t="str">
        <f>vlookup(G682,'Bidding list 26'!$B$4:$G$270,6,0)</f>
        <v>#N/A</v>
      </c>
      <c r="I682" s="88" t="str">
        <f>vlookup(G682,'Bidding list 26'!$B$4:$I$1009,8,0)</f>
        <v>#N/A</v>
      </c>
      <c r="J682" s="93"/>
      <c r="K682" s="89" t="str">
        <f t="shared" si="30"/>
        <v>#N/A</v>
      </c>
      <c r="L682" s="93"/>
      <c r="M682" s="91"/>
      <c r="N682" s="122"/>
      <c r="O682" s="240"/>
      <c r="P682" s="240"/>
      <c r="Q682" s="195"/>
      <c r="R682" s="93">
        <f t="shared" si="29"/>
        <v>0</v>
      </c>
      <c r="S682" s="179" t="str">
        <f t="array" ref="S682">INDEX('G Project Timeline-OPM update'!$G$7:$L$35,MATCH(1,('G Project Timeline-OPM update'!$C$7:$C$35=N682)*('G Project Timeline-OPM update'!$B$7:$B$35=M682)*('G Project Timeline-OPM update'!$D$7:$D$35=O682),0),MATCH(P682,'G Project Timeline-OPM update'!$G$4:$L$4,0))-14</f>
        <v>#N/A</v>
      </c>
      <c r="T682" s="95" t="str">
        <f t="shared" si="3"/>
        <v>#N/A</v>
      </c>
      <c r="U682" s="96" t="str">
        <f>IFERROR(VLOOKUP(G682,'Bidding list 26'!$B$2:$P$31,15,0),"")</f>
        <v/>
      </c>
      <c r="V682" s="96" t="str">
        <f t="shared" si="4"/>
        <v>#N/A</v>
      </c>
      <c r="W682" s="96">
        <f t="shared" si="31"/>
        <v>0</v>
      </c>
      <c r="X682" s="96" t="str">
        <f t="shared" si="21"/>
        <v>#N/A</v>
      </c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01"/>
      <c r="AI682" s="195"/>
      <c r="AJ682" s="103"/>
      <c r="AK682" s="104"/>
      <c r="AL682" s="3">
        <f t="shared" si="32"/>
        <v>0</v>
      </c>
      <c r="AM682" s="3">
        <f t="shared" si="33"/>
        <v>0</v>
      </c>
      <c r="AN682" s="3">
        <f t="shared" si="34"/>
        <v>0</v>
      </c>
      <c r="AO682" s="3">
        <f t="shared" si="35"/>
        <v>0</v>
      </c>
    </row>
    <row r="683">
      <c r="A683" s="93"/>
      <c r="B683" s="195"/>
      <c r="C683" s="195"/>
      <c r="D683" s="195"/>
      <c r="E683" s="195"/>
      <c r="F683" s="93"/>
      <c r="G683" s="195"/>
      <c r="H683" s="195" t="str">
        <f>vlookup(G683,'Bidding list 26'!$B$4:$G$270,6,0)</f>
        <v>#N/A</v>
      </c>
      <c r="I683" s="88" t="str">
        <f>vlookup(G683,'Bidding list 26'!$B$4:$I$1009,8,0)</f>
        <v>#N/A</v>
      </c>
      <c r="J683" s="93"/>
      <c r="K683" s="89" t="str">
        <f t="shared" si="30"/>
        <v>#N/A</v>
      </c>
      <c r="L683" s="93"/>
      <c r="M683" s="91"/>
      <c r="N683" s="122"/>
      <c r="O683" s="240"/>
      <c r="P683" s="240"/>
      <c r="Q683" s="195"/>
      <c r="R683" s="93">
        <f t="shared" si="29"/>
        <v>0</v>
      </c>
      <c r="S683" s="179" t="str">
        <f t="array" ref="S683">INDEX('G Project Timeline-OPM update'!$G$7:$L$35,MATCH(1,('G Project Timeline-OPM update'!$C$7:$C$35=N683)*('G Project Timeline-OPM update'!$B$7:$B$35=M683)*('G Project Timeline-OPM update'!$D$7:$D$35=O683),0),MATCH(P683,'G Project Timeline-OPM update'!$G$4:$L$4,0))-14</f>
        <v>#N/A</v>
      </c>
      <c r="T683" s="95" t="str">
        <f t="shared" si="3"/>
        <v>#N/A</v>
      </c>
      <c r="U683" s="96" t="str">
        <f>IFERROR(VLOOKUP(G683,'Bidding list 26'!$B$2:$P$31,15,0),"")</f>
        <v/>
      </c>
      <c r="V683" s="96" t="str">
        <f t="shared" si="4"/>
        <v>#N/A</v>
      </c>
      <c r="W683" s="96">
        <f t="shared" si="31"/>
        <v>0</v>
      </c>
      <c r="X683" s="96" t="str">
        <f t="shared" si="21"/>
        <v>#N/A</v>
      </c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01"/>
      <c r="AI683" s="195"/>
      <c r="AJ683" s="103"/>
      <c r="AK683" s="104"/>
      <c r="AL683" s="3">
        <f t="shared" si="32"/>
        <v>0</v>
      </c>
      <c r="AM683" s="3">
        <f t="shared" si="33"/>
        <v>0</v>
      </c>
      <c r="AN683" s="3">
        <f t="shared" si="34"/>
        <v>0</v>
      </c>
      <c r="AO683" s="3">
        <f t="shared" si="35"/>
        <v>0</v>
      </c>
    </row>
    <row r="684">
      <c r="A684" s="93"/>
      <c r="B684" s="195"/>
      <c r="C684" s="195"/>
      <c r="D684" s="195"/>
      <c r="E684" s="195"/>
      <c r="F684" s="93"/>
      <c r="G684" s="195"/>
      <c r="H684" s="195" t="str">
        <f>vlookup(G684,'Bidding list 26'!$B$4:$G$270,6,0)</f>
        <v>#N/A</v>
      </c>
      <c r="I684" s="88" t="str">
        <f>vlookup(G684,'Bidding list 26'!$B$4:$I$1009,8,0)</f>
        <v>#N/A</v>
      </c>
      <c r="J684" s="93"/>
      <c r="K684" s="89" t="str">
        <f t="shared" si="30"/>
        <v>#N/A</v>
      </c>
      <c r="L684" s="93"/>
      <c r="M684" s="91"/>
      <c r="N684" s="122"/>
      <c r="O684" s="240"/>
      <c r="P684" s="240"/>
      <c r="Q684" s="195"/>
      <c r="R684" s="93">
        <f t="shared" si="29"/>
        <v>0</v>
      </c>
      <c r="S684" s="179" t="str">
        <f t="array" ref="S684">INDEX('G Project Timeline-OPM update'!$G$7:$L$35,MATCH(1,('G Project Timeline-OPM update'!$C$7:$C$35=N684)*('G Project Timeline-OPM update'!$B$7:$B$35=M684)*('G Project Timeline-OPM update'!$D$7:$D$35=O684),0),MATCH(P684,'G Project Timeline-OPM update'!$G$4:$L$4,0))-14</f>
        <v>#N/A</v>
      </c>
      <c r="T684" s="95" t="str">
        <f t="shared" si="3"/>
        <v>#N/A</v>
      </c>
      <c r="U684" s="96" t="str">
        <f>IFERROR(VLOOKUP(G684,'Bidding list 26'!$B$2:$P$31,15,0),"")</f>
        <v/>
      </c>
      <c r="V684" s="96" t="str">
        <f t="shared" si="4"/>
        <v>#N/A</v>
      </c>
      <c r="W684" s="96">
        <f t="shared" si="31"/>
        <v>0</v>
      </c>
      <c r="X684" s="96" t="str">
        <f t="shared" si="21"/>
        <v>#N/A</v>
      </c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01"/>
      <c r="AI684" s="195"/>
      <c r="AJ684" s="103"/>
      <c r="AK684" s="104"/>
      <c r="AL684" s="3">
        <f t="shared" si="32"/>
        <v>0</v>
      </c>
      <c r="AM684" s="3">
        <f t="shared" si="33"/>
        <v>0</v>
      </c>
      <c r="AN684" s="3">
        <f t="shared" si="34"/>
        <v>0</v>
      </c>
      <c r="AO684" s="3">
        <f t="shared" si="35"/>
        <v>0</v>
      </c>
    </row>
    <row r="685">
      <c r="A685" s="93"/>
      <c r="B685" s="195"/>
      <c r="C685" s="195"/>
      <c r="D685" s="195"/>
      <c r="E685" s="195"/>
      <c r="F685" s="93"/>
      <c r="G685" s="195"/>
      <c r="H685" s="195" t="str">
        <f>vlookup(G685,'Bidding list 26'!$B$4:$G$270,6,0)</f>
        <v>#N/A</v>
      </c>
      <c r="I685" s="88" t="str">
        <f>vlookup(G685,'Bidding list 26'!$B$4:$I$1009,8,0)</f>
        <v>#N/A</v>
      </c>
      <c r="J685" s="93"/>
      <c r="K685" s="89" t="str">
        <f t="shared" si="30"/>
        <v>#N/A</v>
      </c>
      <c r="L685" s="93"/>
      <c r="M685" s="91"/>
      <c r="N685" s="122"/>
      <c r="O685" s="240"/>
      <c r="P685" s="240"/>
      <c r="Q685" s="195"/>
      <c r="R685" s="93">
        <f t="shared" si="29"/>
        <v>0</v>
      </c>
      <c r="S685" s="179" t="str">
        <f t="array" ref="S685">INDEX('G Project Timeline-OPM update'!$G$7:$L$35,MATCH(1,('G Project Timeline-OPM update'!$C$7:$C$35=N685)*('G Project Timeline-OPM update'!$B$7:$B$35=M685)*('G Project Timeline-OPM update'!$D$7:$D$35=O685),0),MATCH(P685,'G Project Timeline-OPM update'!$G$4:$L$4,0))-14</f>
        <v>#N/A</v>
      </c>
      <c r="T685" s="95" t="str">
        <f t="shared" si="3"/>
        <v>#N/A</v>
      </c>
      <c r="U685" s="96" t="str">
        <f>IFERROR(VLOOKUP(G685,'Bidding list 26'!$B$2:$P$31,15,0),"")</f>
        <v/>
      </c>
      <c r="V685" s="96" t="str">
        <f t="shared" si="4"/>
        <v>#N/A</v>
      </c>
      <c r="W685" s="96">
        <f t="shared" si="31"/>
        <v>0</v>
      </c>
      <c r="X685" s="96" t="str">
        <f t="shared" si="21"/>
        <v>#N/A</v>
      </c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01"/>
      <c r="AI685" s="195"/>
      <c r="AJ685" s="103"/>
      <c r="AK685" s="104"/>
      <c r="AL685" s="3">
        <f t="shared" si="32"/>
        <v>0</v>
      </c>
      <c r="AM685" s="3">
        <f t="shared" si="33"/>
        <v>0</v>
      </c>
      <c r="AN685" s="3">
        <f t="shared" si="34"/>
        <v>0</v>
      </c>
      <c r="AO685" s="3">
        <f t="shared" si="35"/>
        <v>0</v>
      </c>
    </row>
    <row r="686">
      <c r="A686" s="93"/>
      <c r="B686" s="195"/>
      <c r="C686" s="195"/>
      <c r="D686" s="195"/>
      <c r="E686" s="195"/>
      <c r="F686" s="93"/>
      <c r="G686" s="195"/>
      <c r="H686" s="195" t="str">
        <f>vlookup(G686,'Bidding list 26'!$B$4:$G$270,6,0)</f>
        <v>#N/A</v>
      </c>
      <c r="I686" s="88" t="str">
        <f>vlookup(G686,'Bidding list 26'!$B$4:$I$1009,8,0)</f>
        <v>#N/A</v>
      </c>
      <c r="J686" s="93"/>
      <c r="K686" s="89" t="str">
        <f t="shared" si="30"/>
        <v>#N/A</v>
      </c>
      <c r="L686" s="93"/>
      <c r="M686" s="91"/>
      <c r="N686" s="122"/>
      <c r="O686" s="240"/>
      <c r="P686" s="240"/>
      <c r="Q686" s="195"/>
      <c r="R686" s="93">
        <f t="shared" si="29"/>
        <v>0</v>
      </c>
      <c r="S686" s="179" t="str">
        <f t="array" ref="S686">INDEX('G Project Timeline-OPM update'!$G$7:$L$35,MATCH(1,('G Project Timeline-OPM update'!$C$7:$C$35=N686)*('G Project Timeline-OPM update'!$B$7:$B$35=M686)*('G Project Timeline-OPM update'!$D$7:$D$35=O686),0),MATCH(P686,'G Project Timeline-OPM update'!$G$4:$L$4,0))-14</f>
        <v>#N/A</v>
      </c>
      <c r="T686" s="95" t="str">
        <f t="shared" si="3"/>
        <v>#N/A</v>
      </c>
      <c r="U686" s="96" t="str">
        <f>IFERROR(VLOOKUP(G686,'Bidding list 26'!$B$2:$P$31,15,0),"")</f>
        <v/>
      </c>
      <c r="V686" s="96" t="str">
        <f t="shared" si="4"/>
        <v>#N/A</v>
      </c>
      <c r="W686" s="96">
        <f t="shared" si="31"/>
        <v>0</v>
      </c>
      <c r="X686" s="96" t="str">
        <f t="shared" si="21"/>
        <v>#N/A</v>
      </c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01"/>
      <c r="AI686" s="195"/>
      <c r="AJ686" s="103"/>
      <c r="AK686" s="104"/>
      <c r="AL686" s="3">
        <f t="shared" si="32"/>
        <v>0</v>
      </c>
      <c r="AM686" s="3">
        <f t="shared" si="33"/>
        <v>0</v>
      </c>
      <c r="AN686" s="3">
        <f t="shared" si="34"/>
        <v>0</v>
      </c>
      <c r="AO686" s="3">
        <f t="shared" si="35"/>
        <v>0</v>
      </c>
    </row>
    <row r="687">
      <c r="A687" s="93"/>
      <c r="B687" s="195"/>
      <c r="C687" s="195"/>
      <c r="D687" s="195"/>
      <c r="E687" s="195"/>
      <c r="F687" s="93"/>
      <c r="G687" s="195"/>
      <c r="H687" s="195" t="str">
        <f>vlookup(G687,'Bidding list 26'!$B$4:$G$270,6,0)</f>
        <v>#N/A</v>
      </c>
      <c r="I687" s="88" t="str">
        <f>vlookup(G687,'Bidding list 26'!$B$4:$I$1009,8,0)</f>
        <v>#N/A</v>
      </c>
      <c r="J687" s="93"/>
      <c r="K687" s="89" t="str">
        <f t="shared" si="30"/>
        <v>#N/A</v>
      </c>
      <c r="L687" s="93"/>
      <c r="M687" s="91"/>
      <c r="N687" s="122"/>
      <c r="O687" s="240"/>
      <c r="P687" s="240"/>
      <c r="Q687" s="195"/>
      <c r="R687" s="93">
        <f t="shared" si="29"/>
        <v>0</v>
      </c>
      <c r="S687" s="179" t="str">
        <f t="array" ref="S687">INDEX('G Project Timeline-OPM update'!$G$7:$L$35,MATCH(1,('G Project Timeline-OPM update'!$C$7:$C$35=N687)*('G Project Timeline-OPM update'!$B$7:$B$35=M687)*('G Project Timeline-OPM update'!$D$7:$D$35=O687),0),MATCH(P687,'G Project Timeline-OPM update'!$G$4:$L$4,0))-14</f>
        <v>#N/A</v>
      </c>
      <c r="T687" s="95" t="str">
        <f t="shared" si="3"/>
        <v>#N/A</v>
      </c>
      <c r="U687" s="96" t="str">
        <f>IFERROR(VLOOKUP(G687,'Bidding list 26'!$B$2:$P$31,15,0),"")</f>
        <v/>
      </c>
      <c r="V687" s="96" t="str">
        <f t="shared" si="4"/>
        <v>#N/A</v>
      </c>
      <c r="W687" s="96">
        <f t="shared" si="31"/>
        <v>0</v>
      </c>
      <c r="X687" s="96" t="str">
        <f t="shared" si="21"/>
        <v>#N/A</v>
      </c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01"/>
      <c r="AI687" s="195"/>
      <c r="AJ687" s="103"/>
      <c r="AK687" s="104"/>
      <c r="AL687" s="3">
        <f t="shared" si="32"/>
        <v>0</v>
      </c>
      <c r="AM687" s="3">
        <f t="shared" si="33"/>
        <v>0</v>
      </c>
      <c r="AN687" s="3">
        <f t="shared" si="34"/>
        <v>0</v>
      </c>
      <c r="AO687" s="3">
        <f t="shared" si="35"/>
        <v>0</v>
      </c>
    </row>
    <row r="688">
      <c r="A688" s="93"/>
      <c r="B688" s="195"/>
      <c r="C688" s="195"/>
      <c r="D688" s="195"/>
      <c r="E688" s="195"/>
      <c r="F688" s="93"/>
      <c r="G688" s="195"/>
      <c r="H688" s="195" t="str">
        <f>vlookup(G688,'Bidding list 26'!$B$4:$G$270,6,0)</f>
        <v>#N/A</v>
      </c>
      <c r="I688" s="88" t="str">
        <f>vlookup(G688,'Bidding list 26'!$B$4:$I$1009,8,0)</f>
        <v>#N/A</v>
      </c>
      <c r="J688" s="93"/>
      <c r="K688" s="89" t="str">
        <f t="shared" si="30"/>
        <v>#N/A</v>
      </c>
      <c r="L688" s="93"/>
      <c r="M688" s="91"/>
      <c r="N688" s="122"/>
      <c r="O688" s="240"/>
      <c r="P688" s="240"/>
      <c r="Q688" s="195"/>
      <c r="R688" s="93">
        <f t="shared" si="29"/>
        <v>0</v>
      </c>
      <c r="S688" s="179" t="str">
        <f t="array" ref="S688">INDEX('G Project Timeline-OPM update'!$G$7:$L$35,MATCH(1,('G Project Timeline-OPM update'!$C$7:$C$35=N688)*('G Project Timeline-OPM update'!$B$7:$B$35=M688)*('G Project Timeline-OPM update'!$D$7:$D$35=O688),0),MATCH(P688,'G Project Timeline-OPM update'!$G$4:$L$4,0))-14</f>
        <v>#N/A</v>
      </c>
      <c r="T688" s="95" t="str">
        <f t="shared" si="3"/>
        <v>#N/A</v>
      </c>
      <c r="U688" s="96" t="str">
        <f>IFERROR(VLOOKUP(G688,'Bidding list 26'!$B$2:$P$31,15,0),"")</f>
        <v/>
      </c>
      <c r="V688" s="96" t="str">
        <f t="shared" si="4"/>
        <v>#N/A</v>
      </c>
      <c r="W688" s="96">
        <f t="shared" si="31"/>
        <v>0</v>
      </c>
      <c r="X688" s="96" t="str">
        <f t="shared" si="21"/>
        <v>#N/A</v>
      </c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01"/>
      <c r="AI688" s="195"/>
      <c r="AJ688" s="103"/>
      <c r="AK688" s="104"/>
      <c r="AL688" s="3">
        <f t="shared" si="32"/>
        <v>0</v>
      </c>
      <c r="AM688" s="3">
        <f t="shared" si="33"/>
        <v>0</v>
      </c>
      <c r="AN688" s="3">
        <f t="shared" si="34"/>
        <v>0</v>
      </c>
      <c r="AO688" s="3">
        <f t="shared" si="35"/>
        <v>0</v>
      </c>
    </row>
    <row r="689">
      <c r="A689" s="93"/>
      <c r="B689" s="195"/>
      <c r="C689" s="195"/>
      <c r="D689" s="195"/>
      <c r="E689" s="195"/>
      <c r="F689" s="93"/>
      <c r="G689" s="195"/>
      <c r="H689" s="195" t="str">
        <f>vlookup(G689,'Bidding list 26'!$B$4:$G$270,6,0)</f>
        <v>#N/A</v>
      </c>
      <c r="I689" s="88" t="str">
        <f>vlookup(G689,'Bidding list 26'!$B$4:$I$1009,8,0)</f>
        <v>#N/A</v>
      </c>
      <c r="J689" s="93"/>
      <c r="K689" s="89" t="str">
        <f t="shared" si="30"/>
        <v>#N/A</v>
      </c>
      <c r="L689" s="93"/>
      <c r="M689" s="91"/>
      <c r="N689" s="122"/>
      <c r="O689" s="240"/>
      <c r="P689" s="240"/>
      <c r="Q689" s="195"/>
      <c r="R689" s="93">
        <f t="shared" si="29"/>
        <v>0</v>
      </c>
      <c r="S689" s="179" t="str">
        <f t="array" ref="S689">INDEX('G Project Timeline-OPM update'!$G$7:$L$35,MATCH(1,('G Project Timeline-OPM update'!$C$7:$C$35=N689)*('G Project Timeline-OPM update'!$B$7:$B$35=M689)*('G Project Timeline-OPM update'!$D$7:$D$35=O689),0),MATCH(P689,'G Project Timeline-OPM update'!$G$4:$L$4,0))-14</f>
        <v>#N/A</v>
      </c>
      <c r="T689" s="95" t="str">
        <f t="shared" si="3"/>
        <v>#N/A</v>
      </c>
      <c r="U689" s="96" t="str">
        <f>IFERROR(VLOOKUP(G689,'Bidding list 26'!$B$2:$P$31,15,0),"")</f>
        <v/>
      </c>
      <c r="V689" s="96" t="str">
        <f t="shared" si="4"/>
        <v>#N/A</v>
      </c>
      <c r="W689" s="96">
        <f t="shared" si="31"/>
        <v>0</v>
      </c>
      <c r="X689" s="96" t="str">
        <f t="shared" si="21"/>
        <v>#N/A</v>
      </c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01"/>
      <c r="AI689" s="195"/>
      <c r="AJ689" s="103"/>
      <c r="AK689" s="104"/>
      <c r="AL689" s="3">
        <f t="shared" si="32"/>
        <v>0</v>
      </c>
      <c r="AM689" s="3">
        <f t="shared" si="33"/>
        <v>0</v>
      </c>
      <c r="AN689" s="3">
        <f t="shared" si="34"/>
        <v>0</v>
      </c>
      <c r="AO689" s="3">
        <f t="shared" si="35"/>
        <v>0</v>
      </c>
    </row>
    <row r="690">
      <c r="A690" s="93"/>
      <c r="B690" s="195"/>
      <c r="C690" s="195"/>
      <c r="D690" s="195"/>
      <c r="E690" s="195"/>
      <c r="F690" s="93"/>
      <c r="G690" s="195"/>
      <c r="H690" s="195" t="str">
        <f>vlookup(G690,'Bidding list 26'!$B$4:$G$270,6,0)</f>
        <v>#N/A</v>
      </c>
      <c r="I690" s="88" t="str">
        <f>vlookup(G690,'Bidding list 26'!$B$4:$I$1009,8,0)</f>
        <v>#N/A</v>
      </c>
      <c r="J690" s="93"/>
      <c r="K690" s="89" t="str">
        <f t="shared" si="30"/>
        <v>#N/A</v>
      </c>
      <c r="L690" s="93"/>
      <c r="M690" s="91"/>
      <c r="N690" s="122"/>
      <c r="O690" s="240"/>
      <c r="P690" s="240"/>
      <c r="Q690" s="195"/>
      <c r="R690" s="93">
        <f t="shared" si="29"/>
        <v>0</v>
      </c>
      <c r="S690" s="179" t="str">
        <f t="array" ref="S690">INDEX('G Project Timeline-OPM update'!$G$7:$L$35,MATCH(1,('G Project Timeline-OPM update'!$C$7:$C$35=N690)*('G Project Timeline-OPM update'!$B$7:$B$35=M690)*('G Project Timeline-OPM update'!$D$7:$D$35=O690),0),MATCH(P690,'G Project Timeline-OPM update'!$G$4:$L$4,0))-14</f>
        <v>#N/A</v>
      </c>
      <c r="T690" s="95" t="str">
        <f t="shared" si="3"/>
        <v>#N/A</v>
      </c>
      <c r="U690" s="96" t="str">
        <f>IFERROR(VLOOKUP(G690,'Bidding list 26'!$B$2:$P$31,15,0),"")</f>
        <v/>
      </c>
      <c r="V690" s="96" t="str">
        <f t="shared" si="4"/>
        <v>#N/A</v>
      </c>
      <c r="W690" s="96">
        <f t="shared" si="31"/>
        <v>0</v>
      </c>
      <c r="X690" s="96" t="str">
        <f t="shared" si="21"/>
        <v>#N/A</v>
      </c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01"/>
      <c r="AI690" s="195"/>
      <c r="AJ690" s="103"/>
      <c r="AK690" s="104"/>
      <c r="AL690" s="3">
        <f t="shared" si="32"/>
        <v>0</v>
      </c>
      <c r="AM690" s="3">
        <f t="shared" si="33"/>
        <v>0</v>
      </c>
      <c r="AN690" s="3">
        <f t="shared" si="34"/>
        <v>0</v>
      </c>
      <c r="AO690" s="3">
        <f t="shared" si="35"/>
        <v>0</v>
      </c>
    </row>
    <row r="691">
      <c r="A691" s="93"/>
      <c r="B691" s="195"/>
      <c r="C691" s="195"/>
      <c r="D691" s="195"/>
      <c r="E691" s="195"/>
      <c r="F691" s="93"/>
      <c r="G691" s="195"/>
      <c r="H691" s="195" t="str">
        <f>vlookup(G691,'Bidding list 26'!$B$4:$G$270,6,0)</f>
        <v>#N/A</v>
      </c>
      <c r="I691" s="88" t="str">
        <f>vlookup(G691,'Bidding list 26'!$B$4:$I$1009,8,0)</f>
        <v>#N/A</v>
      </c>
      <c r="J691" s="93"/>
      <c r="K691" s="89" t="str">
        <f t="shared" si="30"/>
        <v>#N/A</v>
      </c>
      <c r="L691" s="93"/>
      <c r="M691" s="91"/>
      <c r="N691" s="122"/>
      <c r="O691" s="240"/>
      <c r="P691" s="240"/>
      <c r="Q691" s="195"/>
      <c r="R691" s="93">
        <f t="shared" si="29"/>
        <v>0</v>
      </c>
      <c r="S691" s="179" t="str">
        <f t="array" ref="S691">INDEX('G Project Timeline-OPM update'!$G$7:$L$35,MATCH(1,('G Project Timeline-OPM update'!$C$7:$C$35=N691)*('G Project Timeline-OPM update'!$B$7:$B$35=M691)*('G Project Timeline-OPM update'!$D$7:$D$35=O691),0),MATCH(P691,'G Project Timeline-OPM update'!$G$4:$L$4,0))-14</f>
        <v>#N/A</v>
      </c>
      <c r="T691" s="95" t="str">
        <f t="shared" si="3"/>
        <v>#N/A</v>
      </c>
      <c r="U691" s="96" t="str">
        <f>IFERROR(VLOOKUP(G691,'Bidding list 26'!$B$2:$P$31,15,0),"")</f>
        <v/>
      </c>
      <c r="V691" s="96" t="str">
        <f t="shared" si="4"/>
        <v>#N/A</v>
      </c>
      <c r="W691" s="96">
        <f t="shared" si="31"/>
        <v>0</v>
      </c>
      <c r="X691" s="96" t="str">
        <f t="shared" si="21"/>
        <v>#N/A</v>
      </c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01"/>
      <c r="AI691" s="195"/>
      <c r="AJ691" s="103"/>
      <c r="AK691" s="104"/>
      <c r="AL691" s="3">
        <f t="shared" si="32"/>
        <v>0</v>
      </c>
      <c r="AM691" s="3">
        <f t="shared" si="33"/>
        <v>0</v>
      </c>
      <c r="AN691" s="3">
        <f t="shared" si="34"/>
        <v>0</v>
      </c>
      <c r="AO691" s="3">
        <f t="shared" si="35"/>
        <v>0</v>
      </c>
    </row>
    <row r="692">
      <c r="A692" s="93"/>
      <c r="B692" s="195"/>
      <c r="C692" s="195"/>
      <c r="D692" s="195"/>
      <c r="E692" s="195"/>
      <c r="F692" s="93"/>
      <c r="G692" s="195"/>
      <c r="H692" s="195" t="str">
        <f>vlookup(G692,'Bidding list 26'!$B$4:$G$270,6,0)</f>
        <v>#N/A</v>
      </c>
      <c r="I692" s="88" t="str">
        <f>vlookup(G692,'Bidding list 26'!$B$4:$I$1009,8,0)</f>
        <v>#N/A</v>
      </c>
      <c r="J692" s="93"/>
      <c r="K692" s="89" t="str">
        <f t="shared" si="30"/>
        <v>#N/A</v>
      </c>
      <c r="L692" s="93"/>
      <c r="M692" s="91"/>
      <c r="N692" s="122"/>
      <c r="O692" s="240"/>
      <c r="P692" s="240"/>
      <c r="Q692" s="195"/>
      <c r="R692" s="93">
        <f t="shared" si="29"/>
        <v>0</v>
      </c>
      <c r="S692" s="179" t="str">
        <f t="array" ref="S692">INDEX('G Project Timeline-OPM update'!$G$7:$L$35,MATCH(1,('G Project Timeline-OPM update'!$C$7:$C$35=N692)*('G Project Timeline-OPM update'!$B$7:$B$35=M692)*('G Project Timeline-OPM update'!$D$7:$D$35=O692),0),MATCH(P692,'G Project Timeline-OPM update'!$G$4:$L$4,0))-14</f>
        <v>#N/A</v>
      </c>
      <c r="T692" s="95" t="str">
        <f t="shared" si="3"/>
        <v>#N/A</v>
      </c>
      <c r="U692" s="96" t="str">
        <f>IFERROR(VLOOKUP(G692,'Bidding list 26'!$B$2:$P$31,15,0),"")</f>
        <v/>
      </c>
      <c r="V692" s="96" t="str">
        <f t="shared" si="4"/>
        <v>#N/A</v>
      </c>
      <c r="W692" s="96">
        <f t="shared" si="31"/>
        <v>0</v>
      </c>
      <c r="X692" s="96" t="str">
        <f t="shared" si="21"/>
        <v>#N/A</v>
      </c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01"/>
      <c r="AI692" s="195"/>
      <c r="AJ692" s="103"/>
      <c r="AK692" s="104"/>
      <c r="AL692" s="3">
        <f t="shared" si="32"/>
        <v>0</v>
      </c>
      <c r="AM692" s="3">
        <f t="shared" si="33"/>
        <v>0</v>
      </c>
      <c r="AN692" s="3">
        <f t="shared" si="34"/>
        <v>0</v>
      </c>
      <c r="AO692" s="3">
        <f t="shared" si="35"/>
        <v>0</v>
      </c>
    </row>
    <row r="693">
      <c r="A693" s="93"/>
      <c r="B693" s="195"/>
      <c r="C693" s="195"/>
      <c r="D693" s="195"/>
      <c r="E693" s="195"/>
      <c r="F693" s="93"/>
      <c r="G693" s="195"/>
      <c r="H693" s="195" t="str">
        <f>vlookup(G693,'Bidding list 26'!$B$4:$G$270,6,0)</f>
        <v>#N/A</v>
      </c>
      <c r="I693" s="88" t="str">
        <f>vlookup(G693,'Bidding list 26'!$B$4:$I$1009,8,0)</f>
        <v>#N/A</v>
      </c>
      <c r="J693" s="93"/>
      <c r="K693" s="89" t="str">
        <f t="shared" si="30"/>
        <v>#N/A</v>
      </c>
      <c r="L693" s="93"/>
      <c r="M693" s="91"/>
      <c r="N693" s="122"/>
      <c r="O693" s="240"/>
      <c r="P693" s="240"/>
      <c r="Q693" s="195"/>
      <c r="R693" s="93">
        <f t="shared" si="29"/>
        <v>0</v>
      </c>
      <c r="S693" s="179" t="str">
        <f t="array" ref="S693">INDEX('G Project Timeline-OPM update'!$G$7:$L$35,MATCH(1,('G Project Timeline-OPM update'!$C$7:$C$35=N693)*('G Project Timeline-OPM update'!$B$7:$B$35=M693)*('G Project Timeline-OPM update'!$D$7:$D$35=O693),0),MATCH(P693,'G Project Timeline-OPM update'!$G$4:$L$4,0))-14</f>
        <v>#N/A</v>
      </c>
      <c r="T693" s="95" t="str">
        <f t="shared" si="3"/>
        <v>#N/A</v>
      </c>
      <c r="U693" s="96" t="str">
        <f>IFERROR(VLOOKUP(G693,'Bidding list 26'!$B$2:$P$31,15,0),"")</f>
        <v/>
      </c>
      <c r="V693" s="96" t="str">
        <f t="shared" si="4"/>
        <v>#N/A</v>
      </c>
      <c r="W693" s="96">
        <f t="shared" si="31"/>
        <v>0</v>
      </c>
      <c r="X693" s="96" t="str">
        <f t="shared" si="21"/>
        <v>#N/A</v>
      </c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01"/>
      <c r="AI693" s="195"/>
      <c r="AJ693" s="103"/>
      <c r="AK693" s="104"/>
      <c r="AL693" s="3">
        <f t="shared" si="32"/>
        <v>0</v>
      </c>
      <c r="AM693" s="3">
        <f t="shared" si="33"/>
        <v>0</v>
      </c>
      <c r="AN693" s="3">
        <f t="shared" si="34"/>
        <v>0</v>
      </c>
      <c r="AO693" s="3">
        <f t="shared" si="35"/>
        <v>0</v>
      </c>
    </row>
    <row r="694">
      <c r="A694" s="93"/>
      <c r="B694" s="195"/>
      <c r="C694" s="195"/>
      <c r="D694" s="195"/>
      <c r="E694" s="195"/>
      <c r="F694" s="93"/>
      <c r="G694" s="195"/>
      <c r="H694" s="195" t="str">
        <f>vlookup(G694,'Bidding list 26'!$B$4:$G$270,6,0)</f>
        <v>#N/A</v>
      </c>
      <c r="I694" s="88" t="str">
        <f>vlookup(G694,'Bidding list 26'!$B$4:$I$1009,8,0)</f>
        <v>#N/A</v>
      </c>
      <c r="J694" s="93"/>
      <c r="K694" s="89" t="str">
        <f t="shared" si="30"/>
        <v>#N/A</v>
      </c>
      <c r="L694" s="93"/>
      <c r="M694" s="91"/>
      <c r="N694" s="122"/>
      <c r="O694" s="240"/>
      <c r="P694" s="240"/>
      <c r="Q694" s="195"/>
      <c r="R694" s="93">
        <f t="shared" si="29"/>
        <v>0</v>
      </c>
      <c r="S694" s="179" t="str">
        <f t="array" ref="S694">INDEX('G Project Timeline-OPM update'!$G$7:$L$35,MATCH(1,('G Project Timeline-OPM update'!$C$7:$C$35=N694)*('G Project Timeline-OPM update'!$B$7:$B$35=M694)*('G Project Timeline-OPM update'!$D$7:$D$35=O694),0),MATCH(P694,'G Project Timeline-OPM update'!$G$4:$L$4,0))-14</f>
        <v>#N/A</v>
      </c>
      <c r="T694" s="95" t="str">
        <f t="shared" si="3"/>
        <v>#N/A</v>
      </c>
      <c r="U694" s="96" t="str">
        <f>IFERROR(VLOOKUP(G694,'Bidding list 26'!$B$2:$P$31,15,0),"")</f>
        <v/>
      </c>
      <c r="V694" s="96" t="str">
        <f t="shared" si="4"/>
        <v>#N/A</v>
      </c>
      <c r="W694" s="96">
        <f t="shared" si="31"/>
        <v>0</v>
      </c>
      <c r="X694" s="96" t="str">
        <f t="shared" si="21"/>
        <v>#N/A</v>
      </c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01"/>
      <c r="AI694" s="195"/>
      <c r="AJ694" s="103"/>
      <c r="AK694" s="104"/>
      <c r="AL694" s="3">
        <f t="shared" si="32"/>
        <v>0</v>
      </c>
      <c r="AM694" s="3">
        <f t="shared" si="33"/>
        <v>0</v>
      </c>
      <c r="AN694" s="3">
        <f t="shared" si="34"/>
        <v>0</v>
      </c>
      <c r="AO694" s="3">
        <f t="shared" si="35"/>
        <v>0</v>
      </c>
    </row>
    <row r="695">
      <c r="A695" s="93"/>
      <c r="B695" s="195"/>
      <c r="C695" s="195"/>
      <c r="D695" s="195"/>
      <c r="E695" s="195"/>
      <c r="F695" s="93"/>
      <c r="G695" s="195"/>
      <c r="H695" s="195" t="str">
        <f>vlookup(G695,'Bidding list 26'!$B$4:$G$270,6,0)</f>
        <v>#N/A</v>
      </c>
      <c r="I695" s="88" t="str">
        <f>vlookup(G695,'Bidding list 26'!$B$4:$I$1009,8,0)</f>
        <v>#N/A</v>
      </c>
      <c r="J695" s="93"/>
      <c r="K695" s="89" t="str">
        <f t="shared" si="30"/>
        <v>#N/A</v>
      </c>
      <c r="L695" s="93"/>
      <c r="M695" s="91"/>
      <c r="N695" s="122"/>
      <c r="O695" s="240"/>
      <c r="P695" s="240"/>
      <c r="Q695" s="195"/>
      <c r="R695" s="93">
        <f t="shared" si="29"/>
        <v>0</v>
      </c>
      <c r="S695" s="179" t="str">
        <f t="array" ref="S695">INDEX('G Project Timeline-OPM update'!$G$7:$L$35,MATCH(1,('G Project Timeline-OPM update'!$C$7:$C$35=N695)*('G Project Timeline-OPM update'!$B$7:$B$35=M695)*('G Project Timeline-OPM update'!$D$7:$D$35=O695),0),MATCH(P695,'G Project Timeline-OPM update'!$G$4:$L$4,0))-14</f>
        <v>#N/A</v>
      </c>
      <c r="T695" s="95" t="str">
        <f t="shared" si="3"/>
        <v>#N/A</v>
      </c>
      <c r="U695" s="96" t="str">
        <f>IFERROR(VLOOKUP(G695,'Bidding list 26'!$B$2:$P$31,15,0),"")</f>
        <v/>
      </c>
      <c r="V695" s="96" t="str">
        <f t="shared" si="4"/>
        <v>#N/A</v>
      </c>
      <c r="W695" s="96">
        <f t="shared" si="31"/>
        <v>0</v>
      </c>
      <c r="X695" s="96" t="str">
        <f t="shared" si="21"/>
        <v>#N/A</v>
      </c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01"/>
      <c r="AI695" s="195"/>
      <c r="AJ695" s="103"/>
      <c r="AK695" s="104"/>
      <c r="AL695" s="3">
        <f t="shared" si="32"/>
        <v>0</v>
      </c>
      <c r="AM695" s="3">
        <f t="shared" si="33"/>
        <v>0</v>
      </c>
      <c r="AN695" s="3">
        <f t="shared" si="34"/>
        <v>0</v>
      </c>
      <c r="AO695" s="3">
        <f t="shared" si="35"/>
        <v>0</v>
      </c>
    </row>
    <row r="696">
      <c r="A696" s="93"/>
      <c r="B696" s="195"/>
      <c r="C696" s="195"/>
      <c r="D696" s="195"/>
      <c r="E696" s="195"/>
      <c r="F696" s="93"/>
      <c r="G696" s="195"/>
      <c r="H696" s="195" t="str">
        <f>vlookup(G696,'Bidding list 26'!$B$4:$G$270,6,0)</f>
        <v>#N/A</v>
      </c>
      <c r="I696" s="88" t="str">
        <f>vlookup(G696,'Bidding list 26'!$B$4:$I$1009,8,0)</f>
        <v>#N/A</v>
      </c>
      <c r="J696" s="93"/>
      <c r="K696" s="89" t="str">
        <f t="shared" si="30"/>
        <v>#N/A</v>
      </c>
      <c r="L696" s="93"/>
      <c r="M696" s="91"/>
      <c r="N696" s="122"/>
      <c r="O696" s="240"/>
      <c r="P696" s="240"/>
      <c r="Q696" s="195"/>
      <c r="R696" s="93">
        <f t="shared" si="29"/>
        <v>0</v>
      </c>
      <c r="S696" s="179" t="str">
        <f t="array" ref="S696">INDEX('G Project Timeline-OPM update'!$G$7:$L$35,MATCH(1,('G Project Timeline-OPM update'!$C$7:$C$35=N696)*('G Project Timeline-OPM update'!$B$7:$B$35=M696)*('G Project Timeline-OPM update'!$D$7:$D$35=O696),0),MATCH(P696,'G Project Timeline-OPM update'!$G$4:$L$4,0))-14</f>
        <v>#N/A</v>
      </c>
      <c r="T696" s="95" t="str">
        <f t="shared" si="3"/>
        <v>#N/A</v>
      </c>
      <c r="U696" s="96" t="str">
        <f>IFERROR(VLOOKUP(G696,'Bidding list 26'!$B$2:$P$31,15,0),"")</f>
        <v/>
      </c>
      <c r="V696" s="96" t="str">
        <f t="shared" si="4"/>
        <v>#N/A</v>
      </c>
      <c r="W696" s="96">
        <f t="shared" si="31"/>
        <v>0</v>
      </c>
      <c r="X696" s="96" t="str">
        <f t="shared" si="21"/>
        <v>#N/A</v>
      </c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01"/>
      <c r="AI696" s="195"/>
      <c r="AJ696" s="103"/>
      <c r="AK696" s="104"/>
      <c r="AL696" s="3">
        <f t="shared" si="32"/>
        <v>0</v>
      </c>
      <c r="AM696" s="3">
        <f t="shared" si="33"/>
        <v>0</v>
      </c>
      <c r="AN696" s="3">
        <f t="shared" si="34"/>
        <v>0</v>
      </c>
      <c r="AO696" s="3">
        <f t="shared" si="35"/>
        <v>0</v>
      </c>
    </row>
    <row r="697">
      <c r="A697" s="93"/>
      <c r="B697" s="195"/>
      <c r="C697" s="195"/>
      <c r="D697" s="195"/>
      <c r="E697" s="195"/>
      <c r="F697" s="93"/>
      <c r="G697" s="195"/>
      <c r="H697" s="195" t="str">
        <f>vlookup(G697,'Bidding list 26'!$B$4:$G$270,6,0)</f>
        <v>#N/A</v>
      </c>
      <c r="I697" s="88" t="str">
        <f>vlookup(G697,'Bidding list 26'!$B$4:$I$1009,8,0)</f>
        <v>#N/A</v>
      </c>
      <c r="J697" s="93"/>
      <c r="K697" s="89" t="str">
        <f t="shared" si="30"/>
        <v>#N/A</v>
      </c>
      <c r="L697" s="93"/>
      <c r="M697" s="91"/>
      <c r="N697" s="122"/>
      <c r="O697" s="240"/>
      <c r="P697" s="240"/>
      <c r="Q697" s="195"/>
      <c r="R697" s="93">
        <f t="shared" si="29"/>
        <v>0</v>
      </c>
      <c r="S697" s="179" t="str">
        <f t="array" ref="S697">INDEX('G Project Timeline-OPM update'!$G$7:$L$35,MATCH(1,('G Project Timeline-OPM update'!$C$7:$C$35=N697)*('G Project Timeline-OPM update'!$B$7:$B$35=M697)*('G Project Timeline-OPM update'!$D$7:$D$35=O697),0),MATCH(P697,'G Project Timeline-OPM update'!$G$4:$L$4,0))-14</f>
        <v>#N/A</v>
      </c>
      <c r="T697" s="95" t="str">
        <f t="shared" si="3"/>
        <v>#N/A</v>
      </c>
      <c r="U697" s="96" t="str">
        <f>IFERROR(VLOOKUP(G697,'Bidding list 26'!$B$2:$P$31,15,0),"")</f>
        <v/>
      </c>
      <c r="V697" s="96" t="str">
        <f t="shared" si="4"/>
        <v>#N/A</v>
      </c>
      <c r="W697" s="96">
        <f t="shared" si="31"/>
        <v>0</v>
      </c>
      <c r="X697" s="96" t="str">
        <f t="shared" si="21"/>
        <v>#N/A</v>
      </c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01"/>
      <c r="AI697" s="195"/>
      <c r="AJ697" s="103"/>
      <c r="AK697" s="104"/>
      <c r="AL697" s="3">
        <f t="shared" si="32"/>
        <v>0</v>
      </c>
      <c r="AM697" s="3">
        <f t="shared" si="33"/>
        <v>0</v>
      </c>
      <c r="AN697" s="3">
        <f t="shared" si="34"/>
        <v>0</v>
      </c>
      <c r="AO697" s="3">
        <f t="shared" si="35"/>
        <v>0</v>
      </c>
    </row>
    <row r="698">
      <c r="A698" s="93"/>
      <c r="B698" s="195"/>
      <c r="C698" s="195"/>
      <c r="D698" s="195"/>
      <c r="E698" s="195"/>
      <c r="F698" s="93"/>
      <c r="G698" s="195"/>
      <c r="H698" s="195" t="str">
        <f>vlookup(G698,'Bidding list 26'!$B$4:$G$270,6,0)</f>
        <v>#N/A</v>
      </c>
      <c r="I698" s="88" t="str">
        <f>vlookup(G698,'Bidding list 26'!$B$4:$I$1009,8,0)</f>
        <v>#N/A</v>
      </c>
      <c r="J698" s="93"/>
      <c r="K698" s="89" t="str">
        <f t="shared" si="30"/>
        <v>#N/A</v>
      </c>
      <c r="L698" s="93"/>
      <c r="M698" s="91"/>
      <c r="N698" s="122"/>
      <c r="O698" s="240"/>
      <c r="P698" s="240"/>
      <c r="Q698" s="195"/>
      <c r="R698" s="93">
        <f t="shared" si="29"/>
        <v>0</v>
      </c>
      <c r="S698" s="179" t="str">
        <f t="array" ref="S698">INDEX('G Project Timeline-OPM update'!$G$7:$L$35,MATCH(1,('G Project Timeline-OPM update'!$C$7:$C$35=N698)*('G Project Timeline-OPM update'!$B$7:$B$35=M698)*('G Project Timeline-OPM update'!$D$7:$D$35=O698),0),MATCH(P698,'G Project Timeline-OPM update'!$G$4:$L$4,0))-14</f>
        <v>#N/A</v>
      </c>
      <c r="T698" s="95" t="str">
        <f t="shared" si="3"/>
        <v>#N/A</v>
      </c>
      <c r="U698" s="96" t="str">
        <f>IFERROR(VLOOKUP(G698,'Bidding list 26'!$B$2:$P$31,15,0),"")</f>
        <v/>
      </c>
      <c r="V698" s="96" t="str">
        <f t="shared" si="4"/>
        <v>#N/A</v>
      </c>
      <c r="W698" s="96">
        <f t="shared" si="31"/>
        <v>0</v>
      </c>
      <c r="X698" s="96" t="str">
        <f t="shared" si="21"/>
        <v>#N/A</v>
      </c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01"/>
      <c r="AI698" s="195"/>
      <c r="AJ698" s="103"/>
      <c r="AK698" s="104"/>
      <c r="AL698" s="3">
        <f t="shared" si="32"/>
        <v>0</v>
      </c>
      <c r="AM698" s="3">
        <f t="shared" si="33"/>
        <v>0</v>
      </c>
      <c r="AN698" s="3">
        <f t="shared" si="34"/>
        <v>0</v>
      </c>
      <c r="AO698" s="3">
        <f t="shared" si="35"/>
        <v>0</v>
      </c>
    </row>
    <row r="699">
      <c r="A699" s="93"/>
      <c r="B699" s="195"/>
      <c r="C699" s="195"/>
      <c r="D699" s="195"/>
      <c r="E699" s="195"/>
      <c r="F699" s="93"/>
      <c r="G699" s="195"/>
      <c r="H699" s="195" t="str">
        <f>vlookup(G699,'Bidding list 26'!$B$4:$G$270,6,0)</f>
        <v>#N/A</v>
      </c>
      <c r="I699" s="88" t="str">
        <f>vlookup(G699,'Bidding list 26'!$B$4:$I$1009,8,0)</f>
        <v>#N/A</v>
      </c>
      <c r="J699" s="93"/>
      <c r="K699" s="89" t="str">
        <f t="shared" si="30"/>
        <v>#N/A</v>
      </c>
      <c r="L699" s="93"/>
      <c r="M699" s="91"/>
      <c r="N699" s="122"/>
      <c r="O699" s="240"/>
      <c r="P699" s="240"/>
      <c r="Q699" s="195"/>
      <c r="R699" s="93">
        <f t="shared" si="29"/>
        <v>0</v>
      </c>
      <c r="S699" s="179" t="str">
        <f t="array" ref="S699">INDEX('G Project Timeline-OPM update'!$G$7:$L$35,MATCH(1,('G Project Timeline-OPM update'!$C$7:$C$35=N699)*('G Project Timeline-OPM update'!$B$7:$B$35=M699)*('G Project Timeline-OPM update'!$D$7:$D$35=O699),0),MATCH(P699,'G Project Timeline-OPM update'!$G$4:$L$4,0))-14</f>
        <v>#N/A</v>
      </c>
      <c r="T699" s="95" t="str">
        <f t="shared" si="3"/>
        <v>#N/A</v>
      </c>
      <c r="U699" s="96" t="str">
        <f>IFERROR(VLOOKUP(G699,'Bidding list 26'!$B$2:$P$31,15,0),"")</f>
        <v/>
      </c>
      <c r="V699" s="96" t="str">
        <f t="shared" si="4"/>
        <v>#N/A</v>
      </c>
      <c r="W699" s="96">
        <f t="shared" si="31"/>
        <v>0</v>
      </c>
      <c r="X699" s="96" t="str">
        <f t="shared" si="21"/>
        <v>#N/A</v>
      </c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01"/>
      <c r="AI699" s="195"/>
      <c r="AJ699" s="103"/>
      <c r="AK699" s="104"/>
      <c r="AL699" s="3">
        <f t="shared" si="32"/>
        <v>0</v>
      </c>
      <c r="AM699" s="3">
        <f t="shared" si="33"/>
        <v>0</v>
      </c>
      <c r="AN699" s="3">
        <f t="shared" si="34"/>
        <v>0</v>
      </c>
      <c r="AO699" s="3">
        <f t="shared" si="35"/>
        <v>0</v>
      </c>
    </row>
    <row r="700">
      <c r="A700" s="93"/>
      <c r="B700" s="195"/>
      <c r="C700" s="195"/>
      <c r="D700" s="195"/>
      <c r="E700" s="195"/>
      <c r="F700" s="93"/>
      <c r="G700" s="195"/>
      <c r="H700" s="195" t="str">
        <f>vlookup(G700,'Bidding list 26'!$B$4:$G$270,6,0)</f>
        <v>#N/A</v>
      </c>
      <c r="I700" s="88" t="str">
        <f>vlookup(G700,'Bidding list 26'!$B$4:$I$1009,8,0)</f>
        <v>#N/A</v>
      </c>
      <c r="J700" s="93"/>
      <c r="K700" s="89" t="str">
        <f t="shared" si="30"/>
        <v>#N/A</v>
      </c>
      <c r="L700" s="93"/>
      <c r="M700" s="91"/>
      <c r="N700" s="122"/>
      <c r="O700" s="240"/>
      <c r="P700" s="240"/>
      <c r="Q700" s="195"/>
      <c r="R700" s="93">
        <f t="shared" si="29"/>
        <v>0</v>
      </c>
      <c r="S700" s="179" t="str">
        <f t="array" ref="S700">INDEX('G Project Timeline-OPM update'!$G$7:$L$35,MATCH(1,('G Project Timeline-OPM update'!$C$7:$C$35=N700)*('G Project Timeline-OPM update'!$B$7:$B$35=M700)*('G Project Timeline-OPM update'!$D$7:$D$35=O700),0),MATCH(P700,'G Project Timeline-OPM update'!$G$4:$L$4,0))-14</f>
        <v>#N/A</v>
      </c>
      <c r="T700" s="95" t="str">
        <f t="shared" si="3"/>
        <v>#N/A</v>
      </c>
      <c r="U700" s="96" t="str">
        <f>IFERROR(VLOOKUP(G700,'Bidding list 26'!$B$2:$P$31,15,0),"")</f>
        <v/>
      </c>
      <c r="V700" s="96" t="str">
        <f t="shared" si="4"/>
        <v>#N/A</v>
      </c>
      <c r="W700" s="96">
        <f t="shared" si="31"/>
        <v>0</v>
      </c>
      <c r="X700" s="96" t="str">
        <f t="shared" si="21"/>
        <v>#N/A</v>
      </c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01"/>
      <c r="AI700" s="195"/>
      <c r="AJ700" s="103"/>
      <c r="AK700" s="104"/>
      <c r="AL700" s="3">
        <f t="shared" si="32"/>
        <v>0</v>
      </c>
      <c r="AM700" s="3">
        <f t="shared" si="33"/>
        <v>0</v>
      </c>
      <c r="AN700" s="3">
        <f t="shared" si="34"/>
        <v>0</v>
      </c>
      <c r="AO700" s="3">
        <f t="shared" si="35"/>
        <v>0</v>
      </c>
    </row>
    <row r="701">
      <c r="A701" s="93"/>
      <c r="B701" s="195"/>
      <c r="C701" s="195"/>
      <c r="D701" s="195"/>
      <c r="E701" s="195"/>
      <c r="F701" s="93"/>
      <c r="G701" s="195"/>
      <c r="H701" s="195" t="str">
        <f>vlookup(G701,'Bidding list 26'!$B$4:$G$270,6,0)</f>
        <v>#N/A</v>
      </c>
      <c r="I701" s="88" t="str">
        <f>vlookup(G701,'Bidding list 26'!$B$4:$I$1009,8,0)</f>
        <v>#N/A</v>
      </c>
      <c r="J701" s="93"/>
      <c r="K701" s="89" t="str">
        <f t="shared" si="30"/>
        <v>#N/A</v>
      </c>
      <c r="L701" s="93"/>
      <c r="M701" s="91"/>
      <c r="N701" s="122"/>
      <c r="O701" s="240"/>
      <c r="P701" s="240"/>
      <c r="Q701" s="195"/>
      <c r="R701" s="93">
        <f t="shared" si="29"/>
        <v>0</v>
      </c>
      <c r="S701" s="179" t="str">
        <f t="array" ref="S701">INDEX('G Project Timeline-OPM update'!$G$7:$L$35,MATCH(1,('G Project Timeline-OPM update'!$C$7:$C$35=N701)*('G Project Timeline-OPM update'!$B$7:$B$35=M701)*('G Project Timeline-OPM update'!$D$7:$D$35=O701),0),MATCH(P701,'G Project Timeline-OPM update'!$G$4:$L$4,0))-14</f>
        <v>#N/A</v>
      </c>
      <c r="T701" s="95" t="str">
        <f t="shared" si="3"/>
        <v>#N/A</v>
      </c>
      <c r="U701" s="96" t="str">
        <f>IFERROR(VLOOKUP(G701,'Bidding list 26'!$B$2:$P$31,15,0),"")</f>
        <v/>
      </c>
      <c r="V701" s="96" t="str">
        <f t="shared" si="4"/>
        <v>#N/A</v>
      </c>
      <c r="W701" s="96">
        <f t="shared" si="31"/>
        <v>0</v>
      </c>
      <c r="X701" s="96" t="str">
        <f t="shared" si="21"/>
        <v>#N/A</v>
      </c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01"/>
      <c r="AI701" s="195"/>
      <c r="AJ701" s="103"/>
      <c r="AK701" s="104"/>
      <c r="AL701" s="3">
        <f t="shared" si="32"/>
        <v>0</v>
      </c>
      <c r="AM701" s="3">
        <f t="shared" si="33"/>
        <v>0</v>
      </c>
      <c r="AN701" s="3">
        <f t="shared" si="34"/>
        <v>0</v>
      </c>
      <c r="AO701" s="3">
        <f t="shared" si="35"/>
        <v>0</v>
      </c>
    </row>
    <row r="702">
      <c r="A702" s="93"/>
      <c r="B702" s="195"/>
      <c r="C702" s="195"/>
      <c r="D702" s="195"/>
      <c r="E702" s="195"/>
      <c r="F702" s="93"/>
      <c r="G702" s="195"/>
      <c r="H702" s="195" t="str">
        <f>vlookup(G702,'Bidding list 26'!$B$4:$G$270,6,0)</f>
        <v>#N/A</v>
      </c>
      <c r="I702" s="88" t="str">
        <f>vlookup(G702,'Bidding list 26'!$B$4:$I$1009,8,0)</f>
        <v>#N/A</v>
      </c>
      <c r="J702" s="93"/>
      <c r="K702" s="89" t="str">
        <f t="shared" si="30"/>
        <v>#N/A</v>
      </c>
      <c r="L702" s="93"/>
      <c r="M702" s="91"/>
      <c r="N702" s="122"/>
      <c r="O702" s="240"/>
      <c r="P702" s="240"/>
      <c r="Q702" s="195"/>
      <c r="R702" s="93">
        <f t="shared" si="29"/>
        <v>0</v>
      </c>
      <c r="S702" s="179" t="str">
        <f t="array" ref="S702">INDEX('G Project Timeline-OPM update'!$G$7:$L$35,MATCH(1,('G Project Timeline-OPM update'!$C$7:$C$35=N702)*('G Project Timeline-OPM update'!$B$7:$B$35=M702)*('G Project Timeline-OPM update'!$D$7:$D$35=O702),0),MATCH(P702,'G Project Timeline-OPM update'!$G$4:$L$4,0))-14</f>
        <v>#N/A</v>
      </c>
      <c r="T702" s="95" t="str">
        <f t="shared" si="3"/>
        <v>#N/A</v>
      </c>
      <c r="U702" s="96" t="str">
        <f>IFERROR(VLOOKUP(G702,'Bidding list 26'!$B$2:$P$31,15,0),"")</f>
        <v/>
      </c>
      <c r="V702" s="96" t="str">
        <f t="shared" si="4"/>
        <v>#N/A</v>
      </c>
      <c r="W702" s="96">
        <f t="shared" si="31"/>
        <v>0</v>
      </c>
      <c r="X702" s="96" t="str">
        <f t="shared" si="21"/>
        <v>#N/A</v>
      </c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01"/>
      <c r="AI702" s="195"/>
      <c r="AJ702" s="103"/>
      <c r="AK702" s="104"/>
      <c r="AL702" s="3">
        <f t="shared" si="32"/>
        <v>0</v>
      </c>
      <c r="AM702" s="3">
        <f t="shared" si="33"/>
        <v>0</v>
      </c>
      <c r="AN702" s="3">
        <f t="shared" si="34"/>
        <v>0</v>
      </c>
      <c r="AO702" s="3">
        <f t="shared" si="35"/>
        <v>0</v>
      </c>
    </row>
    <row r="703">
      <c r="A703" s="93"/>
      <c r="B703" s="195"/>
      <c r="C703" s="195"/>
      <c r="D703" s="195"/>
      <c r="E703" s="195"/>
      <c r="F703" s="93"/>
      <c r="G703" s="195"/>
      <c r="H703" s="195" t="str">
        <f>vlookup(G703,'Bidding list 26'!$B$4:$G$270,6,0)</f>
        <v>#N/A</v>
      </c>
      <c r="I703" s="88" t="str">
        <f>vlookup(G703,'Bidding list 26'!$B$4:$I$1009,8,0)</f>
        <v>#N/A</v>
      </c>
      <c r="J703" s="93"/>
      <c r="K703" s="89" t="str">
        <f t="shared" si="30"/>
        <v>#N/A</v>
      </c>
      <c r="L703" s="93"/>
      <c r="M703" s="91"/>
      <c r="N703" s="122"/>
      <c r="O703" s="240"/>
      <c r="P703" s="240"/>
      <c r="Q703" s="195"/>
      <c r="R703" s="93">
        <f t="shared" si="29"/>
        <v>0</v>
      </c>
      <c r="S703" s="179" t="str">
        <f t="array" ref="S703">INDEX('G Project Timeline-OPM update'!$G$7:$L$35,MATCH(1,('G Project Timeline-OPM update'!$C$7:$C$35=N703)*('G Project Timeline-OPM update'!$B$7:$B$35=M703)*('G Project Timeline-OPM update'!$D$7:$D$35=O703),0),MATCH(P703,'G Project Timeline-OPM update'!$G$4:$L$4,0))-14</f>
        <v>#N/A</v>
      </c>
      <c r="T703" s="95" t="str">
        <f t="shared" si="3"/>
        <v>#N/A</v>
      </c>
      <c r="U703" s="96" t="str">
        <f>IFERROR(VLOOKUP(G703,'Bidding list 26'!$B$2:$P$31,15,0),"")</f>
        <v/>
      </c>
      <c r="V703" s="96" t="str">
        <f t="shared" si="4"/>
        <v>#N/A</v>
      </c>
      <c r="W703" s="96">
        <f t="shared" si="31"/>
        <v>0</v>
      </c>
      <c r="X703" s="96" t="str">
        <f t="shared" si="21"/>
        <v>#N/A</v>
      </c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01"/>
      <c r="AI703" s="195"/>
      <c r="AJ703" s="103"/>
      <c r="AK703" s="104"/>
      <c r="AL703" s="3">
        <f t="shared" si="32"/>
        <v>0</v>
      </c>
      <c r="AM703" s="3">
        <f t="shared" si="33"/>
        <v>0</v>
      </c>
      <c r="AN703" s="3">
        <f t="shared" si="34"/>
        <v>0</v>
      </c>
      <c r="AO703" s="3">
        <f t="shared" si="35"/>
        <v>0</v>
      </c>
    </row>
    <row r="704">
      <c r="A704" s="93"/>
      <c r="B704" s="195"/>
      <c r="C704" s="195"/>
      <c r="D704" s="195"/>
      <c r="E704" s="195"/>
      <c r="F704" s="93"/>
      <c r="G704" s="195"/>
      <c r="H704" s="195" t="str">
        <f>vlookup(G704,'Bidding list 26'!$B$4:$G$270,6,0)</f>
        <v>#N/A</v>
      </c>
      <c r="I704" s="88" t="str">
        <f>vlookup(G704,'Bidding list 26'!$B$4:$I$1009,8,0)</f>
        <v>#N/A</v>
      </c>
      <c r="J704" s="93"/>
      <c r="K704" s="89" t="str">
        <f t="shared" si="30"/>
        <v>#N/A</v>
      </c>
      <c r="L704" s="93"/>
      <c r="M704" s="91"/>
      <c r="N704" s="122"/>
      <c r="O704" s="240"/>
      <c r="P704" s="240"/>
      <c r="Q704" s="195"/>
      <c r="R704" s="93">
        <f t="shared" si="29"/>
        <v>0</v>
      </c>
      <c r="S704" s="179" t="str">
        <f t="array" ref="S704">INDEX('G Project Timeline-OPM update'!$G$7:$L$35,MATCH(1,('G Project Timeline-OPM update'!$C$7:$C$35=N704)*('G Project Timeline-OPM update'!$B$7:$B$35=M704)*('G Project Timeline-OPM update'!$D$7:$D$35=O704),0),MATCH(P704,'G Project Timeline-OPM update'!$G$4:$L$4,0))-14</f>
        <v>#N/A</v>
      </c>
      <c r="T704" s="95" t="str">
        <f t="shared" si="3"/>
        <v>#N/A</v>
      </c>
      <c r="U704" s="96" t="str">
        <f>IFERROR(VLOOKUP(G704,'Bidding list 26'!$B$2:$P$31,15,0),"")</f>
        <v/>
      </c>
      <c r="V704" s="96" t="str">
        <f t="shared" si="4"/>
        <v>#N/A</v>
      </c>
      <c r="W704" s="96">
        <f t="shared" si="31"/>
        <v>0</v>
      </c>
      <c r="X704" s="96" t="str">
        <f t="shared" si="21"/>
        <v>#N/A</v>
      </c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01"/>
      <c r="AI704" s="195"/>
      <c r="AJ704" s="103"/>
      <c r="AK704" s="104"/>
      <c r="AL704" s="3">
        <f t="shared" si="32"/>
        <v>0</v>
      </c>
      <c r="AM704" s="3">
        <f t="shared" si="33"/>
        <v>0</v>
      </c>
      <c r="AN704" s="3">
        <f t="shared" si="34"/>
        <v>0</v>
      </c>
      <c r="AO704" s="3">
        <f t="shared" si="35"/>
        <v>0</v>
      </c>
    </row>
    <row r="705">
      <c r="A705" s="93"/>
      <c r="B705" s="195"/>
      <c r="C705" s="195"/>
      <c r="D705" s="195"/>
      <c r="E705" s="195"/>
      <c r="F705" s="93"/>
      <c r="G705" s="195"/>
      <c r="H705" s="195" t="str">
        <f>vlookup(G705,'Bidding list 26'!$B$4:$G$270,6,0)</f>
        <v>#N/A</v>
      </c>
      <c r="I705" s="88" t="str">
        <f>vlookup(G705,'Bidding list 26'!$B$4:$I$1009,8,0)</f>
        <v>#N/A</v>
      </c>
      <c r="J705" s="93"/>
      <c r="K705" s="89" t="str">
        <f t="shared" si="30"/>
        <v>#N/A</v>
      </c>
      <c r="L705" s="93"/>
      <c r="M705" s="91"/>
      <c r="N705" s="122"/>
      <c r="O705" s="240"/>
      <c r="P705" s="240"/>
      <c r="Q705" s="195"/>
      <c r="R705" s="93">
        <f t="shared" si="29"/>
        <v>0</v>
      </c>
      <c r="S705" s="179" t="str">
        <f t="array" ref="S705">INDEX('G Project Timeline-OPM update'!$G$7:$L$35,MATCH(1,('G Project Timeline-OPM update'!$C$7:$C$35=N705)*('G Project Timeline-OPM update'!$B$7:$B$35=M705)*('G Project Timeline-OPM update'!$D$7:$D$35=O705),0),MATCH(P705,'G Project Timeline-OPM update'!$G$4:$L$4,0))-14</f>
        <v>#N/A</v>
      </c>
      <c r="T705" s="95" t="str">
        <f t="shared" si="3"/>
        <v>#N/A</v>
      </c>
      <c r="U705" s="96" t="str">
        <f>IFERROR(VLOOKUP(G705,'Bidding list 26'!$B$2:$P$31,15,0),"")</f>
        <v/>
      </c>
      <c r="V705" s="96" t="str">
        <f t="shared" si="4"/>
        <v>#N/A</v>
      </c>
      <c r="W705" s="96">
        <f t="shared" si="31"/>
        <v>0</v>
      </c>
      <c r="X705" s="96" t="str">
        <f t="shared" si="21"/>
        <v>#N/A</v>
      </c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01"/>
      <c r="AI705" s="195"/>
      <c r="AJ705" s="103"/>
      <c r="AK705" s="104"/>
      <c r="AL705" s="3">
        <f t="shared" si="32"/>
        <v>0</v>
      </c>
      <c r="AM705" s="3">
        <f t="shared" si="33"/>
        <v>0</v>
      </c>
      <c r="AN705" s="3">
        <f t="shared" si="34"/>
        <v>0</v>
      </c>
      <c r="AO705" s="3">
        <f t="shared" si="35"/>
        <v>0</v>
      </c>
    </row>
    <row r="706">
      <c r="A706" s="93"/>
      <c r="B706" s="195"/>
      <c r="C706" s="195"/>
      <c r="D706" s="195"/>
      <c r="E706" s="195"/>
      <c r="F706" s="93"/>
      <c r="G706" s="195"/>
      <c r="H706" s="195" t="str">
        <f>vlookup(G706,'Bidding list 26'!$B$4:$G$270,6,0)</f>
        <v>#N/A</v>
      </c>
      <c r="I706" s="88" t="str">
        <f>vlookup(G706,'Bidding list 26'!$B$4:$I$1009,8,0)</f>
        <v>#N/A</v>
      </c>
      <c r="J706" s="93"/>
      <c r="K706" s="89" t="str">
        <f t="shared" si="30"/>
        <v>#N/A</v>
      </c>
      <c r="L706" s="93"/>
      <c r="M706" s="91"/>
      <c r="N706" s="122"/>
      <c r="O706" s="240"/>
      <c r="P706" s="240"/>
      <c r="Q706" s="195"/>
      <c r="R706" s="93">
        <f t="shared" si="29"/>
        <v>0</v>
      </c>
      <c r="S706" s="179" t="str">
        <f t="array" ref="S706">INDEX('G Project Timeline-OPM update'!$G$7:$L$35,MATCH(1,('G Project Timeline-OPM update'!$C$7:$C$35=N706)*('G Project Timeline-OPM update'!$B$7:$B$35=M706)*('G Project Timeline-OPM update'!$D$7:$D$35=O706),0),MATCH(P706,'G Project Timeline-OPM update'!$G$4:$L$4,0))-14</f>
        <v>#N/A</v>
      </c>
      <c r="T706" s="95" t="str">
        <f t="shared" si="3"/>
        <v>#N/A</v>
      </c>
      <c r="U706" s="96" t="str">
        <f>IFERROR(VLOOKUP(G706,'Bidding list 26'!$B$2:$P$31,15,0),"")</f>
        <v/>
      </c>
      <c r="V706" s="96" t="str">
        <f t="shared" si="4"/>
        <v>#N/A</v>
      </c>
      <c r="W706" s="96">
        <f t="shared" si="31"/>
        <v>0</v>
      </c>
      <c r="X706" s="96" t="str">
        <f t="shared" si="21"/>
        <v>#N/A</v>
      </c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01"/>
      <c r="AI706" s="195"/>
      <c r="AJ706" s="103"/>
      <c r="AK706" s="104"/>
      <c r="AL706" s="3">
        <f t="shared" si="32"/>
        <v>0</v>
      </c>
      <c r="AM706" s="3">
        <f t="shared" si="33"/>
        <v>0</v>
      </c>
      <c r="AN706" s="3">
        <f t="shared" si="34"/>
        <v>0</v>
      </c>
      <c r="AO706" s="3">
        <f t="shared" si="35"/>
        <v>0</v>
      </c>
    </row>
    <row r="707">
      <c r="A707" s="93"/>
      <c r="B707" s="195"/>
      <c r="C707" s="195"/>
      <c r="D707" s="195"/>
      <c r="E707" s="195"/>
      <c r="F707" s="93"/>
      <c r="G707" s="195"/>
      <c r="H707" s="195" t="str">
        <f>vlookup(G707,'Bidding list 26'!$B$4:$G$270,6,0)</f>
        <v>#N/A</v>
      </c>
      <c r="I707" s="88" t="str">
        <f>vlookup(G707,'Bidding list 26'!$B$4:$I$1009,8,0)</f>
        <v>#N/A</v>
      </c>
      <c r="J707" s="93"/>
      <c r="K707" s="89" t="str">
        <f t="shared" si="30"/>
        <v>#N/A</v>
      </c>
      <c r="L707" s="93"/>
      <c r="M707" s="91"/>
      <c r="N707" s="122"/>
      <c r="O707" s="240"/>
      <c r="P707" s="240"/>
      <c r="Q707" s="195"/>
      <c r="R707" s="93">
        <f t="shared" si="29"/>
        <v>0</v>
      </c>
      <c r="S707" s="179" t="str">
        <f t="array" ref="S707">INDEX('G Project Timeline-OPM update'!$G$7:$L$35,MATCH(1,('G Project Timeline-OPM update'!$C$7:$C$35=N707)*('G Project Timeline-OPM update'!$B$7:$B$35=M707)*('G Project Timeline-OPM update'!$D$7:$D$35=O707),0),MATCH(P707,'G Project Timeline-OPM update'!$G$4:$L$4,0))-14</f>
        <v>#N/A</v>
      </c>
      <c r="T707" s="95" t="str">
        <f t="shared" si="3"/>
        <v>#N/A</v>
      </c>
      <c r="U707" s="96" t="str">
        <f>IFERROR(VLOOKUP(G707,'Bidding list 26'!$B$2:$P$31,15,0),"")</f>
        <v/>
      </c>
      <c r="V707" s="96" t="str">
        <f t="shared" si="4"/>
        <v>#N/A</v>
      </c>
      <c r="W707" s="96">
        <f t="shared" si="31"/>
        <v>0</v>
      </c>
      <c r="X707" s="96" t="str">
        <f t="shared" si="21"/>
        <v>#N/A</v>
      </c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01"/>
      <c r="AI707" s="195"/>
      <c r="AJ707" s="103"/>
      <c r="AK707" s="104"/>
      <c r="AL707" s="3">
        <f t="shared" si="32"/>
        <v>0</v>
      </c>
      <c r="AM707" s="3">
        <f t="shared" si="33"/>
        <v>0</v>
      </c>
      <c r="AN707" s="3">
        <f t="shared" si="34"/>
        <v>0</v>
      </c>
      <c r="AO707" s="3">
        <f t="shared" si="35"/>
        <v>0</v>
      </c>
    </row>
    <row r="708">
      <c r="A708" s="93"/>
      <c r="B708" s="195"/>
      <c r="C708" s="195"/>
      <c r="D708" s="195"/>
      <c r="E708" s="195"/>
      <c r="F708" s="93"/>
      <c r="G708" s="195"/>
      <c r="H708" s="195" t="str">
        <f>vlookup(G708,'Bidding list 26'!$B$4:$G$270,6,0)</f>
        <v>#N/A</v>
      </c>
      <c r="I708" s="88" t="str">
        <f>vlookup(G708,'Bidding list 26'!$B$4:$I$1009,8,0)</f>
        <v>#N/A</v>
      </c>
      <c r="J708" s="93"/>
      <c r="K708" s="89" t="str">
        <f t="shared" si="30"/>
        <v>#N/A</v>
      </c>
      <c r="L708" s="93"/>
      <c r="M708" s="91"/>
      <c r="N708" s="122"/>
      <c r="O708" s="240"/>
      <c r="P708" s="240"/>
      <c r="Q708" s="195"/>
      <c r="R708" s="93">
        <f t="shared" si="29"/>
        <v>0</v>
      </c>
      <c r="S708" s="179" t="str">
        <f t="array" ref="S708">INDEX('G Project Timeline-OPM update'!$G$7:$L$35,MATCH(1,('G Project Timeline-OPM update'!$C$7:$C$35=N708)*('G Project Timeline-OPM update'!$B$7:$B$35=M708)*('G Project Timeline-OPM update'!$D$7:$D$35=O708),0),MATCH(P708,'G Project Timeline-OPM update'!$G$4:$L$4,0))-14</f>
        <v>#N/A</v>
      </c>
      <c r="T708" s="95" t="str">
        <f t="shared" si="3"/>
        <v>#N/A</v>
      </c>
      <c r="U708" s="96" t="str">
        <f>IFERROR(VLOOKUP(G708,'Bidding list 26'!$B$2:$P$31,15,0),"")</f>
        <v/>
      </c>
      <c r="V708" s="96" t="str">
        <f t="shared" si="4"/>
        <v>#N/A</v>
      </c>
      <c r="W708" s="96">
        <f t="shared" si="31"/>
        <v>0</v>
      </c>
      <c r="X708" s="96" t="str">
        <f t="shared" si="21"/>
        <v>#N/A</v>
      </c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01"/>
      <c r="AI708" s="195"/>
      <c r="AJ708" s="103"/>
      <c r="AK708" s="104"/>
      <c r="AL708" s="3">
        <f t="shared" si="32"/>
        <v>0</v>
      </c>
      <c r="AM708" s="3">
        <f t="shared" si="33"/>
        <v>0</v>
      </c>
      <c r="AN708" s="3">
        <f t="shared" si="34"/>
        <v>0</v>
      </c>
      <c r="AO708" s="3">
        <f t="shared" si="35"/>
        <v>0</v>
      </c>
    </row>
    <row r="709">
      <c r="A709" s="93"/>
      <c r="B709" s="195"/>
      <c r="C709" s="195"/>
      <c r="D709" s="195"/>
      <c r="E709" s="195"/>
      <c r="F709" s="93"/>
      <c r="G709" s="195"/>
      <c r="H709" s="195" t="str">
        <f>vlookup(G709,'Bidding list 26'!$B$4:$G$270,6,0)</f>
        <v>#N/A</v>
      </c>
      <c r="I709" s="88" t="str">
        <f>vlookup(G709,'Bidding list 26'!$B$4:$I$1009,8,0)</f>
        <v>#N/A</v>
      </c>
      <c r="J709" s="93"/>
      <c r="K709" s="89" t="str">
        <f t="shared" si="30"/>
        <v>#N/A</v>
      </c>
      <c r="L709" s="93"/>
      <c r="M709" s="91"/>
      <c r="N709" s="122"/>
      <c r="O709" s="240"/>
      <c r="P709" s="240"/>
      <c r="Q709" s="195"/>
      <c r="R709" s="93">
        <f t="shared" si="29"/>
        <v>0</v>
      </c>
      <c r="S709" s="179" t="str">
        <f t="array" ref="S709">INDEX('G Project Timeline-OPM update'!$G$7:$L$35,MATCH(1,('G Project Timeline-OPM update'!$C$7:$C$35=N709)*('G Project Timeline-OPM update'!$B$7:$B$35=M709)*('G Project Timeline-OPM update'!$D$7:$D$35=O709),0),MATCH(P709,'G Project Timeline-OPM update'!$G$4:$L$4,0))-14</f>
        <v>#N/A</v>
      </c>
      <c r="T709" s="95" t="str">
        <f t="shared" si="3"/>
        <v>#N/A</v>
      </c>
      <c r="U709" s="96" t="str">
        <f>IFERROR(VLOOKUP(G709,'Bidding list 26'!$B$2:$P$31,15,0),"")</f>
        <v/>
      </c>
      <c r="V709" s="96" t="str">
        <f t="shared" si="4"/>
        <v>#N/A</v>
      </c>
      <c r="W709" s="96">
        <f t="shared" si="31"/>
        <v>0</v>
      </c>
      <c r="X709" s="96" t="str">
        <f t="shared" si="21"/>
        <v>#N/A</v>
      </c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01"/>
      <c r="AI709" s="195"/>
      <c r="AJ709" s="103"/>
      <c r="AK709" s="104"/>
      <c r="AL709" s="3">
        <f t="shared" si="32"/>
        <v>0</v>
      </c>
      <c r="AM709" s="3">
        <f t="shared" si="33"/>
        <v>0</v>
      </c>
      <c r="AN709" s="3">
        <f t="shared" si="34"/>
        <v>0</v>
      </c>
      <c r="AO709" s="3">
        <f t="shared" si="35"/>
        <v>0</v>
      </c>
    </row>
    <row r="710">
      <c r="A710" s="93"/>
      <c r="B710" s="195"/>
      <c r="C710" s="195"/>
      <c r="D710" s="195"/>
      <c r="E710" s="195"/>
      <c r="F710" s="93"/>
      <c r="G710" s="195"/>
      <c r="H710" s="195" t="str">
        <f>vlookup(G710,'Bidding list 26'!$B$4:$G$270,6,0)</f>
        <v>#N/A</v>
      </c>
      <c r="I710" s="88" t="str">
        <f>vlookup(G710,'Bidding list 26'!$B$4:$I$1009,8,0)</f>
        <v>#N/A</v>
      </c>
      <c r="J710" s="93"/>
      <c r="K710" s="89" t="str">
        <f t="shared" si="30"/>
        <v>#N/A</v>
      </c>
      <c r="L710" s="93"/>
      <c r="M710" s="91"/>
      <c r="N710" s="122"/>
      <c r="O710" s="240"/>
      <c r="P710" s="240"/>
      <c r="Q710" s="195"/>
      <c r="R710" s="93">
        <f t="shared" si="29"/>
        <v>0</v>
      </c>
      <c r="S710" s="179" t="str">
        <f t="array" ref="S710">INDEX('G Project Timeline-OPM update'!$G$7:$L$35,MATCH(1,('G Project Timeline-OPM update'!$C$7:$C$35=N710)*('G Project Timeline-OPM update'!$B$7:$B$35=M710)*('G Project Timeline-OPM update'!$D$7:$D$35=O710),0),MATCH(P710,'G Project Timeline-OPM update'!$G$4:$L$4,0))-14</f>
        <v>#N/A</v>
      </c>
      <c r="T710" s="95" t="str">
        <f t="shared" si="3"/>
        <v>#N/A</v>
      </c>
      <c r="U710" s="96" t="str">
        <f>IFERROR(VLOOKUP(G710,'Bidding list 26'!$B$2:$P$31,15,0),"")</f>
        <v/>
      </c>
      <c r="V710" s="96" t="str">
        <f t="shared" si="4"/>
        <v>#N/A</v>
      </c>
      <c r="W710" s="96">
        <f t="shared" si="31"/>
        <v>0</v>
      </c>
      <c r="X710" s="96" t="str">
        <f t="shared" si="21"/>
        <v>#N/A</v>
      </c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01"/>
      <c r="AI710" s="195"/>
      <c r="AJ710" s="103"/>
      <c r="AK710" s="104"/>
      <c r="AL710" s="3">
        <f t="shared" si="32"/>
        <v>0</v>
      </c>
      <c r="AM710" s="3">
        <f t="shared" si="33"/>
        <v>0</v>
      </c>
      <c r="AN710" s="3">
        <f t="shared" si="34"/>
        <v>0</v>
      </c>
      <c r="AO710" s="3">
        <f t="shared" si="35"/>
        <v>0</v>
      </c>
    </row>
    <row r="711">
      <c r="A711" s="93"/>
      <c r="B711" s="195"/>
      <c r="C711" s="195"/>
      <c r="D711" s="195"/>
      <c r="E711" s="195"/>
      <c r="F711" s="93"/>
      <c r="G711" s="195"/>
      <c r="H711" s="195" t="str">
        <f>vlookup(G711,'Bidding list 26'!$B$4:$G$270,6,0)</f>
        <v>#N/A</v>
      </c>
      <c r="I711" s="88" t="str">
        <f>vlookup(G711,'Bidding list 26'!$B$4:$I$1009,8,0)</f>
        <v>#N/A</v>
      </c>
      <c r="J711" s="93"/>
      <c r="K711" s="89" t="str">
        <f t="shared" si="30"/>
        <v>#N/A</v>
      </c>
      <c r="L711" s="93"/>
      <c r="M711" s="91"/>
      <c r="N711" s="122"/>
      <c r="O711" s="240"/>
      <c r="P711" s="240"/>
      <c r="Q711" s="195"/>
      <c r="R711" s="93">
        <f t="shared" si="29"/>
        <v>0</v>
      </c>
      <c r="S711" s="179" t="str">
        <f t="array" ref="S711">INDEX('G Project Timeline-OPM update'!$G$7:$L$35,MATCH(1,('G Project Timeline-OPM update'!$C$7:$C$35=N711)*('G Project Timeline-OPM update'!$B$7:$B$35=M711)*('G Project Timeline-OPM update'!$D$7:$D$35=O711),0),MATCH(P711,'G Project Timeline-OPM update'!$G$4:$L$4,0))-14</f>
        <v>#N/A</v>
      </c>
      <c r="T711" s="95" t="str">
        <f t="shared" si="3"/>
        <v>#N/A</v>
      </c>
      <c r="U711" s="96" t="str">
        <f>IFERROR(VLOOKUP(G711,'Bidding list 26'!$B$2:$P$31,15,0),"")</f>
        <v/>
      </c>
      <c r="V711" s="96" t="str">
        <f t="shared" si="4"/>
        <v>#N/A</v>
      </c>
      <c r="W711" s="96">
        <f t="shared" si="31"/>
        <v>0</v>
      </c>
      <c r="X711" s="96" t="str">
        <f t="shared" si="21"/>
        <v>#N/A</v>
      </c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01"/>
      <c r="AI711" s="195"/>
      <c r="AJ711" s="103"/>
      <c r="AK711" s="104"/>
      <c r="AL711" s="3">
        <f t="shared" si="32"/>
        <v>0</v>
      </c>
      <c r="AM711" s="3">
        <f t="shared" si="33"/>
        <v>0</v>
      </c>
      <c r="AN711" s="3">
        <f t="shared" si="34"/>
        <v>0</v>
      </c>
      <c r="AO711" s="3">
        <f t="shared" si="35"/>
        <v>0</v>
      </c>
    </row>
    <row r="712">
      <c r="A712" s="93"/>
      <c r="B712" s="195"/>
      <c r="C712" s="195"/>
      <c r="D712" s="195"/>
      <c r="E712" s="195"/>
      <c r="F712" s="93"/>
      <c r="G712" s="195"/>
      <c r="H712" s="195" t="str">
        <f>vlookup(G712,'Bidding list 26'!$B$4:$G$270,6,0)</f>
        <v>#N/A</v>
      </c>
      <c r="I712" s="88" t="str">
        <f>vlookup(G712,'Bidding list 26'!$B$4:$I$1009,8,0)</f>
        <v>#N/A</v>
      </c>
      <c r="J712" s="93"/>
      <c r="K712" s="89" t="str">
        <f t="shared" si="30"/>
        <v>#N/A</v>
      </c>
      <c r="L712" s="93"/>
      <c r="M712" s="91"/>
      <c r="N712" s="122"/>
      <c r="O712" s="240"/>
      <c r="P712" s="240"/>
      <c r="Q712" s="195"/>
      <c r="R712" s="93">
        <f t="shared" si="29"/>
        <v>0</v>
      </c>
      <c r="S712" s="179" t="str">
        <f t="array" ref="S712">INDEX('G Project Timeline-OPM update'!$G$7:$L$35,MATCH(1,('G Project Timeline-OPM update'!$C$7:$C$35=N712)*('G Project Timeline-OPM update'!$B$7:$B$35=M712)*('G Project Timeline-OPM update'!$D$7:$D$35=O712),0),MATCH(P712,'G Project Timeline-OPM update'!$G$4:$L$4,0))-14</f>
        <v>#N/A</v>
      </c>
      <c r="T712" s="95" t="str">
        <f t="shared" si="3"/>
        <v>#N/A</v>
      </c>
      <c r="U712" s="96" t="str">
        <f>IFERROR(VLOOKUP(G712,'Bidding list 26'!$B$2:$P$31,15,0),"")</f>
        <v/>
      </c>
      <c r="V712" s="96" t="str">
        <f t="shared" si="4"/>
        <v>#N/A</v>
      </c>
      <c r="W712" s="96">
        <f t="shared" si="31"/>
        <v>0</v>
      </c>
      <c r="X712" s="96" t="str">
        <f t="shared" si="21"/>
        <v>#N/A</v>
      </c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01"/>
      <c r="AI712" s="195"/>
      <c r="AJ712" s="103"/>
      <c r="AK712" s="104"/>
      <c r="AL712" s="3">
        <f t="shared" si="32"/>
        <v>0</v>
      </c>
      <c r="AM712" s="3">
        <f t="shared" si="33"/>
        <v>0</v>
      </c>
      <c r="AN712" s="3">
        <f t="shared" si="34"/>
        <v>0</v>
      </c>
      <c r="AO712" s="3">
        <f t="shared" si="35"/>
        <v>0</v>
      </c>
    </row>
    <row r="713">
      <c r="A713" s="93"/>
      <c r="B713" s="195"/>
      <c r="C713" s="195"/>
      <c r="D713" s="195"/>
      <c r="E713" s="195"/>
      <c r="F713" s="93"/>
      <c r="G713" s="195"/>
      <c r="H713" s="195" t="str">
        <f>vlookup(G713,'Bidding list 26'!$B$4:$G$270,6,0)</f>
        <v>#N/A</v>
      </c>
      <c r="I713" s="88" t="str">
        <f>vlookup(G713,'Bidding list 26'!$B$4:$I$1009,8,0)</f>
        <v>#N/A</v>
      </c>
      <c r="J713" s="93"/>
      <c r="K713" s="89" t="str">
        <f t="shared" si="30"/>
        <v>#N/A</v>
      </c>
      <c r="L713" s="93"/>
      <c r="M713" s="91"/>
      <c r="N713" s="122"/>
      <c r="O713" s="240"/>
      <c r="P713" s="240"/>
      <c r="Q713" s="195"/>
      <c r="R713" s="93">
        <f t="shared" si="29"/>
        <v>0</v>
      </c>
      <c r="S713" s="179" t="str">
        <f t="array" ref="S713">INDEX('G Project Timeline-OPM update'!$G$7:$L$35,MATCH(1,('G Project Timeline-OPM update'!$C$7:$C$35=N713)*('G Project Timeline-OPM update'!$B$7:$B$35=M713)*('G Project Timeline-OPM update'!$D$7:$D$35=O713),0),MATCH(P713,'G Project Timeline-OPM update'!$G$4:$L$4,0))-14</f>
        <v>#N/A</v>
      </c>
      <c r="T713" s="95" t="str">
        <f t="shared" si="3"/>
        <v>#N/A</v>
      </c>
      <c r="U713" s="96" t="str">
        <f>IFERROR(VLOOKUP(G713,'Bidding list 26'!$B$2:$P$31,15,0),"")</f>
        <v/>
      </c>
      <c r="V713" s="96" t="str">
        <f t="shared" si="4"/>
        <v>#N/A</v>
      </c>
      <c r="W713" s="96">
        <f t="shared" si="31"/>
        <v>0</v>
      </c>
      <c r="X713" s="96" t="str">
        <f t="shared" si="21"/>
        <v>#N/A</v>
      </c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01"/>
      <c r="AI713" s="195"/>
      <c r="AJ713" s="103"/>
      <c r="AK713" s="104"/>
      <c r="AL713" s="3">
        <f t="shared" si="32"/>
        <v>0</v>
      </c>
      <c r="AM713" s="3">
        <f t="shared" si="33"/>
        <v>0</v>
      </c>
      <c r="AN713" s="3">
        <f t="shared" si="34"/>
        <v>0</v>
      </c>
      <c r="AO713" s="3">
        <f t="shared" si="35"/>
        <v>0</v>
      </c>
    </row>
    <row r="714">
      <c r="A714" s="93"/>
      <c r="B714" s="195"/>
      <c r="C714" s="195"/>
      <c r="D714" s="195"/>
      <c r="E714" s="195"/>
      <c r="F714" s="93"/>
      <c r="G714" s="195"/>
      <c r="H714" s="195" t="str">
        <f>vlookup(G714,'Bidding list 26'!$B$4:$G$270,6,0)</f>
        <v>#N/A</v>
      </c>
      <c r="I714" s="88" t="str">
        <f>vlookup(G714,'Bidding list 26'!$B$4:$I$1009,8,0)</f>
        <v>#N/A</v>
      </c>
      <c r="J714" s="93"/>
      <c r="K714" s="89" t="str">
        <f t="shared" si="30"/>
        <v>#N/A</v>
      </c>
      <c r="L714" s="93"/>
      <c r="M714" s="91"/>
      <c r="N714" s="122"/>
      <c r="O714" s="240"/>
      <c r="P714" s="240"/>
      <c r="Q714" s="195"/>
      <c r="R714" s="93">
        <f t="shared" si="29"/>
        <v>0</v>
      </c>
      <c r="S714" s="179" t="str">
        <f t="array" ref="S714">INDEX('G Project Timeline-OPM update'!$G$7:$L$35,MATCH(1,('G Project Timeline-OPM update'!$C$7:$C$35=N714)*('G Project Timeline-OPM update'!$B$7:$B$35=M714)*('G Project Timeline-OPM update'!$D$7:$D$35=O714),0),MATCH(P714,'G Project Timeline-OPM update'!$G$4:$L$4,0))-14</f>
        <v>#N/A</v>
      </c>
      <c r="T714" s="95" t="str">
        <f t="shared" si="3"/>
        <v>#N/A</v>
      </c>
      <c r="U714" s="96" t="str">
        <f>IFERROR(VLOOKUP(G714,'Bidding list 26'!$B$2:$P$31,15,0),"")</f>
        <v/>
      </c>
      <c r="V714" s="96" t="str">
        <f t="shared" si="4"/>
        <v>#N/A</v>
      </c>
      <c r="W714" s="96">
        <f t="shared" si="31"/>
        <v>0</v>
      </c>
      <c r="X714" s="96" t="str">
        <f t="shared" si="21"/>
        <v>#N/A</v>
      </c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01"/>
      <c r="AI714" s="195"/>
      <c r="AJ714" s="103"/>
      <c r="AK714" s="104"/>
      <c r="AL714" s="3">
        <f t="shared" si="32"/>
        <v>0</v>
      </c>
      <c r="AM714" s="3">
        <f t="shared" si="33"/>
        <v>0</v>
      </c>
      <c r="AN714" s="3">
        <f t="shared" si="34"/>
        <v>0</v>
      </c>
      <c r="AO714" s="3">
        <f t="shared" si="35"/>
        <v>0</v>
      </c>
    </row>
    <row r="715">
      <c r="A715" s="93"/>
      <c r="B715" s="195"/>
      <c r="C715" s="195"/>
      <c r="D715" s="195"/>
      <c r="E715" s="195"/>
      <c r="F715" s="93"/>
      <c r="G715" s="195"/>
      <c r="H715" s="195" t="str">
        <f>vlookup(G715,'Bidding list 26'!$B$4:$G$270,6,0)</f>
        <v>#N/A</v>
      </c>
      <c r="I715" s="88" t="str">
        <f>vlookup(G715,'Bidding list 26'!$B$4:$I$1009,8,0)</f>
        <v>#N/A</v>
      </c>
      <c r="J715" s="93"/>
      <c r="K715" s="89" t="str">
        <f t="shared" si="30"/>
        <v>#N/A</v>
      </c>
      <c r="L715" s="93"/>
      <c r="M715" s="91"/>
      <c r="N715" s="122"/>
      <c r="O715" s="240"/>
      <c r="P715" s="240"/>
      <c r="Q715" s="195"/>
      <c r="R715" s="93">
        <f t="shared" si="29"/>
        <v>0</v>
      </c>
      <c r="S715" s="179" t="str">
        <f t="array" ref="S715">INDEX('G Project Timeline-OPM update'!$G$7:$L$35,MATCH(1,('G Project Timeline-OPM update'!$C$7:$C$35=N715)*('G Project Timeline-OPM update'!$B$7:$B$35=M715)*('G Project Timeline-OPM update'!$D$7:$D$35=O715),0),MATCH(P715,'G Project Timeline-OPM update'!$G$4:$L$4,0))-14</f>
        <v>#N/A</v>
      </c>
      <c r="T715" s="95" t="str">
        <f t="shared" si="3"/>
        <v>#N/A</v>
      </c>
      <c r="U715" s="96" t="str">
        <f>IFERROR(VLOOKUP(G715,'Bidding list 26'!$B$2:$P$31,15,0),"")</f>
        <v/>
      </c>
      <c r="V715" s="96" t="str">
        <f t="shared" si="4"/>
        <v>#N/A</v>
      </c>
      <c r="W715" s="96">
        <f t="shared" si="31"/>
        <v>0</v>
      </c>
      <c r="X715" s="96" t="str">
        <f t="shared" si="21"/>
        <v>#N/A</v>
      </c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01"/>
      <c r="AI715" s="195"/>
      <c r="AJ715" s="103"/>
      <c r="AK715" s="104"/>
      <c r="AL715" s="3">
        <f t="shared" si="32"/>
        <v>0</v>
      </c>
      <c r="AM715" s="3">
        <f t="shared" si="33"/>
        <v>0</v>
      </c>
      <c r="AN715" s="3">
        <f t="shared" si="34"/>
        <v>0</v>
      </c>
      <c r="AO715" s="3">
        <f t="shared" si="35"/>
        <v>0</v>
      </c>
    </row>
    <row r="716">
      <c r="A716" s="93"/>
      <c r="B716" s="195"/>
      <c r="C716" s="195"/>
      <c r="D716" s="195"/>
      <c r="E716" s="195"/>
      <c r="F716" s="93"/>
      <c r="G716" s="195"/>
      <c r="H716" s="195" t="str">
        <f>vlookup(G716,'Bidding list 26'!$B$4:$G$270,6,0)</f>
        <v>#N/A</v>
      </c>
      <c r="I716" s="88" t="str">
        <f>vlookup(G716,'Bidding list 26'!$B$4:$I$1009,8,0)</f>
        <v>#N/A</v>
      </c>
      <c r="J716" s="93"/>
      <c r="K716" s="89" t="str">
        <f t="shared" si="30"/>
        <v>#N/A</v>
      </c>
      <c r="L716" s="93"/>
      <c r="M716" s="91"/>
      <c r="N716" s="122"/>
      <c r="O716" s="240"/>
      <c r="P716" s="240"/>
      <c r="Q716" s="195"/>
      <c r="R716" s="93">
        <f t="shared" si="29"/>
        <v>0</v>
      </c>
      <c r="S716" s="179" t="str">
        <f t="array" ref="S716">INDEX('G Project Timeline-OPM update'!$G$7:$L$35,MATCH(1,('G Project Timeline-OPM update'!$C$7:$C$35=N716)*('G Project Timeline-OPM update'!$B$7:$B$35=M716)*('G Project Timeline-OPM update'!$D$7:$D$35=O716),0),MATCH(P716,'G Project Timeline-OPM update'!$G$4:$L$4,0))-14</f>
        <v>#N/A</v>
      </c>
      <c r="T716" s="95" t="str">
        <f t="shared" si="3"/>
        <v>#N/A</v>
      </c>
      <c r="U716" s="96" t="str">
        <f>IFERROR(VLOOKUP(G716,'Bidding list 26'!$B$2:$P$31,15,0),"")</f>
        <v/>
      </c>
      <c r="V716" s="96" t="str">
        <f t="shared" si="4"/>
        <v>#N/A</v>
      </c>
      <c r="W716" s="96">
        <f t="shared" si="31"/>
        <v>0</v>
      </c>
      <c r="X716" s="96" t="str">
        <f t="shared" si="21"/>
        <v>#N/A</v>
      </c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01"/>
      <c r="AI716" s="195"/>
      <c r="AJ716" s="103"/>
      <c r="AK716" s="104"/>
      <c r="AL716" s="3">
        <f t="shared" si="32"/>
        <v>0</v>
      </c>
      <c r="AM716" s="3">
        <f t="shared" si="33"/>
        <v>0</v>
      </c>
      <c r="AN716" s="3">
        <f t="shared" si="34"/>
        <v>0</v>
      </c>
      <c r="AO716" s="3">
        <f t="shared" si="35"/>
        <v>0</v>
      </c>
    </row>
    <row r="717">
      <c r="A717" s="93"/>
      <c r="B717" s="195"/>
      <c r="C717" s="195"/>
      <c r="D717" s="195"/>
      <c r="E717" s="195"/>
      <c r="F717" s="93"/>
      <c r="G717" s="195"/>
      <c r="H717" s="195" t="str">
        <f>vlookup(G717,'Bidding list 26'!$B$4:$G$270,6,0)</f>
        <v>#N/A</v>
      </c>
      <c r="I717" s="88" t="str">
        <f>vlookup(G717,'Bidding list 26'!$B$4:$I$1009,8,0)</f>
        <v>#N/A</v>
      </c>
      <c r="J717" s="93"/>
      <c r="K717" s="89" t="str">
        <f t="shared" si="30"/>
        <v>#N/A</v>
      </c>
      <c r="L717" s="93"/>
      <c r="M717" s="91"/>
      <c r="N717" s="122"/>
      <c r="O717" s="240"/>
      <c r="P717" s="240"/>
      <c r="Q717" s="195"/>
      <c r="R717" s="93">
        <f t="shared" si="29"/>
        <v>0</v>
      </c>
      <c r="S717" s="179" t="str">
        <f t="array" ref="S717">INDEX('G Project Timeline-OPM update'!$G$7:$L$35,MATCH(1,('G Project Timeline-OPM update'!$C$7:$C$35=N717)*('G Project Timeline-OPM update'!$B$7:$B$35=M717)*('G Project Timeline-OPM update'!$D$7:$D$35=O717),0),MATCH(P717,'G Project Timeline-OPM update'!$G$4:$L$4,0))-14</f>
        <v>#N/A</v>
      </c>
      <c r="T717" s="95" t="str">
        <f t="shared" si="3"/>
        <v>#N/A</v>
      </c>
      <c r="U717" s="96" t="str">
        <f>IFERROR(VLOOKUP(G717,'Bidding list 26'!$B$2:$P$31,15,0),"")</f>
        <v/>
      </c>
      <c r="V717" s="96" t="str">
        <f t="shared" si="4"/>
        <v>#N/A</v>
      </c>
      <c r="W717" s="96">
        <f t="shared" si="31"/>
        <v>0</v>
      </c>
      <c r="X717" s="96" t="str">
        <f t="shared" si="21"/>
        <v>#N/A</v>
      </c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01"/>
      <c r="AI717" s="195"/>
      <c r="AJ717" s="103"/>
      <c r="AK717" s="104"/>
      <c r="AL717" s="3">
        <f t="shared" si="32"/>
        <v>0</v>
      </c>
      <c r="AM717" s="3">
        <f t="shared" si="33"/>
        <v>0</v>
      </c>
      <c r="AN717" s="3">
        <f t="shared" si="34"/>
        <v>0</v>
      </c>
      <c r="AO717" s="3">
        <f t="shared" si="35"/>
        <v>0</v>
      </c>
    </row>
    <row r="718">
      <c r="A718" s="93"/>
      <c r="B718" s="195"/>
      <c r="C718" s="195"/>
      <c r="D718" s="195"/>
      <c r="E718" s="195"/>
      <c r="F718" s="93"/>
      <c r="G718" s="195"/>
      <c r="H718" s="195" t="str">
        <f>vlookup(G718,'Bidding list 26'!$B$4:$G$270,6,0)</f>
        <v>#N/A</v>
      </c>
      <c r="I718" s="88" t="str">
        <f>vlookup(G718,'Bidding list 26'!$B$4:$I$1009,8,0)</f>
        <v>#N/A</v>
      </c>
      <c r="J718" s="93"/>
      <c r="K718" s="89" t="str">
        <f t="shared" si="30"/>
        <v>#N/A</v>
      </c>
      <c r="L718" s="93"/>
      <c r="M718" s="91"/>
      <c r="N718" s="122"/>
      <c r="O718" s="240"/>
      <c r="P718" s="240"/>
      <c r="Q718" s="195"/>
      <c r="R718" s="93">
        <f t="shared" si="29"/>
        <v>0</v>
      </c>
      <c r="S718" s="179" t="str">
        <f t="array" ref="S718">INDEX('G Project Timeline-OPM update'!$G$7:$L$35,MATCH(1,('G Project Timeline-OPM update'!$C$7:$C$35=N718)*('G Project Timeline-OPM update'!$B$7:$B$35=M718)*('G Project Timeline-OPM update'!$D$7:$D$35=O718),0),MATCH(P718,'G Project Timeline-OPM update'!$G$4:$L$4,0))-14</f>
        <v>#N/A</v>
      </c>
      <c r="T718" s="95" t="str">
        <f t="shared" si="3"/>
        <v>#N/A</v>
      </c>
      <c r="U718" s="96" t="str">
        <f>IFERROR(VLOOKUP(G718,'Bidding list 26'!$B$2:$P$31,15,0),"")</f>
        <v/>
      </c>
      <c r="V718" s="96" t="str">
        <f t="shared" si="4"/>
        <v>#N/A</v>
      </c>
      <c r="W718" s="96">
        <f t="shared" si="31"/>
        <v>0</v>
      </c>
      <c r="X718" s="96" t="str">
        <f t="shared" si="21"/>
        <v>#N/A</v>
      </c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01"/>
      <c r="AI718" s="195"/>
      <c r="AJ718" s="103"/>
      <c r="AK718" s="104"/>
      <c r="AL718" s="3">
        <f t="shared" si="32"/>
        <v>0</v>
      </c>
      <c r="AM718" s="3">
        <f t="shared" si="33"/>
        <v>0</v>
      </c>
      <c r="AN718" s="3">
        <f t="shared" si="34"/>
        <v>0</v>
      </c>
      <c r="AO718" s="3">
        <f t="shared" si="35"/>
        <v>0</v>
      </c>
    </row>
    <row r="719">
      <c r="A719" s="93"/>
      <c r="B719" s="195"/>
      <c r="C719" s="195"/>
      <c r="D719" s="195"/>
      <c r="E719" s="195"/>
      <c r="F719" s="93"/>
      <c r="G719" s="195"/>
      <c r="H719" s="195" t="str">
        <f>vlookup(G719,'Bidding list 26'!$B$4:$G$270,6,0)</f>
        <v>#N/A</v>
      </c>
      <c r="I719" s="88" t="str">
        <f>vlookup(G719,'Bidding list 26'!$B$4:$I$1009,8,0)</f>
        <v>#N/A</v>
      </c>
      <c r="J719" s="93"/>
      <c r="K719" s="89" t="str">
        <f t="shared" si="30"/>
        <v>#N/A</v>
      </c>
      <c r="L719" s="93"/>
      <c r="M719" s="91"/>
      <c r="N719" s="122"/>
      <c r="O719" s="240"/>
      <c r="P719" s="240"/>
      <c r="Q719" s="195"/>
      <c r="R719" s="93">
        <f t="shared" si="29"/>
        <v>0</v>
      </c>
      <c r="S719" s="179" t="str">
        <f t="array" ref="S719">INDEX('G Project Timeline-OPM update'!$G$7:$L$35,MATCH(1,('G Project Timeline-OPM update'!$C$7:$C$35=N719)*('G Project Timeline-OPM update'!$B$7:$B$35=M719)*('G Project Timeline-OPM update'!$D$7:$D$35=O719),0),MATCH(P719,'G Project Timeline-OPM update'!$G$4:$L$4,0))-14</f>
        <v>#N/A</v>
      </c>
      <c r="T719" s="95" t="str">
        <f t="shared" si="3"/>
        <v>#N/A</v>
      </c>
      <c r="U719" s="96" t="str">
        <f>IFERROR(VLOOKUP(G719,'Bidding list 26'!$B$2:$P$31,15,0),"")</f>
        <v/>
      </c>
      <c r="V719" s="96" t="str">
        <f t="shared" si="4"/>
        <v>#N/A</v>
      </c>
      <c r="W719" s="96">
        <f t="shared" si="31"/>
        <v>0</v>
      </c>
      <c r="X719" s="96" t="str">
        <f t="shared" si="21"/>
        <v>#N/A</v>
      </c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01"/>
      <c r="AI719" s="195"/>
      <c r="AJ719" s="103"/>
      <c r="AK719" s="104"/>
      <c r="AL719" s="3">
        <f t="shared" si="32"/>
        <v>0</v>
      </c>
      <c r="AM719" s="3">
        <f t="shared" si="33"/>
        <v>0</v>
      </c>
      <c r="AN719" s="3">
        <f t="shared" si="34"/>
        <v>0</v>
      </c>
      <c r="AO719" s="3">
        <f t="shared" si="35"/>
        <v>0</v>
      </c>
    </row>
    <row r="720">
      <c r="A720" s="93"/>
      <c r="B720" s="195"/>
      <c r="C720" s="195"/>
      <c r="D720" s="195"/>
      <c r="E720" s="195"/>
      <c r="F720" s="93"/>
      <c r="G720" s="195"/>
      <c r="H720" s="195" t="str">
        <f>vlookup(G720,'Bidding list 26'!$B$4:$G$270,6,0)</f>
        <v>#N/A</v>
      </c>
      <c r="I720" s="88" t="str">
        <f>vlookup(G720,'Bidding list 26'!$B$4:$I$1009,8,0)</f>
        <v>#N/A</v>
      </c>
      <c r="J720" s="93"/>
      <c r="K720" s="89" t="str">
        <f t="shared" si="30"/>
        <v>#N/A</v>
      </c>
      <c r="L720" s="93"/>
      <c r="M720" s="91"/>
      <c r="N720" s="122"/>
      <c r="O720" s="240"/>
      <c r="P720" s="240"/>
      <c r="Q720" s="195"/>
      <c r="R720" s="93">
        <f t="shared" si="29"/>
        <v>0</v>
      </c>
      <c r="S720" s="179" t="str">
        <f t="array" ref="S720">INDEX('G Project Timeline-OPM update'!$G$7:$L$35,MATCH(1,('G Project Timeline-OPM update'!$C$7:$C$35=N720)*('G Project Timeline-OPM update'!$B$7:$B$35=M720)*('G Project Timeline-OPM update'!$D$7:$D$35=O720),0),MATCH(P720,'G Project Timeline-OPM update'!$G$4:$L$4,0))-14</f>
        <v>#N/A</v>
      </c>
      <c r="T720" s="95" t="str">
        <f t="shared" si="3"/>
        <v>#N/A</v>
      </c>
      <c r="U720" s="96" t="str">
        <f>IFERROR(VLOOKUP(G720,'Bidding list 26'!$B$2:$P$31,15,0),"")</f>
        <v/>
      </c>
      <c r="V720" s="96" t="str">
        <f t="shared" si="4"/>
        <v>#N/A</v>
      </c>
      <c r="W720" s="96">
        <f t="shared" si="31"/>
        <v>0</v>
      </c>
      <c r="X720" s="96" t="str">
        <f t="shared" si="21"/>
        <v>#N/A</v>
      </c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01"/>
      <c r="AI720" s="195"/>
      <c r="AJ720" s="103"/>
      <c r="AK720" s="104"/>
      <c r="AL720" s="3">
        <f t="shared" si="32"/>
        <v>0</v>
      </c>
      <c r="AM720" s="3">
        <f t="shared" si="33"/>
        <v>0</v>
      </c>
      <c r="AN720" s="3">
        <f t="shared" si="34"/>
        <v>0</v>
      </c>
      <c r="AO720" s="3">
        <f t="shared" si="35"/>
        <v>0</v>
      </c>
    </row>
    <row r="721">
      <c r="A721" s="93"/>
      <c r="B721" s="195"/>
      <c r="C721" s="195"/>
      <c r="D721" s="195"/>
      <c r="E721" s="195"/>
      <c r="F721" s="93"/>
      <c r="G721" s="195"/>
      <c r="H721" s="195" t="str">
        <f>vlookup(G721,'Bidding list 26'!$B$4:$G$270,6,0)</f>
        <v>#N/A</v>
      </c>
      <c r="I721" s="88" t="str">
        <f>vlookup(G721,'Bidding list 26'!$B$4:$I$1009,8,0)</f>
        <v>#N/A</v>
      </c>
      <c r="J721" s="93"/>
      <c r="K721" s="89" t="str">
        <f t="shared" si="30"/>
        <v>#N/A</v>
      </c>
      <c r="L721" s="93"/>
      <c r="M721" s="91"/>
      <c r="N721" s="122"/>
      <c r="O721" s="240"/>
      <c r="P721" s="240"/>
      <c r="Q721" s="195"/>
      <c r="R721" s="93">
        <f t="shared" si="29"/>
        <v>0</v>
      </c>
      <c r="S721" s="179" t="str">
        <f t="array" ref="S721">INDEX('G Project Timeline-OPM update'!$G$7:$L$35,MATCH(1,('G Project Timeline-OPM update'!$C$7:$C$35=N721)*('G Project Timeline-OPM update'!$B$7:$B$35=M721)*('G Project Timeline-OPM update'!$D$7:$D$35=O721),0),MATCH(P721,'G Project Timeline-OPM update'!$G$4:$L$4,0))-14</f>
        <v>#N/A</v>
      </c>
      <c r="T721" s="95" t="str">
        <f t="shared" si="3"/>
        <v>#N/A</v>
      </c>
      <c r="U721" s="96" t="str">
        <f>IFERROR(VLOOKUP(G721,'Bidding list 26'!$B$2:$P$31,15,0),"")</f>
        <v/>
      </c>
      <c r="V721" s="96" t="str">
        <f t="shared" si="4"/>
        <v>#N/A</v>
      </c>
      <c r="W721" s="96">
        <f t="shared" si="31"/>
        <v>0</v>
      </c>
      <c r="X721" s="96" t="str">
        <f t="shared" si="21"/>
        <v>#N/A</v>
      </c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01"/>
      <c r="AI721" s="195"/>
      <c r="AJ721" s="103"/>
      <c r="AK721" s="104"/>
      <c r="AL721" s="3">
        <f t="shared" si="32"/>
        <v>0</v>
      </c>
      <c r="AM721" s="3">
        <f t="shared" si="33"/>
        <v>0</v>
      </c>
      <c r="AN721" s="3">
        <f t="shared" si="34"/>
        <v>0</v>
      </c>
      <c r="AO721" s="3">
        <f t="shared" si="35"/>
        <v>0</v>
      </c>
    </row>
    <row r="722">
      <c r="A722" s="93"/>
      <c r="B722" s="195"/>
      <c r="C722" s="195"/>
      <c r="D722" s="195"/>
      <c r="E722" s="195"/>
      <c r="F722" s="93"/>
      <c r="G722" s="195"/>
      <c r="H722" s="195" t="str">
        <f>vlookup(G722,'Bidding list 26'!$B$4:$G$270,6,0)</f>
        <v>#N/A</v>
      </c>
      <c r="I722" s="88" t="str">
        <f>vlookup(G722,'Bidding list 26'!$B$4:$I$1009,8,0)</f>
        <v>#N/A</v>
      </c>
      <c r="J722" s="93"/>
      <c r="K722" s="89" t="str">
        <f t="shared" si="30"/>
        <v>#N/A</v>
      </c>
      <c r="L722" s="93"/>
      <c r="M722" s="91"/>
      <c r="N722" s="122"/>
      <c r="O722" s="240"/>
      <c r="P722" s="240"/>
      <c r="Q722" s="195"/>
      <c r="R722" s="93">
        <f t="shared" si="29"/>
        <v>0</v>
      </c>
      <c r="S722" s="179" t="str">
        <f t="array" ref="S722">INDEX('G Project Timeline-OPM update'!$G$7:$L$35,MATCH(1,('G Project Timeline-OPM update'!$C$7:$C$35=N722)*('G Project Timeline-OPM update'!$B$7:$B$35=M722)*('G Project Timeline-OPM update'!$D$7:$D$35=O722),0),MATCH(P722,'G Project Timeline-OPM update'!$G$4:$L$4,0))-14</f>
        <v>#N/A</v>
      </c>
      <c r="T722" s="95" t="str">
        <f t="shared" si="3"/>
        <v>#N/A</v>
      </c>
      <c r="U722" s="96" t="str">
        <f>IFERROR(VLOOKUP(G722,'Bidding list 26'!$B$2:$P$31,15,0),"")</f>
        <v/>
      </c>
      <c r="V722" s="96" t="str">
        <f t="shared" si="4"/>
        <v>#N/A</v>
      </c>
      <c r="W722" s="96">
        <f t="shared" si="31"/>
        <v>0</v>
      </c>
      <c r="X722" s="96" t="str">
        <f t="shared" si="21"/>
        <v>#N/A</v>
      </c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01"/>
      <c r="AI722" s="195"/>
      <c r="AJ722" s="103"/>
      <c r="AK722" s="104"/>
      <c r="AL722" s="3">
        <f t="shared" si="32"/>
        <v>0</v>
      </c>
      <c r="AM722" s="3">
        <f t="shared" si="33"/>
        <v>0</v>
      </c>
      <c r="AN722" s="3">
        <f t="shared" si="34"/>
        <v>0</v>
      </c>
      <c r="AO722" s="3">
        <f t="shared" si="35"/>
        <v>0</v>
      </c>
    </row>
    <row r="723">
      <c r="A723" s="93"/>
      <c r="B723" s="195"/>
      <c r="C723" s="195"/>
      <c r="D723" s="195"/>
      <c r="E723" s="195"/>
      <c r="F723" s="93"/>
      <c r="G723" s="195"/>
      <c r="H723" s="195" t="str">
        <f>vlookup(G723,'Bidding list 26'!$B$4:$G$270,6,0)</f>
        <v>#N/A</v>
      </c>
      <c r="I723" s="88" t="str">
        <f>vlookup(G723,'Bidding list 26'!$B$4:$I$1009,8,0)</f>
        <v>#N/A</v>
      </c>
      <c r="J723" s="93"/>
      <c r="K723" s="89" t="str">
        <f t="shared" si="30"/>
        <v>#N/A</v>
      </c>
      <c r="L723" s="93"/>
      <c r="M723" s="91"/>
      <c r="N723" s="122"/>
      <c r="O723" s="240"/>
      <c r="P723" s="240"/>
      <c r="Q723" s="195"/>
      <c r="R723" s="93">
        <f t="shared" si="29"/>
        <v>0</v>
      </c>
      <c r="S723" s="179" t="str">
        <f t="array" ref="S723">INDEX('G Project Timeline-OPM update'!$G$7:$L$35,MATCH(1,('G Project Timeline-OPM update'!$C$7:$C$35=N723)*('G Project Timeline-OPM update'!$B$7:$B$35=M723)*('G Project Timeline-OPM update'!$D$7:$D$35=O723),0),MATCH(P723,'G Project Timeline-OPM update'!$G$4:$L$4,0))-14</f>
        <v>#N/A</v>
      </c>
      <c r="T723" s="95" t="str">
        <f t="shared" si="3"/>
        <v>#N/A</v>
      </c>
      <c r="U723" s="96" t="str">
        <f>IFERROR(VLOOKUP(G723,'Bidding list 26'!$B$2:$P$31,15,0),"")</f>
        <v/>
      </c>
      <c r="V723" s="96" t="str">
        <f t="shared" si="4"/>
        <v>#N/A</v>
      </c>
      <c r="W723" s="96">
        <f t="shared" si="31"/>
        <v>0</v>
      </c>
      <c r="X723" s="96" t="str">
        <f t="shared" si="21"/>
        <v>#N/A</v>
      </c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01"/>
      <c r="AI723" s="195"/>
      <c r="AJ723" s="103"/>
      <c r="AK723" s="104"/>
      <c r="AL723" s="3">
        <f t="shared" si="32"/>
        <v>0</v>
      </c>
      <c r="AM723" s="3">
        <f t="shared" si="33"/>
        <v>0</v>
      </c>
      <c r="AN723" s="3">
        <f t="shared" si="34"/>
        <v>0</v>
      </c>
      <c r="AO723" s="3">
        <f t="shared" si="35"/>
        <v>0</v>
      </c>
    </row>
    <row r="724">
      <c r="A724" s="93"/>
      <c r="B724" s="195"/>
      <c r="C724" s="195"/>
      <c r="D724" s="195"/>
      <c r="E724" s="195"/>
      <c r="F724" s="93"/>
      <c r="G724" s="195"/>
      <c r="H724" s="195" t="str">
        <f>vlookup(G724,'Bidding list 26'!$B$4:$G$270,6,0)</f>
        <v>#N/A</v>
      </c>
      <c r="I724" s="88" t="str">
        <f>vlookup(G724,'Bidding list 26'!$B$4:$I$1009,8,0)</f>
        <v>#N/A</v>
      </c>
      <c r="J724" s="93"/>
      <c r="K724" s="89" t="str">
        <f t="shared" si="30"/>
        <v>#N/A</v>
      </c>
      <c r="L724" s="93"/>
      <c r="M724" s="91"/>
      <c r="N724" s="122"/>
      <c r="O724" s="240"/>
      <c r="P724" s="240"/>
      <c r="Q724" s="195"/>
      <c r="R724" s="93">
        <f t="shared" si="29"/>
        <v>0</v>
      </c>
      <c r="S724" s="179" t="str">
        <f t="array" ref="S724">INDEX('G Project Timeline-OPM update'!$G$7:$L$35,MATCH(1,('G Project Timeline-OPM update'!$C$7:$C$35=N724)*('G Project Timeline-OPM update'!$B$7:$B$35=M724)*('G Project Timeline-OPM update'!$D$7:$D$35=O724),0),MATCH(P724,'G Project Timeline-OPM update'!$G$4:$L$4,0))-14</f>
        <v>#N/A</v>
      </c>
      <c r="T724" s="95" t="str">
        <f t="shared" si="3"/>
        <v>#N/A</v>
      </c>
      <c r="U724" s="96" t="str">
        <f>IFERROR(VLOOKUP(G724,'Bidding list 26'!$B$2:$P$31,15,0),"")</f>
        <v/>
      </c>
      <c r="V724" s="96" t="str">
        <f t="shared" si="4"/>
        <v>#N/A</v>
      </c>
      <c r="W724" s="96">
        <f t="shared" si="31"/>
        <v>0</v>
      </c>
      <c r="X724" s="96" t="str">
        <f t="shared" si="21"/>
        <v>#N/A</v>
      </c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01"/>
      <c r="AI724" s="195"/>
      <c r="AJ724" s="103"/>
      <c r="AK724" s="104"/>
      <c r="AL724" s="3">
        <f t="shared" si="32"/>
        <v>0</v>
      </c>
      <c r="AM724" s="3">
        <f t="shared" si="33"/>
        <v>0</v>
      </c>
      <c r="AN724" s="3">
        <f t="shared" si="34"/>
        <v>0</v>
      </c>
      <c r="AO724" s="3">
        <f t="shared" si="35"/>
        <v>0</v>
      </c>
    </row>
    <row r="725">
      <c r="A725" s="93"/>
      <c r="B725" s="195"/>
      <c r="C725" s="195"/>
      <c r="D725" s="195"/>
      <c r="E725" s="195"/>
      <c r="F725" s="93"/>
      <c r="G725" s="195"/>
      <c r="H725" s="195" t="str">
        <f>vlookup(G725,'Bidding list 26'!$B$4:$G$270,6,0)</f>
        <v>#N/A</v>
      </c>
      <c r="I725" s="88" t="str">
        <f>vlookup(G725,'Bidding list 26'!$B$4:$I$1009,8,0)</f>
        <v>#N/A</v>
      </c>
      <c r="J725" s="93"/>
      <c r="K725" s="89" t="str">
        <f t="shared" si="30"/>
        <v>#N/A</v>
      </c>
      <c r="L725" s="93"/>
      <c r="M725" s="91"/>
      <c r="N725" s="122"/>
      <c r="O725" s="240"/>
      <c r="P725" s="240"/>
      <c r="Q725" s="195"/>
      <c r="R725" s="93">
        <f t="shared" si="29"/>
        <v>0</v>
      </c>
      <c r="S725" s="179" t="str">
        <f t="array" ref="S725">INDEX('G Project Timeline-OPM update'!$G$7:$L$35,MATCH(1,('G Project Timeline-OPM update'!$C$7:$C$35=N725)*('G Project Timeline-OPM update'!$B$7:$B$35=M725)*('G Project Timeline-OPM update'!$D$7:$D$35=O725),0),MATCH(P725,'G Project Timeline-OPM update'!$G$4:$L$4,0))-14</f>
        <v>#N/A</v>
      </c>
      <c r="T725" s="95" t="str">
        <f t="shared" si="3"/>
        <v>#N/A</v>
      </c>
      <c r="U725" s="96" t="str">
        <f>IFERROR(VLOOKUP(G725,'Bidding list 26'!$B$2:$P$31,15,0),"")</f>
        <v/>
      </c>
      <c r="V725" s="96" t="str">
        <f t="shared" si="4"/>
        <v>#N/A</v>
      </c>
      <c r="W725" s="96">
        <f t="shared" si="31"/>
        <v>0</v>
      </c>
      <c r="X725" s="96" t="str">
        <f t="shared" si="21"/>
        <v>#N/A</v>
      </c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01"/>
      <c r="AI725" s="195"/>
      <c r="AJ725" s="103"/>
      <c r="AK725" s="104"/>
      <c r="AL725" s="3">
        <f t="shared" si="32"/>
        <v>0</v>
      </c>
      <c r="AM725" s="3">
        <f t="shared" si="33"/>
        <v>0</v>
      </c>
      <c r="AN725" s="3">
        <f t="shared" si="34"/>
        <v>0</v>
      </c>
      <c r="AO725" s="3">
        <f t="shared" si="35"/>
        <v>0</v>
      </c>
    </row>
    <row r="726">
      <c r="A726" s="93"/>
      <c r="B726" s="195"/>
      <c r="C726" s="195"/>
      <c r="D726" s="195"/>
      <c r="E726" s="195"/>
      <c r="F726" s="93"/>
      <c r="G726" s="195"/>
      <c r="H726" s="195" t="str">
        <f>vlookup(G726,'Bidding list 26'!$B$4:$G$270,6,0)</f>
        <v>#N/A</v>
      </c>
      <c r="I726" s="88" t="str">
        <f>vlookup(G726,'Bidding list 26'!$B$4:$I$1009,8,0)</f>
        <v>#N/A</v>
      </c>
      <c r="J726" s="93"/>
      <c r="K726" s="89" t="str">
        <f t="shared" si="30"/>
        <v>#N/A</v>
      </c>
      <c r="L726" s="93"/>
      <c r="M726" s="91"/>
      <c r="N726" s="122"/>
      <c r="O726" s="240"/>
      <c r="P726" s="240"/>
      <c r="Q726" s="195"/>
      <c r="R726" s="93">
        <f t="shared" si="29"/>
        <v>0</v>
      </c>
      <c r="S726" s="179" t="str">
        <f t="array" ref="S726">INDEX('G Project Timeline-OPM update'!$G$7:$L$35,MATCH(1,('G Project Timeline-OPM update'!$C$7:$C$35=N726)*('G Project Timeline-OPM update'!$B$7:$B$35=M726)*('G Project Timeline-OPM update'!$D$7:$D$35=O726),0),MATCH(P726,'G Project Timeline-OPM update'!$G$4:$L$4,0))-14</f>
        <v>#N/A</v>
      </c>
      <c r="T726" s="95" t="str">
        <f t="shared" si="3"/>
        <v>#N/A</v>
      </c>
      <c r="U726" s="96" t="str">
        <f>IFERROR(VLOOKUP(G726,'Bidding list 26'!$B$2:$P$31,15,0),"")</f>
        <v/>
      </c>
      <c r="V726" s="96" t="str">
        <f t="shared" si="4"/>
        <v>#N/A</v>
      </c>
      <c r="W726" s="96">
        <f t="shared" si="31"/>
        <v>0</v>
      </c>
      <c r="X726" s="96" t="str">
        <f t="shared" si="21"/>
        <v>#N/A</v>
      </c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01"/>
      <c r="AI726" s="195"/>
      <c r="AJ726" s="103"/>
      <c r="AK726" s="104"/>
      <c r="AL726" s="3">
        <f t="shared" si="32"/>
        <v>0</v>
      </c>
      <c r="AM726" s="3">
        <f t="shared" si="33"/>
        <v>0</v>
      </c>
      <c r="AN726" s="3">
        <f t="shared" si="34"/>
        <v>0</v>
      </c>
      <c r="AO726" s="3">
        <f t="shared" si="35"/>
        <v>0</v>
      </c>
    </row>
    <row r="727">
      <c r="A727" s="93"/>
      <c r="B727" s="195"/>
      <c r="C727" s="195"/>
      <c r="D727" s="195"/>
      <c r="E727" s="195"/>
      <c r="F727" s="93"/>
      <c r="G727" s="195"/>
      <c r="H727" s="195" t="str">
        <f>vlookup(G727,'Bidding list 26'!$B$4:$G$270,6,0)</f>
        <v>#N/A</v>
      </c>
      <c r="I727" s="88" t="str">
        <f>vlookup(G727,'Bidding list 26'!$B$4:$I$1009,8,0)</f>
        <v>#N/A</v>
      </c>
      <c r="J727" s="93"/>
      <c r="K727" s="89" t="str">
        <f t="shared" si="30"/>
        <v>#N/A</v>
      </c>
      <c r="L727" s="93"/>
      <c r="M727" s="91"/>
      <c r="N727" s="122"/>
      <c r="O727" s="240"/>
      <c r="P727" s="240"/>
      <c r="Q727" s="195"/>
      <c r="R727" s="93">
        <f t="shared" si="29"/>
        <v>0</v>
      </c>
      <c r="S727" s="179" t="str">
        <f t="array" ref="S727">INDEX('G Project Timeline-OPM update'!$G$7:$L$35,MATCH(1,('G Project Timeline-OPM update'!$C$7:$C$35=N727)*('G Project Timeline-OPM update'!$B$7:$B$35=M727)*('G Project Timeline-OPM update'!$D$7:$D$35=O727),0),MATCH(P727,'G Project Timeline-OPM update'!$G$4:$L$4,0))-14</f>
        <v>#N/A</v>
      </c>
      <c r="T727" s="95" t="str">
        <f t="shared" si="3"/>
        <v>#N/A</v>
      </c>
      <c r="U727" s="96" t="str">
        <f>IFERROR(VLOOKUP(G727,'Bidding list 26'!$B$2:$P$31,15,0),"")</f>
        <v/>
      </c>
      <c r="V727" s="96" t="str">
        <f t="shared" si="4"/>
        <v>#N/A</v>
      </c>
      <c r="W727" s="96">
        <f t="shared" si="31"/>
        <v>0</v>
      </c>
      <c r="X727" s="96" t="str">
        <f t="shared" si="21"/>
        <v>#N/A</v>
      </c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01"/>
      <c r="AI727" s="195"/>
      <c r="AJ727" s="103"/>
      <c r="AK727" s="104"/>
      <c r="AL727" s="3">
        <f t="shared" si="32"/>
        <v>0</v>
      </c>
      <c r="AM727" s="3">
        <f t="shared" si="33"/>
        <v>0</v>
      </c>
      <c r="AN727" s="3">
        <f t="shared" si="34"/>
        <v>0</v>
      </c>
      <c r="AO727" s="3">
        <f t="shared" si="35"/>
        <v>0</v>
      </c>
    </row>
    <row r="728">
      <c r="A728" s="93"/>
      <c r="B728" s="195"/>
      <c r="C728" s="195"/>
      <c r="D728" s="195"/>
      <c r="E728" s="195"/>
      <c r="F728" s="93"/>
      <c r="G728" s="195"/>
      <c r="H728" s="195" t="str">
        <f>vlookup(G728,'Bidding list 26'!$B$4:$G$270,6,0)</f>
        <v>#N/A</v>
      </c>
      <c r="I728" s="88" t="str">
        <f>vlookup(G728,'Bidding list 26'!$B$4:$I$1009,8,0)</f>
        <v>#N/A</v>
      </c>
      <c r="J728" s="93"/>
      <c r="K728" s="89" t="str">
        <f t="shared" si="30"/>
        <v>#N/A</v>
      </c>
      <c r="L728" s="93"/>
      <c r="M728" s="91"/>
      <c r="N728" s="122"/>
      <c r="O728" s="240"/>
      <c r="P728" s="240"/>
      <c r="Q728" s="195"/>
      <c r="R728" s="93">
        <f t="shared" si="29"/>
        <v>0</v>
      </c>
      <c r="S728" s="179" t="str">
        <f t="array" ref="S728">INDEX('G Project Timeline-OPM update'!$G$7:$L$35,MATCH(1,('G Project Timeline-OPM update'!$C$7:$C$35=N728)*('G Project Timeline-OPM update'!$B$7:$B$35=M728)*('G Project Timeline-OPM update'!$D$7:$D$35=O728),0),MATCH(P728,'G Project Timeline-OPM update'!$G$4:$L$4,0))-14</f>
        <v>#N/A</v>
      </c>
      <c r="T728" s="95" t="str">
        <f t="shared" si="3"/>
        <v>#N/A</v>
      </c>
      <c r="U728" s="96" t="str">
        <f>IFERROR(VLOOKUP(G728,'Bidding list 26'!$B$2:$P$31,15,0),"")</f>
        <v/>
      </c>
      <c r="V728" s="96" t="str">
        <f t="shared" si="4"/>
        <v>#N/A</v>
      </c>
      <c r="W728" s="96">
        <f t="shared" si="31"/>
        <v>0</v>
      </c>
      <c r="X728" s="96" t="str">
        <f t="shared" si="21"/>
        <v>#N/A</v>
      </c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01"/>
      <c r="AI728" s="195"/>
      <c r="AJ728" s="103"/>
      <c r="AK728" s="104"/>
      <c r="AL728" s="3">
        <f t="shared" si="32"/>
        <v>0</v>
      </c>
      <c r="AM728" s="3">
        <f t="shared" si="33"/>
        <v>0</v>
      </c>
      <c r="AN728" s="3">
        <f t="shared" si="34"/>
        <v>0</v>
      </c>
      <c r="AO728" s="3">
        <f t="shared" si="35"/>
        <v>0</v>
      </c>
    </row>
    <row r="729">
      <c r="A729" s="93"/>
      <c r="B729" s="195"/>
      <c r="C729" s="195"/>
      <c r="D729" s="195"/>
      <c r="E729" s="195"/>
      <c r="F729" s="93"/>
      <c r="G729" s="195"/>
      <c r="H729" s="195" t="str">
        <f>vlookup(G729,'Bidding list 26'!$B$4:$G$270,6,0)</f>
        <v>#N/A</v>
      </c>
      <c r="I729" s="88" t="str">
        <f>vlookup(G729,'Bidding list 26'!$B$4:$I$1009,8,0)</f>
        <v>#N/A</v>
      </c>
      <c r="J729" s="93"/>
      <c r="K729" s="89" t="str">
        <f t="shared" si="30"/>
        <v>#N/A</v>
      </c>
      <c r="L729" s="93"/>
      <c r="M729" s="91"/>
      <c r="N729" s="122"/>
      <c r="O729" s="240"/>
      <c r="P729" s="240"/>
      <c r="Q729" s="195"/>
      <c r="R729" s="93">
        <f t="shared" si="29"/>
        <v>0</v>
      </c>
      <c r="S729" s="179" t="str">
        <f t="array" ref="S729">INDEX('G Project Timeline-OPM update'!$G$7:$L$35,MATCH(1,('G Project Timeline-OPM update'!$C$7:$C$35=N729)*('G Project Timeline-OPM update'!$B$7:$B$35=M729)*('G Project Timeline-OPM update'!$D$7:$D$35=O729),0),MATCH(P729,'G Project Timeline-OPM update'!$G$4:$L$4,0))-14</f>
        <v>#N/A</v>
      </c>
      <c r="T729" s="95" t="str">
        <f t="shared" si="3"/>
        <v>#N/A</v>
      </c>
      <c r="U729" s="96" t="str">
        <f>IFERROR(VLOOKUP(G729,'Bidding list 26'!$B$2:$P$31,15,0),"")</f>
        <v/>
      </c>
      <c r="V729" s="96" t="str">
        <f t="shared" si="4"/>
        <v>#N/A</v>
      </c>
      <c r="W729" s="96">
        <f t="shared" si="31"/>
        <v>0</v>
      </c>
      <c r="X729" s="96" t="str">
        <f t="shared" si="21"/>
        <v>#N/A</v>
      </c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01"/>
      <c r="AI729" s="195"/>
      <c r="AJ729" s="103"/>
      <c r="AK729" s="104"/>
      <c r="AL729" s="3">
        <f t="shared" si="32"/>
        <v>0</v>
      </c>
      <c r="AM729" s="3">
        <f t="shared" si="33"/>
        <v>0</v>
      </c>
      <c r="AN729" s="3">
        <f t="shared" si="34"/>
        <v>0</v>
      </c>
      <c r="AO729" s="3">
        <f t="shared" si="35"/>
        <v>0</v>
      </c>
    </row>
    <row r="730">
      <c r="A730" s="93"/>
      <c r="B730" s="195"/>
      <c r="C730" s="195"/>
      <c r="D730" s="195"/>
      <c r="E730" s="195"/>
      <c r="F730" s="93"/>
      <c r="G730" s="195"/>
      <c r="H730" s="195" t="str">
        <f>vlookup(G730,'Bidding list 26'!$B$4:$G$270,6,0)</f>
        <v>#N/A</v>
      </c>
      <c r="I730" s="88" t="str">
        <f>vlookup(G730,'Bidding list 26'!$B$4:$I$1009,8,0)</f>
        <v>#N/A</v>
      </c>
      <c r="J730" s="93"/>
      <c r="K730" s="89" t="str">
        <f t="shared" si="30"/>
        <v>#N/A</v>
      </c>
      <c r="L730" s="93"/>
      <c r="M730" s="91"/>
      <c r="N730" s="122"/>
      <c r="O730" s="240"/>
      <c r="P730" s="240"/>
      <c r="Q730" s="195"/>
      <c r="R730" s="93">
        <f t="shared" si="29"/>
        <v>0</v>
      </c>
      <c r="S730" s="179" t="str">
        <f t="array" ref="S730">INDEX('G Project Timeline-OPM update'!$G$7:$L$35,MATCH(1,('G Project Timeline-OPM update'!$C$7:$C$35=N730)*('G Project Timeline-OPM update'!$B$7:$B$35=M730)*('G Project Timeline-OPM update'!$D$7:$D$35=O730),0),MATCH(P730,'G Project Timeline-OPM update'!$G$4:$L$4,0))-14</f>
        <v>#N/A</v>
      </c>
      <c r="T730" s="95" t="str">
        <f t="shared" si="3"/>
        <v>#N/A</v>
      </c>
      <c r="U730" s="96" t="str">
        <f>IFERROR(VLOOKUP(G730,'Bidding list 26'!$B$2:$P$31,15,0),"")</f>
        <v/>
      </c>
      <c r="V730" s="96" t="str">
        <f t="shared" si="4"/>
        <v>#N/A</v>
      </c>
      <c r="W730" s="96">
        <f t="shared" si="31"/>
        <v>0</v>
      </c>
      <c r="X730" s="96" t="str">
        <f t="shared" si="21"/>
        <v>#N/A</v>
      </c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01"/>
      <c r="AI730" s="195"/>
      <c r="AJ730" s="103"/>
      <c r="AK730" s="104"/>
      <c r="AL730" s="3">
        <f t="shared" si="32"/>
        <v>0</v>
      </c>
      <c r="AM730" s="3">
        <f t="shared" si="33"/>
        <v>0</v>
      </c>
      <c r="AN730" s="3">
        <f t="shared" si="34"/>
        <v>0</v>
      </c>
      <c r="AO730" s="3">
        <f t="shared" si="35"/>
        <v>0</v>
      </c>
    </row>
    <row r="731">
      <c r="A731" s="93"/>
      <c r="B731" s="195"/>
      <c r="C731" s="195"/>
      <c r="D731" s="195"/>
      <c r="E731" s="195"/>
      <c r="F731" s="93"/>
      <c r="G731" s="195"/>
      <c r="H731" s="195" t="str">
        <f>vlookup(G731,'Bidding list 26'!$B$4:$G$270,6,0)</f>
        <v>#N/A</v>
      </c>
      <c r="I731" s="88" t="str">
        <f>vlookup(G731,'Bidding list 26'!$B$4:$I$1009,8,0)</f>
        <v>#N/A</v>
      </c>
      <c r="J731" s="93"/>
      <c r="K731" s="89" t="str">
        <f t="shared" si="30"/>
        <v>#N/A</v>
      </c>
      <c r="L731" s="93"/>
      <c r="M731" s="91"/>
      <c r="N731" s="122"/>
      <c r="O731" s="240"/>
      <c r="P731" s="240"/>
      <c r="Q731" s="195"/>
      <c r="R731" s="93">
        <f t="shared" si="29"/>
        <v>0</v>
      </c>
      <c r="S731" s="179" t="str">
        <f t="array" ref="S731">INDEX('G Project Timeline-OPM update'!$G$7:$L$35,MATCH(1,('G Project Timeline-OPM update'!$C$7:$C$35=N731)*('G Project Timeline-OPM update'!$B$7:$B$35=M731)*('G Project Timeline-OPM update'!$D$7:$D$35=O731),0),MATCH(P731,'G Project Timeline-OPM update'!$G$4:$L$4,0))-14</f>
        <v>#N/A</v>
      </c>
      <c r="T731" s="95" t="str">
        <f t="shared" si="3"/>
        <v>#N/A</v>
      </c>
      <c r="U731" s="96" t="str">
        <f>IFERROR(VLOOKUP(G731,'Bidding list 26'!$B$2:$P$31,15,0),"")</f>
        <v/>
      </c>
      <c r="V731" s="96" t="str">
        <f t="shared" si="4"/>
        <v>#N/A</v>
      </c>
      <c r="W731" s="96">
        <f t="shared" si="31"/>
        <v>0</v>
      </c>
      <c r="X731" s="96" t="str">
        <f t="shared" si="21"/>
        <v>#N/A</v>
      </c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01"/>
      <c r="AI731" s="195"/>
      <c r="AJ731" s="103"/>
      <c r="AK731" s="104"/>
      <c r="AL731" s="3">
        <f t="shared" si="32"/>
        <v>0</v>
      </c>
      <c r="AM731" s="3">
        <f t="shared" si="33"/>
        <v>0</v>
      </c>
      <c r="AN731" s="3">
        <f t="shared" si="34"/>
        <v>0</v>
      </c>
      <c r="AO731" s="3">
        <f t="shared" si="35"/>
        <v>0</v>
      </c>
    </row>
    <row r="732">
      <c r="A732" s="93"/>
      <c r="B732" s="195"/>
      <c r="C732" s="195"/>
      <c r="D732" s="195"/>
      <c r="E732" s="195"/>
      <c r="F732" s="93"/>
      <c r="G732" s="195"/>
      <c r="H732" s="195" t="str">
        <f>vlookup(G732,'Bidding list 26'!$B$4:$G$270,6,0)</f>
        <v>#N/A</v>
      </c>
      <c r="I732" s="88" t="str">
        <f>vlookup(G732,'Bidding list 26'!$B$4:$I$1009,8,0)</f>
        <v>#N/A</v>
      </c>
      <c r="J732" s="93"/>
      <c r="K732" s="89" t="str">
        <f t="shared" si="30"/>
        <v>#N/A</v>
      </c>
      <c r="L732" s="93"/>
      <c r="M732" s="91"/>
      <c r="N732" s="122"/>
      <c r="O732" s="240"/>
      <c r="P732" s="240"/>
      <c r="Q732" s="195"/>
      <c r="R732" s="93">
        <f t="shared" si="29"/>
        <v>0</v>
      </c>
      <c r="S732" s="179" t="str">
        <f t="array" ref="S732">INDEX('G Project Timeline-OPM update'!$G$7:$L$35,MATCH(1,('G Project Timeline-OPM update'!$C$7:$C$35=N732)*('G Project Timeline-OPM update'!$B$7:$B$35=M732)*('G Project Timeline-OPM update'!$D$7:$D$35=O732),0),MATCH(P732,'G Project Timeline-OPM update'!$G$4:$L$4,0))-14</f>
        <v>#N/A</v>
      </c>
      <c r="T732" s="95" t="str">
        <f t="shared" si="3"/>
        <v>#N/A</v>
      </c>
      <c r="U732" s="96" t="str">
        <f>IFERROR(VLOOKUP(G732,'Bidding list 26'!$B$2:$P$31,15,0),"")</f>
        <v/>
      </c>
      <c r="V732" s="96" t="str">
        <f t="shared" si="4"/>
        <v>#N/A</v>
      </c>
      <c r="W732" s="96">
        <f t="shared" si="31"/>
        <v>0</v>
      </c>
      <c r="X732" s="96" t="str">
        <f t="shared" si="21"/>
        <v>#N/A</v>
      </c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01"/>
      <c r="AI732" s="195"/>
      <c r="AJ732" s="103"/>
      <c r="AK732" s="104"/>
      <c r="AL732" s="3">
        <f t="shared" si="32"/>
        <v>0</v>
      </c>
      <c r="AM732" s="3">
        <f t="shared" si="33"/>
        <v>0</v>
      </c>
      <c r="AN732" s="3">
        <f t="shared" si="34"/>
        <v>0</v>
      </c>
      <c r="AO732" s="3">
        <f t="shared" si="35"/>
        <v>0</v>
      </c>
    </row>
    <row r="733">
      <c r="A733" s="93"/>
      <c r="B733" s="195"/>
      <c r="C733" s="195"/>
      <c r="D733" s="195"/>
      <c r="E733" s="195"/>
      <c r="F733" s="93"/>
      <c r="G733" s="195"/>
      <c r="H733" s="195" t="str">
        <f>vlookup(G733,'Bidding list 26'!$B$4:$G$270,6,0)</f>
        <v>#N/A</v>
      </c>
      <c r="I733" s="88" t="str">
        <f>vlookup(G733,'Bidding list 26'!$B$4:$I$1009,8,0)</f>
        <v>#N/A</v>
      </c>
      <c r="J733" s="93"/>
      <c r="K733" s="89" t="str">
        <f t="shared" si="30"/>
        <v>#N/A</v>
      </c>
      <c r="L733" s="93"/>
      <c r="M733" s="91"/>
      <c r="N733" s="122"/>
      <c r="O733" s="240"/>
      <c r="P733" s="240"/>
      <c r="Q733" s="195"/>
      <c r="R733" s="93">
        <f t="shared" si="29"/>
        <v>0</v>
      </c>
      <c r="S733" s="179" t="str">
        <f t="array" ref="S733">INDEX('G Project Timeline-OPM update'!$G$7:$L$35,MATCH(1,('G Project Timeline-OPM update'!$C$7:$C$35=N733)*('G Project Timeline-OPM update'!$B$7:$B$35=M733)*('G Project Timeline-OPM update'!$D$7:$D$35=O733),0),MATCH(P733,'G Project Timeline-OPM update'!$G$4:$L$4,0))-14</f>
        <v>#N/A</v>
      </c>
      <c r="T733" s="95" t="str">
        <f t="shared" si="3"/>
        <v>#N/A</v>
      </c>
      <c r="U733" s="96" t="str">
        <f>IFERROR(VLOOKUP(G733,'Bidding list 26'!$B$2:$P$31,15,0),"")</f>
        <v/>
      </c>
      <c r="V733" s="96" t="str">
        <f t="shared" si="4"/>
        <v>#N/A</v>
      </c>
      <c r="W733" s="96">
        <f t="shared" si="31"/>
        <v>0</v>
      </c>
      <c r="X733" s="96" t="str">
        <f t="shared" si="21"/>
        <v>#N/A</v>
      </c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01"/>
      <c r="AI733" s="195"/>
      <c r="AJ733" s="103"/>
      <c r="AK733" s="104"/>
      <c r="AL733" s="3">
        <f t="shared" si="32"/>
        <v>0</v>
      </c>
      <c r="AM733" s="3">
        <f t="shared" si="33"/>
        <v>0</v>
      </c>
      <c r="AN733" s="3">
        <f t="shared" si="34"/>
        <v>0</v>
      </c>
      <c r="AO733" s="3">
        <f t="shared" si="35"/>
        <v>0</v>
      </c>
    </row>
    <row r="734">
      <c r="A734" s="93"/>
      <c r="B734" s="195"/>
      <c r="C734" s="195"/>
      <c r="D734" s="195"/>
      <c r="E734" s="195"/>
      <c r="F734" s="93"/>
      <c r="G734" s="195"/>
      <c r="H734" s="195" t="str">
        <f>vlookup(G734,'Bidding list 26'!$B$4:$G$270,6,0)</f>
        <v>#N/A</v>
      </c>
      <c r="I734" s="88" t="str">
        <f>vlookup(G734,'Bidding list 26'!$B$4:$I$1009,8,0)</f>
        <v>#N/A</v>
      </c>
      <c r="J734" s="93"/>
      <c r="K734" s="89" t="str">
        <f t="shared" si="30"/>
        <v>#N/A</v>
      </c>
      <c r="L734" s="93"/>
      <c r="M734" s="91"/>
      <c r="N734" s="122"/>
      <c r="O734" s="240"/>
      <c r="P734" s="240"/>
      <c r="Q734" s="195"/>
      <c r="R734" s="93">
        <f t="shared" si="29"/>
        <v>0</v>
      </c>
      <c r="S734" s="179" t="str">
        <f t="array" ref="S734">INDEX('G Project Timeline-OPM update'!$G$7:$L$35,MATCH(1,('G Project Timeline-OPM update'!$C$7:$C$35=N734)*('G Project Timeline-OPM update'!$B$7:$B$35=M734)*('G Project Timeline-OPM update'!$D$7:$D$35=O734),0),MATCH(P734,'G Project Timeline-OPM update'!$G$4:$L$4,0))-14</f>
        <v>#N/A</v>
      </c>
      <c r="T734" s="95" t="str">
        <f t="shared" si="3"/>
        <v>#N/A</v>
      </c>
      <c r="U734" s="96" t="str">
        <f>IFERROR(VLOOKUP(G734,'Bidding list 26'!$B$2:$P$31,15,0),"")</f>
        <v/>
      </c>
      <c r="V734" s="96" t="str">
        <f t="shared" si="4"/>
        <v>#N/A</v>
      </c>
      <c r="W734" s="96">
        <f t="shared" si="31"/>
        <v>0</v>
      </c>
      <c r="X734" s="96" t="str">
        <f t="shared" si="21"/>
        <v>#N/A</v>
      </c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01"/>
      <c r="AI734" s="195"/>
      <c r="AJ734" s="103"/>
      <c r="AK734" s="104"/>
      <c r="AL734" s="3">
        <f t="shared" si="32"/>
        <v>0</v>
      </c>
      <c r="AM734" s="3">
        <f t="shared" si="33"/>
        <v>0</v>
      </c>
      <c r="AN734" s="3">
        <f t="shared" si="34"/>
        <v>0</v>
      </c>
      <c r="AO734" s="3">
        <f t="shared" si="35"/>
        <v>0</v>
      </c>
    </row>
    <row r="735">
      <c r="A735" s="93"/>
      <c r="B735" s="195"/>
      <c r="C735" s="195"/>
      <c r="D735" s="195"/>
      <c r="E735" s="195"/>
      <c r="F735" s="93"/>
      <c r="G735" s="195"/>
      <c r="H735" s="195" t="str">
        <f>vlookup(G735,'Bidding list 26'!$B$4:$G$270,6,0)</f>
        <v>#N/A</v>
      </c>
      <c r="I735" s="88" t="str">
        <f>vlookup(G735,'Bidding list 26'!$B$4:$I$1009,8,0)</f>
        <v>#N/A</v>
      </c>
      <c r="J735" s="93"/>
      <c r="K735" s="89" t="str">
        <f t="shared" si="30"/>
        <v>#N/A</v>
      </c>
      <c r="L735" s="93"/>
      <c r="M735" s="91"/>
      <c r="N735" s="122"/>
      <c r="O735" s="240"/>
      <c r="P735" s="240"/>
      <c r="Q735" s="195"/>
      <c r="R735" s="93">
        <f t="shared" si="29"/>
        <v>0</v>
      </c>
      <c r="S735" s="179" t="str">
        <f t="array" ref="S735">INDEX('G Project Timeline-OPM update'!$G$7:$L$35,MATCH(1,('G Project Timeline-OPM update'!$C$7:$C$35=N735)*('G Project Timeline-OPM update'!$B$7:$B$35=M735)*('G Project Timeline-OPM update'!$D$7:$D$35=O735),0),MATCH(P735,'G Project Timeline-OPM update'!$G$4:$L$4,0))-14</f>
        <v>#N/A</v>
      </c>
      <c r="T735" s="95" t="str">
        <f t="shared" si="3"/>
        <v>#N/A</v>
      </c>
      <c r="U735" s="96" t="str">
        <f>IFERROR(VLOOKUP(G735,'Bidding list 26'!$B$2:$P$31,15,0),"")</f>
        <v/>
      </c>
      <c r="V735" s="96" t="str">
        <f t="shared" si="4"/>
        <v>#N/A</v>
      </c>
      <c r="W735" s="96">
        <f t="shared" si="31"/>
        <v>0</v>
      </c>
      <c r="X735" s="96" t="str">
        <f t="shared" si="21"/>
        <v>#N/A</v>
      </c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01"/>
      <c r="AI735" s="195"/>
      <c r="AJ735" s="103"/>
      <c r="AK735" s="104"/>
      <c r="AL735" s="3">
        <f t="shared" si="32"/>
        <v>0</v>
      </c>
      <c r="AM735" s="3">
        <f t="shared" si="33"/>
        <v>0</v>
      </c>
      <c r="AN735" s="3">
        <f t="shared" si="34"/>
        <v>0</v>
      </c>
      <c r="AO735" s="3">
        <f t="shared" si="35"/>
        <v>0</v>
      </c>
    </row>
    <row r="736">
      <c r="A736" s="93"/>
      <c r="B736" s="195"/>
      <c r="C736" s="195"/>
      <c r="D736" s="195"/>
      <c r="E736" s="195"/>
      <c r="F736" s="93"/>
      <c r="G736" s="195"/>
      <c r="H736" s="195" t="str">
        <f>vlookup(G736,'Bidding list 26'!$B$4:$G$270,6,0)</f>
        <v>#N/A</v>
      </c>
      <c r="I736" s="88" t="str">
        <f>vlookup(G736,'Bidding list 26'!$B$4:$I$1009,8,0)</f>
        <v>#N/A</v>
      </c>
      <c r="J736" s="93"/>
      <c r="K736" s="89" t="str">
        <f t="shared" si="30"/>
        <v>#N/A</v>
      </c>
      <c r="L736" s="93"/>
      <c r="M736" s="91"/>
      <c r="N736" s="122"/>
      <c r="O736" s="240"/>
      <c r="P736" s="240"/>
      <c r="Q736" s="195"/>
      <c r="R736" s="93">
        <f t="shared" si="29"/>
        <v>0</v>
      </c>
      <c r="S736" s="179" t="str">
        <f t="array" ref="S736">INDEX('G Project Timeline-OPM update'!$G$7:$L$35,MATCH(1,('G Project Timeline-OPM update'!$C$7:$C$35=N736)*('G Project Timeline-OPM update'!$B$7:$B$35=M736)*('G Project Timeline-OPM update'!$D$7:$D$35=O736),0),MATCH(P736,'G Project Timeline-OPM update'!$G$4:$L$4,0))-14</f>
        <v>#N/A</v>
      </c>
      <c r="T736" s="95" t="str">
        <f t="shared" si="3"/>
        <v>#N/A</v>
      </c>
      <c r="U736" s="96" t="str">
        <f>IFERROR(VLOOKUP(G736,'Bidding list 26'!$B$2:$P$31,15,0),"")</f>
        <v/>
      </c>
      <c r="V736" s="96" t="str">
        <f t="shared" si="4"/>
        <v>#N/A</v>
      </c>
      <c r="W736" s="96">
        <f t="shared" si="31"/>
        <v>0</v>
      </c>
      <c r="X736" s="96" t="str">
        <f t="shared" si="21"/>
        <v>#N/A</v>
      </c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01"/>
      <c r="AI736" s="195"/>
      <c r="AJ736" s="103"/>
      <c r="AK736" s="104"/>
      <c r="AL736" s="3">
        <f t="shared" si="32"/>
        <v>0</v>
      </c>
      <c r="AM736" s="3">
        <f t="shared" si="33"/>
        <v>0</v>
      </c>
      <c r="AN736" s="3">
        <f t="shared" si="34"/>
        <v>0</v>
      </c>
      <c r="AO736" s="3">
        <f t="shared" si="35"/>
        <v>0</v>
      </c>
    </row>
    <row r="737">
      <c r="A737" s="93"/>
      <c r="B737" s="195"/>
      <c r="C737" s="195"/>
      <c r="D737" s="195"/>
      <c r="E737" s="195"/>
      <c r="F737" s="93"/>
      <c r="G737" s="195"/>
      <c r="H737" s="195" t="str">
        <f>vlookup(G737,'Bidding list 26'!$B$4:$G$270,6,0)</f>
        <v>#N/A</v>
      </c>
      <c r="I737" s="88" t="str">
        <f>vlookup(G737,'Bidding list 26'!$B$4:$I$1009,8,0)</f>
        <v>#N/A</v>
      </c>
      <c r="J737" s="93"/>
      <c r="K737" s="89" t="str">
        <f t="shared" si="30"/>
        <v>#N/A</v>
      </c>
      <c r="L737" s="93"/>
      <c r="M737" s="91"/>
      <c r="N737" s="122"/>
      <c r="O737" s="240"/>
      <c r="P737" s="240"/>
      <c r="Q737" s="195"/>
      <c r="R737" s="93">
        <f t="shared" si="29"/>
        <v>0</v>
      </c>
      <c r="S737" s="179" t="str">
        <f t="array" ref="S737">INDEX('G Project Timeline-OPM update'!$G$7:$L$35,MATCH(1,('G Project Timeline-OPM update'!$C$7:$C$35=N737)*('G Project Timeline-OPM update'!$B$7:$B$35=M737)*('G Project Timeline-OPM update'!$D$7:$D$35=O737),0),MATCH(P737,'G Project Timeline-OPM update'!$G$4:$L$4,0))-14</f>
        <v>#N/A</v>
      </c>
      <c r="T737" s="95" t="str">
        <f t="shared" si="3"/>
        <v>#N/A</v>
      </c>
      <c r="U737" s="96" t="str">
        <f>IFERROR(VLOOKUP(G737,'Bidding list 26'!$B$2:$P$31,15,0),"")</f>
        <v/>
      </c>
      <c r="V737" s="96" t="str">
        <f t="shared" si="4"/>
        <v>#N/A</v>
      </c>
      <c r="W737" s="96">
        <f t="shared" si="31"/>
        <v>0</v>
      </c>
      <c r="X737" s="96" t="str">
        <f t="shared" si="21"/>
        <v>#N/A</v>
      </c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01"/>
      <c r="AI737" s="195"/>
      <c r="AJ737" s="103"/>
      <c r="AK737" s="104"/>
      <c r="AL737" s="3">
        <f t="shared" si="32"/>
        <v>0</v>
      </c>
      <c r="AM737" s="3">
        <f t="shared" si="33"/>
        <v>0</v>
      </c>
      <c r="AN737" s="3">
        <f t="shared" si="34"/>
        <v>0</v>
      </c>
      <c r="AO737" s="3">
        <f t="shared" si="35"/>
        <v>0</v>
      </c>
    </row>
    <row r="738">
      <c r="A738" s="93"/>
      <c r="B738" s="195"/>
      <c r="C738" s="195"/>
      <c r="D738" s="195"/>
      <c r="E738" s="195"/>
      <c r="F738" s="93"/>
      <c r="G738" s="195"/>
      <c r="H738" s="195" t="str">
        <f>vlookup(G738,'Bidding list 26'!$B$4:$G$270,6,0)</f>
        <v>#N/A</v>
      </c>
      <c r="I738" s="88" t="str">
        <f>vlookup(G738,'Bidding list 26'!$B$4:$I$1009,8,0)</f>
        <v>#N/A</v>
      </c>
      <c r="J738" s="93"/>
      <c r="K738" s="89" t="str">
        <f t="shared" si="30"/>
        <v>#N/A</v>
      </c>
      <c r="L738" s="93"/>
      <c r="M738" s="91"/>
      <c r="N738" s="122"/>
      <c r="O738" s="240"/>
      <c r="P738" s="240"/>
      <c r="Q738" s="195"/>
      <c r="R738" s="93">
        <f t="shared" si="29"/>
        <v>0</v>
      </c>
      <c r="S738" s="179" t="str">
        <f t="array" ref="S738">INDEX('G Project Timeline-OPM update'!$G$7:$L$35,MATCH(1,('G Project Timeline-OPM update'!$C$7:$C$35=N738)*('G Project Timeline-OPM update'!$B$7:$B$35=M738)*('G Project Timeline-OPM update'!$D$7:$D$35=O738),0),MATCH(P738,'G Project Timeline-OPM update'!$G$4:$L$4,0))-14</f>
        <v>#N/A</v>
      </c>
      <c r="T738" s="95" t="str">
        <f t="shared" si="3"/>
        <v>#N/A</v>
      </c>
      <c r="U738" s="96" t="str">
        <f>IFERROR(VLOOKUP(G738,'Bidding list 26'!$B$2:$P$31,15,0),"")</f>
        <v/>
      </c>
      <c r="V738" s="96" t="str">
        <f t="shared" si="4"/>
        <v>#N/A</v>
      </c>
      <c r="W738" s="96">
        <f t="shared" si="31"/>
        <v>0</v>
      </c>
      <c r="X738" s="96" t="str">
        <f t="shared" si="21"/>
        <v>#N/A</v>
      </c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01"/>
      <c r="AI738" s="195"/>
      <c r="AJ738" s="103"/>
      <c r="AK738" s="104"/>
      <c r="AL738" s="3">
        <f t="shared" si="32"/>
        <v>0</v>
      </c>
      <c r="AM738" s="3">
        <f t="shared" si="33"/>
        <v>0</v>
      </c>
      <c r="AN738" s="3">
        <f t="shared" si="34"/>
        <v>0</v>
      </c>
      <c r="AO738" s="3">
        <f t="shared" si="35"/>
        <v>0</v>
      </c>
    </row>
    <row r="739">
      <c r="A739" s="93"/>
      <c r="B739" s="195"/>
      <c r="C739" s="195"/>
      <c r="D739" s="195"/>
      <c r="E739" s="195"/>
      <c r="F739" s="93"/>
      <c r="G739" s="195"/>
      <c r="H739" s="195" t="str">
        <f>vlookup(G739,'Bidding list 26'!$B$4:$G$270,6,0)</f>
        <v>#N/A</v>
      </c>
      <c r="I739" s="88" t="str">
        <f>vlookup(G739,'Bidding list 26'!$B$4:$I$1009,8,0)</f>
        <v>#N/A</v>
      </c>
      <c r="J739" s="93"/>
      <c r="K739" s="89" t="str">
        <f t="shared" si="30"/>
        <v>#N/A</v>
      </c>
      <c r="L739" s="93"/>
      <c r="M739" s="91"/>
      <c r="N739" s="122"/>
      <c r="O739" s="240"/>
      <c r="P739" s="240"/>
      <c r="Q739" s="195"/>
      <c r="R739" s="93">
        <f t="shared" si="29"/>
        <v>0</v>
      </c>
      <c r="S739" s="179" t="str">
        <f t="array" ref="S739">INDEX('G Project Timeline-OPM update'!$G$7:$L$35,MATCH(1,('G Project Timeline-OPM update'!$C$7:$C$35=N739)*('G Project Timeline-OPM update'!$B$7:$B$35=M739)*('G Project Timeline-OPM update'!$D$7:$D$35=O739),0),MATCH(P739,'G Project Timeline-OPM update'!$G$4:$L$4,0))-14</f>
        <v>#N/A</v>
      </c>
      <c r="T739" s="95" t="str">
        <f t="shared" si="3"/>
        <v>#N/A</v>
      </c>
      <c r="U739" s="96" t="str">
        <f>IFERROR(VLOOKUP(G739,'Bidding list 26'!$B$2:$P$31,15,0),"")</f>
        <v/>
      </c>
      <c r="V739" s="96" t="str">
        <f t="shared" si="4"/>
        <v>#N/A</v>
      </c>
      <c r="W739" s="96">
        <f t="shared" si="31"/>
        <v>0</v>
      </c>
      <c r="X739" s="96" t="str">
        <f t="shared" si="21"/>
        <v>#N/A</v>
      </c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01"/>
      <c r="AI739" s="195"/>
      <c r="AJ739" s="103"/>
      <c r="AK739" s="104"/>
      <c r="AL739" s="3">
        <f t="shared" si="32"/>
        <v>0</v>
      </c>
      <c r="AM739" s="3">
        <f t="shared" si="33"/>
        <v>0</v>
      </c>
      <c r="AN739" s="3">
        <f t="shared" si="34"/>
        <v>0</v>
      </c>
      <c r="AO739" s="3">
        <f t="shared" si="35"/>
        <v>0</v>
      </c>
    </row>
    <row r="740">
      <c r="A740" s="93"/>
      <c r="B740" s="195"/>
      <c r="C740" s="195"/>
      <c r="D740" s="195"/>
      <c r="E740" s="195"/>
      <c r="F740" s="93"/>
      <c r="G740" s="195"/>
      <c r="H740" s="195" t="str">
        <f>vlookup(G740,'Bidding list 26'!$B$4:$G$270,6,0)</f>
        <v>#N/A</v>
      </c>
      <c r="I740" s="88" t="str">
        <f>vlookup(G740,'Bidding list 26'!$B$4:$I$1009,8,0)</f>
        <v>#N/A</v>
      </c>
      <c r="J740" s="93"/>
      <c r="K740" s="89" t="str">
        <f t="shared" si="30"/>
        <v>#N/A</v>
      </c>
      <c r="L740" s="93"/>
      <c r="M740" s="91"/>
      <c r="N740" s="122"/>
      <c r="O740" s="240"/>
      <c r="P740" s="240"/>
      <c r="Q740" s="195"/>
      <c r="R740" s="93">
        <f t="shared" si="29"/>
        <v>0</v>
      </c>
      <c r="S740" s="179" t="str">
        <f t="array" ref="S740">INDEX('G Project Timeline-OPM update'!$G$7:$L$35,MATCH(1,('G Project Timeline-OPM update'!$C$7:$C$35=N740)*('G Project Timeline-OPM update'!$B$7:$B$35=M740)*('G Project Timeline-OPM update'!$D$7:$D$35=O740),0),MATCH(P740,'G Project Timeline-OPM update'!$G$4:$L$4,0))-14</f>
        <v>#N/A</v>
      </c>
      <c r="T740" s="95" t="str">
        <f t="shared" si="3"/>
        <v>#N/A</v>
      </c>
      <c r="U740" s="96" t="str">
        <f>IFERROR(VLOOKUP(G740,'Bidding list 26'!$B$2:$P$31,15,0),"")</f>
        <v/>
      </c>
      <c r="V740" s="96" t="str">
        <f t="shared" si="4"/>
        <v>#N/A</v>
      </c>
      <c r="W740" s="96">
        <f t="shared" si="31"/>
        <v>0</v>
      </c>
      <c r="X740" s="96" t="str">
        <f t="shared" si="21"/>
        <v>#N/A</v>
      </c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01"/>
      <c r="AI740" s="195"/>
      <c r="AJ740" s="103"/>
      <c r="AK740" s="104"/>
      <c r="AL740" s="3">
        <f t="shared" si="32"/>
        <v>0</v>
      </c>
      <c r="AM740" s="3">
        <f t="shared" si="33"/>
        <v>0</v>
      </c>
      <c r="AN740" s="3">
        <f t="shared" si="34"/>
        <v>0</v>
      </c>
      <c r="AO740" s="3">
        <f t="shared" si="35"/>
        <v>0</v>
      </c>
    </row>
    <row r="741">
      <c r="A741" s="93"/>
      <c r="B741" s="195"/>
      <c r="C741" s="195"/>
      <c r="D741" s="195"/>
      <c r="E741" s="195"/>
      <c r="F741" s="93"/>
      <c r="G741" s="195"/>
      <c r="H741" s="195" t="str">
        <f>vlookup(G741,'Bidding list 26'!$B$4:$G$270,6,0)</f>
        <v>#N/A</v>
      </c>
      <c r="I741" s="88" t="str">
        <f>vlookup(G741,'Bidding list 26'!$B$4:$I$1009,8,0)</f>
        <v>#N/A</v>
      </c>
      <c r="J741" s="93"/>
      <c r="K741" s="89" t="str">
        <f t="shared" si="30"/>
        <v>#N/A</v>
      </c>
      <c r="L741" s="93"/>
      <c r="M741" s="91"/>
      <c r="N741" s="122"/>
      <c r="O741" s="240"/>
      <c r="P741" s="240"/>
      <c r="Q741" s="195"/>
      <c r="R741" s="93">
        <f t="shared" si="29"/>
        <v>0</v>
      </c>
      <c r="S741" s="179" t="str">
        <f t="array" ref="S741">INDEX('G Project Timeline-OPM update'!$G$7:$L$35,MATCH(1,('G Project Timeline-OPM update'!$C$7:$C$35=N741)*('G Project Timeline-OPM update'!$B$7:$B$35=M741)*('G Project Timeline-OPM update'!$D$7:$D$35=O741),0),MATCH(P741,'G Project Timeline-OPM update'!$G$4:$L$4,0))-14</f>
        <v>#N/A</v>
      </c>
      <c r="T741" s="95" t="str">
        <f t="shared" si="3"/>
        <v>#N/A</v>
      </c>
      <c r="U741" s="96" t="str">
        <f>IFERROR(VLOOKUP(G741,'Bidding list 26'!$B$2:$P$31,15,0),"")</f>
        <v/>
      </c>
      <c r="V741" s="96" t="str">
        <f t="shared" si="4"/>
        <v>#N/A</v>
      </c>
      <c r="W741" s="96">
        <f t="shared" si="31"/>
        <v>0</v>
      </c>
      <c r="X741" s="96" t="str">
        <f t="shared" si="21"/>
        <v>#N/A</v>
      </c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01"/>
      <c r="AI741" s="195"/>
      <c r="AJ741" s="103"/>
      <c r="AK741" s="104"/>
      <c r="AL741" s="3">
        <f t="shared" si="32"/>
        <v>0</v>
      </c>
      <c r="AM741" s="3">
        <f t="shared" si="33"/>
        <v>0</v>
      </c>
      <c r="AN741" s="3">
        <f t="shared" si="34"/>
        <v>0</v>
      </c>
      <c r="AO741" s="3">
        <f t="shared" si="35"/>
        <v>0</v>
      </c>
    </row>
    <row r="742">
      <c r="A742" s="93"/>
      <c r="B742" s="195"/>
      <c r="C742" s="195"/>
      <c r="D742" s="195"/>
      <c r="E742" s="195"/>
      <c r="F742" s="93"/>
      <c r="G742" s="195"/>
      <c r="H742" s="195" t="str">
        <f>vlookup(G742,'Bidding list 26'!$B$4:$G$270,6,0)</f>
        <v>#N/A</v>
      </c>
      <c r="I742" s="88" t="str">
        <f>vlookup(G742,'Bidding list 26'!$B$4:$I$1009,8,0)</f>
        <v>#N/A</v>
      </c>
      <c r="J742" s="93"/>
      <c r="K742" s="89" t="str">
        <f t="shared" si="30"/>
        <v>#N/A</v>
      </c>
      <c r="L742" s="93"/>
      <c r="M742" s="91"/>
      <c r="N742" s="122"/>
      <c r="O742" s="240"/>
      <c r="P742" s="240"/>
      <c r="Q742" s="195"/>
      <c r="R742" s="93">
        <f t="shared" si="29"/>
        <v>0</v>
      </c>
      <c r="S742" s="179" t="str">
        <f t="array" ref="S742">INDEX('G Project Timeline-OPM update'!$G$7:$L$35,MATCH(1,('G Project Timeline-OPM update'!$C$7:$C$35=N742)*('G Project Timeline-OPM update'!$B$7:$B$35=M742)*('G Project Timeline-OPM update'!$D$7:$D$35=O742),0),MATCH(P742,'G Project Timeline-OPM update'!$G$4:$L$4,0))-14</f>
        <v>#N/A</v>
      </c>
      <c r="T742" s="95" t="str">
        <f t="shared" si="3"/>
        <v>#N/A</v>
      </c>
      <c r="U742" s="96" t="str">
        <f>IFERROR(VLOOKUP(G742,'Bidding list 26'!$B$2:$P$31,15,0),"")</f>
        <v/>
      </c>
      <c r="V742" s="96" t="str">
        <f t="shared" si="4"/>
        <v>#N/A</v>
      </c>
      <c r="W742" s="96">
        <f t="shared" si="31"/>
        <v>0</v>
      </c>
      <c r="X742" s="96" t="str">
        <f t="shared" si="21"/>
        <v>#N/A</v>
      </c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01"/>
      <c r="AI742" s="195"/>
      <c r="AJ742" s="103"/>
      <c r="AK742" s="104"/>
      <c r="AL742" s="3">
        <f t="shared" si="32"/>
        <v>0</v>
      </c>
      <c r="AM742" s="3">
        <f t="shared" si="33"/>
        <v>0</v>
      </c>
      <c r="AN742" s="3">
        <f t="shared" si="34"/>
        <v>0</v>
      </c>
      <c r="AO742" s="3">
        <f t="shared" si="35"/>
        <v>0</v>
      </c>
    </row>
    <row r="743">
      <c r="A743" s="93"/>
      <c r="B743" s="195"/>
      <c r="C743" s="195"/>
      <c r="D743" s="195"/>
      <c r="E743" s="195"/>
      <c r="F743" s="93"/>
      <c r="G743" s="195"/>
      <c r="H743" s="195" t="str">
        <f>vlookup(G743,'Bidding list 26'!$B$4:$G$270,6,0)</f>
        <v>#N/A</v>
      </c>
      <c r="I743" s="88" t="str">
        <f>vlookup(G743,'Bidding list 26'!$B$4:$I$1009,8,0)</f>
        <v>#N/A</v>
      </c>
      <c r="J743" s="93"/>
      <c r="K743" s="89" t="str">
        <f t="shared" si="30"/>
        <v>#N/A</v>
      </c>
      <c r="L743" s="93"/>
      <c r="M743" s="91"/>
      <c r="N743" s="122"/>
      <c r="O743" s="240"/>
      <c r="P743" s="240"/>
      <c r="Q743" s="195"/>
      <c r="R743" s="93">
        <f t="shared" si="29"/>
        <v>0</v>
      </c>
      <c r="S743" s="179" t="str">
        <f t="array" ref="S743">INDEX('G Project Timeline-OPM update'!$G$7:$L$35,MATCH(1,('G Project Timeline-OPM update'!$C$7:$C$35=N743)*('G Project Timeline-OPM update'!$B$7:$B$35=M743)*('G Project Timeline-OPM update'!$D$7:$D$35=O743),0),MATCH(P743,'G Project Timeline-OPM update'!$G$4:$L$4,0))-14</f>
        <v>#N/A</v>
      </c>
      <c r="T743" s="95" t="str">
        <f t="shared" si="3"/>
        <v>#N/A</v>
      </c>
      <c r="U743" s="96" t="str">
        <f>IFERROR(VLOOKUP(G743,'Bidding list 26'!$B$2:$P$31,15,0),"")</f>
        <v/>
      </c>
      <c r="V743" s="96" t="str">
        <f t="shared" si="4"/>
        <v>#N/A</v>
      </c>
      <c r="W743" s="96">
        <f t="shared" si="31"/>
        <v>0</v>
      </c>
      <c r="X743" s="96" t="str">
        <f t="shared" si="21"/>
        <v>#N/A</v>
      </c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01"/>
      <c r="AI743" s="195"/>
      <c r="AJ743" s="103"/>
      <c r="AK743" s="104"/>
      <c r="AL743" s="3">
        <f t="shared" si="32"/>
        <v>0</v>
      </c>
      <c r="AM743" s="3">
        <f t="shared" si="33"/>
        <v>0</v>
      </c>
      <c r="AN743" s="3">
        <f t="shared" si="34"/>
        <v>0</v>
      </c>
      <c r="AO743" s="3">
        <f t="shared" si="35"/>
        <v>0</v>
      </c>
    </row>
    <row r="744">
      <c r="A744" s="93"/>
      <c r="B744" s="195"/>
      <c r="C744" s="195"/>
      <c r="D744" s="195"/>
      <c r="E744" s="195"/>
      <c r="F744" s="93"/>
      <c r="G744" s="195"/>
      <c r="H744" s="195" t="str">
        <f>vlookup(G744,'Bidding list 26'!$B$4:$G$270,6,0)</f>
        <v>#N/A</v>
      </c>
      <c r="I744" s="88" t="str">
        <f>vlookup(G744,'Bidding list 26'!$B$4:$I$1009,8,0)</f>
        <v>#N/A</v>
      </c>
      <c r="J744" s="93"/>
      <c r="K744" s="89" t="str">
        <f t="shared" si="30"/>
        <v>#N/A</v>
      </c>
      <c r="L744" s="93"/>
      <c r="M744" s="91"/>
      <c r="N744" s="122"/>
      <c r="O744" s="240"/>
      <c r="P744" s="240"/>
      <c r="Q744" s="195"/>
      <c r="R744" s="93">
        <f t="shared" si="29"/>
        <v>0</v>
      </c>
      <c r="S744" s="179" t="str">
        <f t="array" ref="S744">INDEX('G Project Timeline-OPM update'!$G$7:$L$35,MATCH(1,('G Project Timeline-OPM update'!$C$7:$C$35=N744)*('G Project Timeline-OPM update'!$B$7:$B$35=M744)*('G Project Timeline-OPM update'!$D$7:$D$35=O744),0),MATCH(P744,'G Project Timeline-OPM update'!$G$4:$L$4,0))-14</f>
        <v>#N/A</v>
      </c>
      <c r="T744" s="95" t="str">
        <f t="shared" si="3"/>
        <v>#N/A</v>
      </c>
      <c r="U744" s="96" t="str">
        <f>IFERROR(VLOOKUP(G744,'Bidding list 26'!$B$2:$P$31,15,0),"")</f>
        <v/>
      </c>
      <c r="V744" s="96" t="str">
        <f t="shared" si="4"/>
        <v>#N/A</v>
      </c>
      <c r="W744" s="96">
        <f t="shared" si="31"/>
        <v>0</v>
      </c>
      <c r="X744" s="96" t="str">
        <f t="shared" si="21"/>
        <v>#N/A</v>
      </c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01"/>
      <c r="AI744" s="195"/>
      <c r="AJ744" s="103"/>
      <c r="AK744" s="104"/>
      <c r="AL744" s="3">
        <f t="shared" si="32"/>
        <v>0</v>
      </c>
      <c r="AM744" s="3">
        <f t="shared" si="33"/>
        <v>0</v>
      </c>
      <c r="AN744" s="3">
        <f t="shared" si="34"/>
        <v>0</v>
      </c>
      <c r="AO744" s="3">
        <f t="shared" si="35"/>
        <v>0</v>
      </c>
    </row>
    <row r="745">
      <c r="A745" s="93"/>
      <c r="B745" s="195"/>
      <c r="C745" s="195"/>
      <c r="D745" s="195"/>
      <c r="E745" s="195"/>
      <c r="F745" s="93"/>
      <c r="G745" s="195"/>
      <c r="H745" s="195" t="str">
        <f>vlookup(G745,'Bidding list 26'!$B$4:$G$270,6,0)</f>
        <v>#N/A</v>
      </c>
      <c r="I745" s="88" t="str">
        <f>vlookup(G745,'Bidding list 26'!$B$4:$I$1009,8,0)</f>
        <v>#N/A</v>
      </c>
      <c r="J745" s="93"/>
      <c r="K745" s="89" t="str">
        <f t="shared" si="30"/>
        <v>#N/A</v>
      </c>
      <c r="L745" s="93"/>
      <c r="M745" s="91"/>
      <c r="N745" s="122"/>
      <c r="O745" s="240"/>
      <c r="P745" s="240"/>
      <c r="Q745" s="195"/>
      <c r="R745" s="93">
        <f t="shared" si="29"/>
        <v>0</v>
      </c>
      <c r="S745" s="179" t="str">
        <f t="array" ref="S745">INDEX('G Project Timeline-OPM update'!$G$7:$L$35,MATCH(1,('G Project Timeline-OPM update'!$C$7:$C$35=N745)*('G Project Timeline-OPM update'!$B$7:$B$35=M745)*('G Project Timeline-OPM update'!$D$7:$D$35=O745),0),MATCH(P745,'G Project Timeline-OPM update'!$G$4:$L$4,0))-14</f>
        <v>#N/A</v>
      </c>
      <c r="T745" s="95" t="str">
        <f t="shared" si="3"/>
        <v>#N/A</v>
      </c>
      <c r="U745" s="96" t="str">
        <f>IFERROR(VLOOKUP(G745,'Bidding list 26'!$B$2:$P$31,15,0),"")</f>
        <v/>
      </c>
      <c r="V745" s="96" t="str">
        <f t="shared" si="4"/>
        <v>#N/A</v>
      </c>
      <c r="W745" s="96">
        <f t="shared" si="31"/>
        <v>0</v>
      </c>
      <c r="X745" s="96" t="str">
        <f t="shared" si="21"/>
        <v>#N/A</v>
      </c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01"/>
      <c r="AI745" s="195"/>
      <c r="AJ745" s="103"/>
      <c r="AK745" s="104"/>
      <c r="AL745" s="3">
        <f t="shared" si="32"/>
        <v>0</v>
      </c>
      <c r="AM745" s="3">
        <f t="shared" si="33"/>
        <v>0</v>
      </c>
      <c r="AN745" s="3">
        <f t="shared" si="34"/>
        <v>0</v>
      </c>
      <c r="AO745" s="3">
        <f t="shared" si="35"/>
        <v>0</v>
      </c>
    </row>
    <row r="746">
      <c r="A746" s="93"/>
      <c r="B746" s="195"/>
      <c r="C746" s="195"/>
      <c r="D746" s="195"/>
      <c r="E746" s="195"/>
      <c r="F746" s="93"/>
      <c r="G746" s="195"/>
      <c r="H746" s="195" t="str">
        <f>vlookup(G746,'Bidding list 26'!$B$4:$G$270,6,0)</f>
        <v>#N/A</v>
      </c>
      <c r="I746" s="88" t="str">
        <f>vlookup(G746,'Bidding list 26'!$B$4:$I$1009,8,0)</f>
        <v>#N/A</v>
      </c>
      <c r="J746" s="93"/>
      <c r="K746" s="89" t="str">
        <f t="shared" si="30"/>
        <v>#N/A</v>
      </c>
      <c r="L746" s="93"/>
      <c r="M746" s="91"/>
      <c r="N746" s="122"/>
      <c r="O746" s="240"/>
      <c r="P746" s="240"/>
      <c r="Q746" s="195"/>
      <c r="R746" s="93">
        <f t="shared" si="29"/>
        <v>0</v>
      </c>
      <c r="S746" s="179" t="str">
        <f t="array" ref="S746">INDEX('G Project Timeline-OPM update'!$G$7:$L$35,MATCH(1,('G Project Timeline-OPM update'!$C$7:$C$35=N746)*('G Project Timeline-OPM update'!$B$7:$B$35=M746)*('G Project Timeline-OPM update'!$D$7:$D$35=O746),0),MATCH(P746,'G Project Timeline-OPM update'!$G$4:$L$4,0))-14</f>
        <v>#N/A</v>
      </c>
      <c r="T746" s="95" t="str">
        <f t="shared" si="3"/>
        <v>#N/A</v>
      </c>
      <c r="U746" s="96" t="str">
        <f>IFERROR(VLOOKUP(G746,'Bidding list 26'!$B$2:$P$31,15,0),"")</f>
        <v/>
      </c>
      <c r="V746" s="96" t="str">
        <f t="shared" si="4"/>
        <v>#N/A</v>
      </c>
      <c r="W746" s="96">
        <f t="shared" si="31"/>
        <v>0</v>
      </c>
      <c r="X746" s="96" t="str">
        <f t="shared" si="21"/>
        <v>#N/A</v>
      </c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01"/>
      <c r="AI746" s="195"/>
      <c r="AJ746" s="103"/>
      <c r="AK746" s="104"/>
      <c r="AL746" s="3">
        <f t="shared" si="32"/>
        <v>0</v>
      </c>
      <c r="AM746" s="3">
        <f t="shared" si="33"/>
        <v>0</v>
      </c>
      <c r="AN746" s="3">
        <f t="shared" si="34"/>
        <v>0</v>
      </c>
      <c r="AO746" s="3">
        <f t="shared" si="35"/>
        <v>0</v>
      </c>
    </row>
    <row r="747">
      <c r="A747" s="93"/>
      <c r="B747" s="195"/>
      <c r="C747" s="195"/>
      <c r="D747" s="195"/>
      <c r="E747" s="195"/>
      <c r="F747" s="93"/>
      <c r="G747" s="195"/>
      <c r="H747" s="195" t="str">
        <f>vlookup(G747,'Bidding list 26'!$B$4:$G$270,6,0)</f>
        <v>#N/A</v>
      </c>
      <c r="I747" s="88" t="str">
        <f>vlookup(G747,'Bidding list 26'!$B$4:$I$1009,8,0)</f>
        <v>#N/A</v>
      </c>
      <c r="J747" s="93"/>
      <c r="K747" s="89" t="str">
        <f t="shared" si="30"/>
        <v>#N/A</v>
      </c>
      <c r="L747" s="93"/>
      <c r="M747" s="91"/>
      <c r="N747" s="122"/>
      <c r="O747" s="240"/>
      <c r="P747" s="240"/>
      <c r="Q747" s="195"/>
      <c r="R747" s="93">
        <f t="shared" si="29"/>
        <v>0</v>
      </c>
      <c r="S747" s="179" t="str">
        <f t="array" ref="S747">INDEX('G Project Timeline-OPM update'!$G$7:$L$35,MATCH(1,('G Project Timeline-OPM update'!$C$7:$C$35=N747)*('G Project Timeline-OPM update'!$B$7:$B$35=M747)*('G Project Timeline-OPM update'!$D$7:$D$35=O747),0),MATCH(P747,'G Project Timeline-OPM update'!$G$4:$L$4,0))-14</f>
        <v>#N/A</v>
      </c>
      <c r="T747" s="95" t="str">
        <f t="shared" si="3"/>
        <v>#N/A</v>
      </c>
      <c r="U747" s="96" t="str">
        <f>IFERROR(VLOOKUP(G747,'Bidding list 26'!$B$2:$P$31,15,0),"")</f>
        <v/>
      </c>
      <c r="V747" s="96" t="str">
        <f t="shared" si="4"/>
        <v>#N/A</v>
      </c>
      <c r="W747" s="96">
        <f t="shared" si="31"/>
        <v>0</v>
      </c>
      <c r="X747" s="96" t="str">
        <f t="shared" si="21"/>
        <v>#N/A</v>
      </c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01"/>
      <c r="AI747" s="195"/>
      <c r="AJ747" s="103"/>
      <c r="AK747" s="104"/>
      <c r="AL747" s="3">
        <f t="shared" si="32"/>
        <v>0</v>
      </c>
      <c r="AM747" s="3">
        <f t="shared" si="33"/>
        <v>0</v>
      </c>
      <c r="AN747" s="3">
        <f t="shared" si="34"/>
        <v>0</v>
      </c>
      <c r="AO747" s="3">
        <f t="shared" si="35"/>
        <v>0</v>
      </c>
    </row>
    <row r="748">
      <c r="A748" s="93"/>
      <c r="B748" s="195"/>
      <c r="C748" s="195"/>
      <c r="D748" s="195"/>
      <c r="E748" s="195"/>
      <c r="F748" s="93"/>
      <c r="G748" s="195"/>
      <c r="H748" s="195" t="str">
        <f>vlookup(G748,'Bidding list 26'!$B$4:$G$270,6,0)</f>
        <v>#N/A</v>
      </c>
      <c r="I748" s="88" t="str">
        <f>vlookup(G748,'Bidding list 26'!$B$4:$I$1009,8,0)</f>
        <v>#N/A</v>
      </c>
      <c r="J748" s="93"/>
      <c r="K748" s="89" t="str">
        <f t="shared" si="30"/>
        <v>#N/A</v>
      </c>
      <c r="L748" s="93"/>
      <c r="M748" s="91"/>
      <c r="N748" s="122"/>
      <c r="O748" s="240"/>
      <c r="P748" s="240"/>
      <c r="Q748" s="195"/>
      <c r="R748" s="93">
        <f t="shared" si="29"/>
        <v>0</v>
      </c>
      <c r="S748" s="179" t="str">
        <f t="array" ref="S748">INDEX('G Project Timeline-OPM update'!$G$7:$L$35,MATCH(1,('G Project Timeline-OPM update'!$C$7:$C$35=N748)*('G Project Timeline-OPM update'!$B$7:$B$35=M748)*('G Project Timeline-OPM update'!$D$7:$D$35=O748),0),MATCH(P748,'G Project Timeline-OPM update'!$G$4:$L$4,0))-14</f>
        <v>#N/A</v>
      </c>
      <c r="T748" s="95" t="str">
        <f t="shared" si="3"/>
        <v>#N/A</v>
      </c>
      <c r="U748" s="96" t="str">
        <f>IFERROR(VLOOKUP(G748,'Bidding list 26'!$B$2:$P$31,15,0),"")</f>
        <v/>
      </c>
      <c r="V748" s="96" t="str">
        <f t="shared" si="4"/>
        <v>#N/A</v>
      </c>
      <c r="W748" s="96">
        <f t="shared" si="31"/>
        <v>0</v>
      </c>
      <c r="X748" s="96" t="str">
        <f t="shared" si="21"/>
        <v>#N/A</v>
      </c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01"/>
      <c r="AI748" s="195"/>
      <c r="AJ748" s="103"/>
      <c r="AK748" s="104"/>
      <c r="AL748" s="3">
        <f t="shared" si="32"/>
        <v>0</v>
      </c>
      <c r="AM748" s="3">
        <f t="shared" si="33"/>
        <v>0</v>
      </c>
      <c r="AN748" s="3">
        <f t="shared" si="34"/>
        <v>0</v>
      </c>
      <c r="AO748" s="3">
        <f t="shared" si="35"/>
        <v>0</v>
      </c>
    </row>
    <row r="749">
      <c r="A749" s="93"/>
      <c r="B749" s="195"/>
      <c r="C749" s="195"/>
      <c r="D749" s="195"/>
      <c r="E749" s="195"/>
      <c r="F749" s="93"/>
      <c r="G749" s="195"/>
      <c r="H749" s="195" t="str">
        <f>vlookup(G749,'Bidding list 26'!$B$4:$G$270,6,0)</f>
        <v>#N/A</v>
      </c>
      <c r="I749" s="88" t="str">
        <f>vlookup(G749,'Bidding list 26'!$B$4:$I$1009,8,0)</f>
        <v>#N/A</v>
      </c>
      <c r="J749" s="93"/>
      <c r="K749" s="89" t="str">
        <f t="shared" si="30"/>
        <v>#N/A</v>
      </c>
      <c r="L749" s="93"/>
      <c r="M749" s="91"/>
      <c r="N749" s="122"/>
      <c r="O749" s="240"/>
      <c r="P749" s="240"/>
      <c r="Q749" s="195"/>
      <c r="R749" s="93">
        <f t="shared" si="29"/>
        <v>0</v>
      </c>
      <c r="S749" s="179" t="str">
        <f t="array" ref="S749">INDEX('G Project Timeline-OPM update'!$G$7:$L$35,MATCH(1,('G Project Timeline-OPM update'!$C$7:$C$35=N749)*('G Project Timeline-OPM update'!$B$7:$B$35=M749)*('G Project Timeline-OPM update'!$D$7:$D$35=O749),0),MATCH(P749,'G Project Timeline-OPM update'!$G$4:$L$4,0))-14</f>
        <v>#N/A</v>
      </c>
      <c r="T749" s="95" t="str">
        <f t="shared" si="3"/>
        <v>#N/A</v>
      </c>
      <c r="U749" s="96" t="str">
        <f>IFERROR(VLOOKUP(G749,'Bidding list 26'!$B$2:$P$31,15,0),"")</f>
        <v/>
      </c>
      <c r="V749" s="96" t="str">
        <f t="shared" si="4"/>
        <v>#N/A</v>
      </c>
      <c r="W749" s="96">
        <f t="shared" si="31"/>
        <v>0</v>
      </c>
      <c r="X749" s="96" t="str">
        <f t="shared" si="21"/>
        <v>#N/A</v>
      </c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01"/>
      <c r="AI749" s="195"/>
      <c r="AJ749" s="103"/>
      <c r="AK749" s="104"/>
      <c r="AL749" s="3">
        <f t="shared" si="32"/>
        <v>0</v>
      </c>
      <c r="AM749" s="3">
        <f t="shared" si="33"/>
        <v>0</v>
      </c>
      <c r="AN749" s="3">
        <f t="shared" si="34"/>
        <v>0</v>
      </c>
      <c r="AO749" s="3">
        <f t="shared" si="35"/>
        <v>0</v>
      </c>
    </row>
    <row r="750">
      <c r="A750" s="93"/>
      <c r="B750" s="195"/>
      <c r="C750" s="195"/>
      <c r="D750" s="195"/>
      <c r="E750" s="195"/>
      <c r="F750" s="93"/>
      <c r="G750" s="195"/>
      <c r="H750" s="195" t="str">
        <f>vlookup(G750,'Bidding list 26'!$B$4:$G$270,6,0)</f>
        <v>#N/A</v>
      </c>
      <c r="I750" s="88" t="str">
        <f>vlookup(G750,'Bidding list 26'!$B$4:$I$1009,8,0)</f>
        <v>#N/A</v>
      </c>
      <c r="J750" s="93"/>
      <c r="K750" s="89" t="str">
        <f t="shared" si="30"/>
        <v>#N/A</v>
      </c>
      <c r="L750" s="93"/>
      <c r="M750" s="91"/>
      <c r="N750" s="122"/>
      <c r="O750" s="240"/>
      <c r="P750" s="240"/>
      <c r="Q750" s="195"/>
      <c r="R750" s="93">
        <f t="shared" si="29"/>
        <v>0</v>
      </c>
      <c r="S750" s="179" t="str">
        <f t="array" ref="S750">INDEX('G Project Timeline-OPM update'!$G$7:$L$35,MATCH(1,('G Project Timeline-OPM update'!$C$7:$C$35=N750)*('G Project Timeline-OPM update'!$B$7:$B$35=M750)*('G Project Timeline-OPM update'!$D$7:$D$35=O750),0),MATCH(P750,'G Project Timeline-OPM update'!$G$4:$L$4,0))-14</f>
        <v>#N/A</v>
      </c>
      <c r="T750" s="95" t="str">
        <f t="shared" si="3"/>
        <v>#N/A</v>
      </c>
      <c r="U750" s="96" t="str">
        <f>IFERROR(VLOOKUP(G750,'Bidding list 26'!$B$2:$P$31,15,0),"")</f>
        <v/>
      </c>
      <c r="V750" s="96" t="str">
        <f t="shared" si="4"/>
        <v>#N/A</v>
      </c>
      <c r="W750" s="96">
        <f t="shared" si="31"/>
        <v>0</v>
      </c>
      <c r="X750" s="96" t="str">
        <f t="shared" si="21"/>
        <v>#N/A</v>
      </c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01"/>
      <c r="AI750" s="195"/>
      <c r="AJ750" s="103"/>
      <c r="AK750" s="104"/>
      <c r="AL750" s="3">
        <f t="shared" si="32"/>
        <v>0</v>
      </c>
      <c r="AM750" s="3">
        <f t="shared" si="33"/>
        <v>0</v>
      </c>
      <c r="AN750" s="3">
        <f t="shared" si="34"/>
        <v>0</v>
      </c>
      <c r="AO750" s="3">
        <f t="shared" si="35"/>
        <v>0</v>
      </c>
    </row>
    <row r="751">
      <c r="A751" s="93"/>
      <c r="B751" s="195"/>
      <c r="C751" s="195"/>
      <c r="D751" s="195"/>
      <c r="E751" s="195"/>
      <c r="F751" s="93"/>
      <c r="G751" s="195"/>
      <c r="H751" s="195" t="str">
        <f>vlookup(G751,'Bidding list 26'!$B$4:$G$270,6,0)</f>
        <v>#N/A</v>
      </c>
      <c r="I751" s="88" t="str">
        <f>vlookup(G751,'Bidding list 26'!$B$4:$I$1009,8,0)</f>
        <v>#N/A</v>
      </c>
      <c r="J751" s="93"/>
      <c r="K751" s="89" t="str">
        <f t="shared" si="30"/>
        <v>#N/A</v>
      </c>
      <c r="L751" s="93"/>
      <c r="M751" s="91"/>
      <c r="N751" s="122"/>
      <c r="O751" s="240"/>
      <c r="P751" s="240"/>
      <c r="Q751" s="195"/>
      <c r="R751" s="93">
        <f t="shared" si="29"/>
        <v>0</v>
      </c>
      <c r="S751" s="179" t="str">
        <f t="array" ref="S751">INDEX('G Project Timeline-OPM update'!$G$7:$L$35,MATCH(1,('G Project Timeline-OPM update'!$C$7:$C$35=N751)*('G Project Timeline-OPM update'!$B$7:$B$35=M751)*('G Project Timeline-OPM update'!$D$7:$D$35=O751),0),MATCH(P751,'G Project Timeline-OPM update'!$G$4:$L$4,0))-14</f>
        <v>#N/A</v>
      </c>
      <c r="T751" s="95" t="str">
        <f t="shared" si="3"/>
        <v>#N/A</v>
      </c>
      <c r="U751" s="96" t="str">
        <f>IFERROR(VLOOKUP(G751,'Bidding list 26'!$B$2:$P$31,15,0),"")</f>
        <v/>
      </c>
      <c r="V751" s="96" t="str">
        <f t="shared" si="4"/>
        <v>#N/A</v>
      </c>
      <c r="W751" s="96">
        <f t="shared" si="31"/>
        <v>0</v>
      </c>
      <c r="X751" s="96" t="str">
        <f t="shared" si="21"/>
        <v>#N/A</v>
      </c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01"/>
      <c r="AI751" s="195"/>
      <c r="AJ751" s="103"/>
      <c r="AK751" s="104"/>
      <c r="AL751" s="3">
        <f t="shared" si="32"/>
        <v>0</v>
      </c>
      <c r="AM751" s="3">
        <f t="shared" si="33"/>
        <v>0</v>
      </c>
      <c r="AN751" s="3">
        <f t="shared" si="34"/>
        <v>0</v>
      </c>
      <c r="AO751" s="3">
        <f t="shared" si="35"/>
        <v>0</v>
      </c>
    </row>
    <row r="752">
      <c r="A752" s="93"/>
      <c r="B752" s="195"/>
      <c r="C752" s="195"/>
      <c r="D752" s="195"/>
      <c r="E752" s="195"/>
      <c r="F752" s="93"/>
      <c r="G752" s="195"/>
      <c r="H752" s="195" t="str">
        <f>vlookup(G752,'Bidding list 26'!$B$4:$G$270,6,0)</f>
        <v>#N/A</v>
      </c>
      <c r="I752" s="88" t="str">
        <f>vlookup(G752,'Bidding list 26'!$B$4:$I$1009,8,0)</f>
        <v>#N/A</v>
      </c>
      <c r="J752" s="93"/>
      <c r="K752" s="89" t="str">
        <f t="shared" si="30"/>
        <v>#N/A</v>
      </c>
      <c r="L752" s="93"/>
      <c r="M752" s="91"/>
      <c r="N752" s="122"/>
      <c r="O752" s="240"/>
      <c r="P752" s="240"/>
      <c r="Q752" s="195"/>
      <c r="R752" s="93">
        <f t="shared" si="29"/>
        <v>0</v>
      </c>
      <c r="S752" s="179" t="str">
        <f t="array" ref="S752">INDEX('G Project Timeline-OPM update'!$G$7:$L$35,MATCH(1,('G Project Timeline-OPM update'!$C$7:$C$35=N752)*('G Project Timeline-OPM update'!$B$7:$B$35=M752)*('G Project Timeline-OPM update'!$D$7:$D$35=O752),0),MATCH(P752,'G Project Timeline-OPM update'!$G$4:$L$4,0))-14</f>
        <v>#N/A</v>
      </c>
      <c r="T752" s="95" t="str">
        <f t="shared" si="3"/>
        <v>#N/A</v>
      </c>
      <c r="U752" s="96" t="str">
        <f>IFERROR(VLOOKUP(G752,'Bidding list 26'!$B$2:$P$31,15,0),"")</f>
        <v/>
      </c>
      <c r="V752" s="96" t="str">
        <f t="shared" si="4"/>
        <v>#N/A</v>
      </c>
      <c r="W752" s="96">
        <f t="shared" si="31"/>
        <v>0</v>
      </c>
      <c r="X752" s="96" t="str">
        <f t="shared" si="21"/>
        <v>#N/A</v>
      </c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01"/>
      <c r="AI752" s="195"/>
      <c r="AJ752" s="103"/>
      <c r="AK752" s="104"/>
      <c r="AL752" s="3">
        <f t="shared" si="32"/>
        <v>0</v>
      </c>
      <c r="AM752" s="3">
        <f t="shared" si="33"/>
        <v>0</v>
      </c>
      <c r="AN752" s="3">
        <f t="shared" si="34"/>
        <v>0</v>
      </c>
      <c r="AO752" s="3">
        <f t="shared" si="35"/>
        <v>0</v>
      </c>
    </row>
    <row r="753">
      <c r="A753" s="93"/>
      <c r="B753" s="195"/>
      <c r="C753" s="195"/>
      <c r="D753" s="195"/>
      <c r="E753" s="195"/>
      <c r="F753" s="93"/>
      <c r="G753" s="195"/>
      <c r="H753" s="195" t="str">
        <f>vlookup(G753,'Bidding list 26'!$B$4:$G$270,6,0)</f>
        <v>#N/A</v>
      </c>
      <c r="I753" s="88" t="str">
        <f>vlookup(G753,'Bidding list 26'!$B$4:$I$1009,8,0)</f>
        <v>#N/A</v>
      </c>
      <c r="J753" s="93"/>
      <c r="K753" s="89" t="str">
        <f t="shared" si="30"/>
        <v>#N/A</v>
      </c>
      <c r="L753" s="93"/>
      <c r="M753" s="91"/>
      <c r="N753" s="122"/>
      <c r="O753" s="240"/>
      <c r="P753" s="240"/>
      <c r="Q753" s="195"/>
      <c r="R753" s="93">
        <f t="shared" si="29"/>
        <v>0</v>
      </c>
      <c r="S753" s="179" t="str">
        <f t="array" ref="S753">INDEX('G Project Timeline-OPM update'!$G$7:$L$35,MATCH(1,('G Project Timeline-OPM update'!$C$7:$C$35=N753)*('G Project Timeline-OPM update'!$B$7:$B$35=M753)*('G Project Timeline-OPM update'!$D$7:$D$35=O753),0),MATCH(P753,'G Project Timeline-OPM update'!$G$4:$L$4,0))-14</f>
        <v>#N/A</v>
      </c>
      <c r="T753" s="95" t="str">
        <f t="shared" si="3"/>
        <v>#N/A</v>
      </c>
      <c r="U753" s="96" t="str">
        <f>IFERROR(VLOOKUP(G753,'Bidding list 26'!$B$2:$P$31,15,0),"")</f>
        <v/>
      </c>
      <c r="V753" s="96" t="str">
        <f t="shared" si="4"/>
        <v>#N/A</v>
      </c>
      <c r="W753" s="96">
        <f t="shared" si="31"/>
        <v>0</v>
      </c>
      <c r="X753" s="96" t="str">
        <f t="shared" si="21"/>
        <v>#N/A</v>
      </c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01"/>
      <c r="AI753" s="195"/>
      <c r="AJ753" s="103"/>
      <c r="AK753" s="104"/>
      <c r="AL753" s="3">
        <f t="shared" si="32"/>
        <v>0</v>
      </c>
      <c r="AM753" s="3">
        <f t="shared" si="33"/>
        <v>0</v>
      </c>
      <c r="AN753" s="3">
        <f t="shared" si="34"/>
        <v>0</v>
      </c>
      <c r="AO753" s="3">
        <f t="shared" si="35"/>
        <v>0</v>
      </c>
    </row>
    <row r="754">
      <c r="A754" s="93"/>
      <c r="B754" s="195"/>
      <c r="C754" s="195"/>
      <c r="D754" s="195"/>
      <c r="E754" s="195"/>
      <c r="F754" s="93"/>
      <c r="G754" s="195"/>
      <c r="H754" s="195" t="str">
        <f>vlookup(G754,'Bidding list 26'!$B$4:$G$270,6,0)</f>
        <v>#N/A</v>
      </c>
      <c r="I754" s="88" t="str">
        <f>vlookup(G754,'Bidding list 26'!$B$4:$I$1009,8,0)</f>
        <v>#N/A</v>
      </c>
      <c r="J754" s="93"/>
      <c r="K754" s="89" t="str">
        <f t="shared" si="30"/>
        <v>#N/A</v>
      </c>
      <c r="L754" s="93"/>
      <c r="M754" s="91"/>
      <c r="N754" s="122"/>
      <c r="O754" s="240"/>
      <c r="P754" s="240"/>
      <c r="Q754" s="195"/>
      <c r="R754" s="93">
        <f t="shared" si="29"/>
        <v>0</v>
      </c>
      <c r="S754" s="179" t="str">
        <f t="array" ref="S754">INDEX('G Project Timeline-OPM update'!$G$7:$L$35,MATCH(1,('G Project Timeline-OPM update'!$C$7:$C$35=N754)*('G Project Timeline-OPM update'!$B$7:$B$35=M754)*('G Project Timeline-OPM update'!$D$7:$D$35=O754),0),MATCH(P754,'G Project Timeline-OPM update'!$G$4:$L$4,0))-14</f>
        <v>#N/A</v>
      </c>
      <c r="T754" s="95" t="str">
        <f t="shared" si="3"/>
        <v>#N/A</v>
      </c>
      <c r="U754" s="96" t="str">
        <f>IFERROR(VLOOKUP(G754,'Bidding list 26'!$B$2:$P$31,15,0),"")</f>
        <v/>
      </c>
      <c r="V754" s="96" t="str">
        <f t="shared" si="4"/>
        <v>#N/A</v>
      </c>
      <c r="W754" s="96">
        <f t="shared" si="31"/>
        <v>0</v>
      </c>
      <c r="X754" s="96" t="str">
        <f t="shared" si="21"/>
        <v>#N/A</v>
      </c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01"/>
      <c r="AI754" s="195"/>
      <c r="AJ754" s="103"/>
      <c r="AK754" s="104"/>
      <c r="AL754" s="3">
        <f t="shared" si="32"/>
        <v>0</v>
      </c>
      <c r="AM754" s="3">
        <f t="shared" si="33"/>
        <v>0</v>
      </c>
      <c r="AN754" s="3">
        <f t="shared" si="34"/>
        <v>0</v>
      </c>
      <c r="AO754" s="3">
        <f t="shared" si="35"/>
        <v>0</v>
      </c>
    </row>
    <row r="755">
      <c r="A755" s="93"/>
      <c r="B755" s="195"/>
      <c r="C755" s="195"/>
      <c r="D755" s="195"/>
      <c r="E755" s="195"/>
      <c r="F755" s="93"/>
      <c r="G755" s="195"/>
      <c r="H755" s="195" t="str">
        <f>vlookup(G755,'Bidding list 26'!$B$4:$G$270,6,0)</f>
        <v>#N/A</v>
      </c>
      <c r="I755" s="88" t="str">
        <f>vlookup(G755,'Bidding list 26'!$B$4:$I$1009,8,0)</f>
        <v>#N/A</v>
      </c>
      <c r="J755" s="93"/>
      <c r="K755" s="89" t="str">
        <f t="shared" si="30"/>
        <v>#N/A</v>
      </c>
      <c r="L755" s="93"/>
      <c r="M755" s="91"/>
      <c r="N755" s="122"/>
      <c r="O755" s="240"/>
      <c r="P755" s="240"/>
      <c r="Q755" s="195"/>
      <c r="R755" s="93">
        <f t="shared" si="29"/>
        <v>0</v>
      </c>
      <c r="S755" s="179" t="str">
        <f t="array" ref="S755">INDEX('G Project Timeline-OPM update'!$G$7:$L$35,MATCH(1,('G Project Timeline-OPM update'!$C$7:$C$35=N755)*('G Project Timeline-OPM update'!$B$7:$B$35=M755)*('G Project Timeline-OPM update'!$D$7:$D$35=O755),0),MATCH(P755,'G Project Timeline-OPM update'!$G$4:$L$4,0))-14</f>
        <v>#N/A</v>
      </c>
      <c r="T755" s="95" t="str">
        <f t="shared" si="3"/>
        <v>#N/A</v>
      </c>
      <c r="U755" s="96" t="str">
        <f>IFERROR(VLOOKUP(G755,'Bidding list 26'!$B$2:$P$31,15,0),"")</f>
        <v/>
      </c>
      <c r="V755" s="96" t="str">
        <f t="shared" si="4"/>
        <v>#N/A</v>
      </c>
      <c r="W755" s="96">
        <f t="shared" si="31"/>
        <v>0</v>
      </c>
      <c r="X755" s="96" t="str">
        <f t="shared" si="21"/>
        <v>#N/A</v>
      </c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01"/>
      <c r="AI755" s="195"/>
      <c r="AJ755" s="103"/>
      <c r="AK755" s="104"/>
      <c r="AL755" s="3">
        <f t="shared" si="32"/>
        <v>0</v>
      </c>
      <c r="AM755" s="3">
        <f t="shared" si="33"/>
        <v>0</v>
      </c>
      <c r="AN755" s="3">
        <f t="shared" si="34"/>
        <v>0</v>
      </c>
      <c r="AO755" s="3">
        <f t="shared" si="35"/>
        <v>0</v>
      </c>
    </row>
    <row r="756">
      <c r="A756" s="93"/>
      <c r="B756" s="195"/>
      <c r="C756" s="195"/>
      <c r="D756" s="195"/>
      <c r="E756" s="195"/>
      <c r="F756" s="93"/>
      <c r="G756" s="195"/>
      <c r="H756" s="195" t="str">
        <f>vlookup(G756,'Bidding list 26'!$B$4:$G$270,6,0)</f>
        <v>#N/A</v>
      </c>
      <c r="I756" s="88" t="str">
        <f>vlookup(G756,'Bidding list 26'!$B$4:$I$1009,8,0)</f>
        <v>#N/A</v>
      </c>
      <c r="J756" s="93"/>
      <c r="K756" s="89" t="str">
        <f t="shared" si="30"/>
        <v>#N/A</v>
      </c>
      <c r="L756" s="93"/>
      <c r="M756" s="91"/>
      <c r="N756" s="122"/>
      <c r="O756" s="240"/>
      <c r="P756" s="240"/>
      <c r="Q756" s="195"/>
      <c r="R756" s="93">
        <f t="shared" si="29"/>
        <v>0</v>
      </c>
      <c r="S756" s="179" t="str">
        <f t="array" ref="S756">INDEX('G Project Timeline-OPM update'!$G$7:$L$35,MATCH(1,('G Project Timeline-OPM update'!$C$7:$C$35=N756)*('G Project Timeline-OPM update'!$B$7:$B$35=M756)*('G Project Timeline-OPM update'!$D$7:$D$35=O756),0),MATCH(P756,'G Project Timeline-OPM update'!$G$4:$L$4,0))-14</f>
        <v>#N/A</v>
      </c>
      <c r="T756" s="95" t="str">
        <f t="shared" si="3"/>
        <v>#N/A</v>
      </c>
      <c r="U756" s="96" t="str">
        <f>IFERROR(VLOOKUP(G756,'Bidding list 26'!$B$2:$P$31,15,0),"")</f>
        <v/>
      </c>
      <c r="V756" s="96" t="str">
        <f t="shared" si="4"/>
        <v>#N/A</v>
      </c>
      <c r="W756" s="96">
        <f t="shared" si="31"/>
        <v>0</v>
      </c>
      <c r="X756" s="96" t="str">
        <f t="shared" si="21"/>
        <v>#N/A</v>
      </c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01"/>
      <c r="AI756" s="195"/>
      <c r="AJ756" s="103"/>
      <c r="AK756" s="104"/>
      <c r="AL756" s="3">
        <f t="shared" si="32"/>
        <v>0</v>
      </c>
      <c r="AM756" s="3">
        <f t="shared" si="33"/>
        <v>0</v>
      </c>
      <c r="AN756" s="3">
        <f t="shared" si="34"/>
        <v>0</v>
      </c>
      <c r="AO756" s="3">
        <f t="shared" si="35"/>
        <v>0</v>
      </c>
    </row>
    <row r="757">
      <c r="A757" s="93"/>
      <c r="B757" s="195"/>
      <c r="C757" s="195"/>
      <c r="D757" s="195"/>
      <c r="E757" s="195"/>
      <c r="F757" s="93"/>
      <c r="G757" s="195"/>
      <c r="H757" s="195" t="str">
        <f>vlookup(G757,'Bidding list 26'!$B$4:$G$270,6,0)</f>
        <v>#N/A</v>
      </c>
      <c r="I757" s="88" t="str">
        <f>vlookup(G757,'Bidding list 26'!$B$4:$I$1009,8,0)</f>
        <v>#N/A</v>
      </c>
      <c r="J757" s="93"/>
      <c r="K757" s="89" t="str">
        <f t="shared" si="30"/>
        <v>#N/A</v>
      </c>
      <c r="L757" s="93"/>
      <c r="M757" s="91"/>
      <c r="N757" s="122"/>
      <c r="O757" s="240"/>
      <c r="P757" s="240"/>
      <c r="Q757" s="195"/>
      <c r="R757" s="93">
        <f t="shared" si="29"/>
        <v>0</v>
      </c>
      <c r="S757" s="179" t="str">
        <f t="array" ref="S757">INDEX('G Project Timeline-OPM update'!$G$7:$L$35,MATCH(1,('G Project Timeline-OPM update'!$C$7:$C$35=N757)*('G Project Timeline-OPM update'!$B$7:$B$35=M757)*('G Project Timeline-OPM update'!$D$7:$D$35=O757),0),MATCH(P757,'G Project Timeline-OPM update'!$G$4:$L$4,0))-14</f>
        <v>#N/A</v>
      </c>
      <c r="T757" s="95" t="str">
        <f t="shared" si="3"/>
        <v>#N/A</v>
      </c>
      <c r="U757" s="96" t="str">
        <f>IFERROR(VLOOKUP(G757,'Bidding list 26'!$B$2:$P$31,15,0),"")</f>
        <v/>
      </c>
      <c r="V757" s="96" t="str">
        <f t="shared" si="4"/>
        <v>#N/A</v>
      </c>
      <c r="W757" s="96">
        <f t="shared" si="31"/>
        <v>0</v>
      </c>
      <c r="X757" s="96" t="str">
        <f t="shared" si="21"/>
        <v>#N/A</v>
      </c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01"/>
      <c r="AI757" s="195"/>
      <c r="AJ757" s="103"/>
      <c r="AK757" s="104"/>
      <c r="AL757" s="3">
        <f t="shared" si="32"/>
        <v>0</v>
      </c>
      <c r="AM757" s="3">
        <f t="shared" si="33"/>
        <v>0</v>
      </c>
      <c r="AN757" s="3">
        <f t="shared" si="34"/>
        <v>0</v>
      </c>
      <c r="AO757" s="3">
        <f t="shared" si="35"/>
        <v>0</v>
      </c>
    </row>
    <row r="758">
      <c r="A758" s="93"/>
      <c r="B758" s="195"/>
      <c r="C758" s="195"/>
      <c r="D758" s="195"/>
      <c r="E758" s="195"/>
      <c r="F758" s="93"/>
      <c r="G758" s="195"/>
      <c r="H758" s="195" t="str">
        <f>vlookup(G758,'Bidding list 26'!$B$4:$G$270,6,0)</f>
        <v>#N/A</v>
      </c>
      <c r="I758" s="88" t="str">
        <f>vlookup(G758,'Bidding list 26'!$B$4:$I$1009,8,0)</f>
        <v>#N/A</v>
      </c>
      <c r="J758" s="93"/>
      <c r="K758" s="89" t="str">
        <f t="shared" si="30"/>
        <v>#N/A</v>
      </c>
      <c r="L758" s="93"/>
      <c r="M758" s="91"/>
      <c r="N758" s="122"/>
      <c r="O758" s="240"/>
      <c r="P758" s="240"/>
      <c r="Q758" s="195"/>
      <c r="R758" s="93">
        <f t="shared" si="29"/>
        <v>0</v>
      </c>
      <c r="S758" s="179" t="str">
        <f t="array" ref="S758">INDEX('G Project Timeline-OPM update'!$G$7:$L$35,MATCH(1,('G Project Timeline-OPM update'!$C$7:$C$35=N758)*('G Project Timeline-OPM update'!$B$7:$B$35=M758)*('G Project Timeline-OPM update'!$D$7:$D$35=O758),0),MATCH(P758,'G Project Timeline-OPM update'!$G$4:$L$4,0))-14</f>
        <v>#N/A</v>
      </c>
      <c r="T758" s="95" t="str">
        <f t="shared" si="3"/>
        <v>#N/A</v>
      </c>
      <c r="U758" s="96" t="str">
        <f>IFERROR(VLOOKUP(G758,'Bidding list 26'!$B$2:$P$31,15,0),"")</f>
        <v/>
      </c>
      <c r="V758" s="96" t="str">
        <f t="shared" si="4"/>
        <v>#N/A</v>
      </c>
      <c r="W758" s="96">
        <f t="shared" si="31"/>
        <v>0</v>
      </c>
      <c r="X758" s="96" t="str">
        <f t="shared" si="21"/>
        <v>#N/A</v>
      </c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01"/>
      <c r="AI758" s="195"/>
      <c r="AJ758" s="103"/>
      <c r="AK758" s="104"/>
      <c r="AL758" s="3">
        <f t="shared" si="32"/>
        <v>0</v>
      </c>
      <c r="AM758" s="3">
        <f t="shared" si="33"/>
        <v>0</v>
      </c>
      <c r="AN758" s="3">
        <f t="shared" si="34"/>
        <v>0</v>
      </c>
      <c r="AO758" s="3">
        <f t="shared" si="35"/>
        <v>0</v>
      </c>
    </row>
    <row r="759">
      <c r="A759" s="93"/>
      <c r="B759" s="195"/>
      <c r="C759" s="195"/>
      <c r="D759" s="195"/>
      <c r="E759" s="195"/>
      <c r="F759" s="93"/>
      <c r="G759" s="195"/>
      <c r="H759" s="195" t="str">
        <f>vlookup(G759,'Bidding list 26'!$B$4:$G$270,6,0)</f>
        <v>#N/A</v>
      </c>
      <c r="I759" s="88" t="str">
        <f>vlookup(G759,'Bidding list 26'!$B$4:$I$1009,8,0)</f>
        <v>#N/A</v>
      </c>
      <c r="J759" s="93"/>
      <c r="K759" s="89" t="str">
        <f t="shared" si="30"/>
        <v>#N/A</v>
      </c>
      <c r="L759" s="93"/>
      <c r="M759" s="91"/>
      <c r="N759" s="122"/>
      <c r="O759" s="240"/>
      <c r="P759" s="240"/>
      <c r="Q759" s="195"/>
      <c r="R759" s="93">
        <f t="shared" si="29"/>
        <v>0</v>
      </c>
      <c r="S759" s="179" t="str">
        <f t="array" ref="S759">INDEX('G Project Timeline-OPM update'!$G$7:$L$35,MATCH(1,('G Project Timeline-OPM update'!$C$7:$C$35=N759)*('G Project Timeline-OPM update'!$B$7:$B$35=M759)*('G Project Timeline-OPM update'!$D$7:$D$35=O759),0),MATCH(P759,'G Project Timeline-OPM update'!$G$4:$L$4,0))-14</f>
        <v>#N/A</v>
      </c>
      <c r="T759" s="95" t="str">
        <f t="shared" si="3"/>
        <v>#N/A</v>
      </c>
      <c r="U759" s="96" t="str">
        <f>IFERROR(VLOOKUP(G759,'Bidding list 26'!$B$2:$P$31,15,0),"")</f>
        <v/>
      </c>
      <c r="V759" s="96" t="str">
        <f t="shared" si="4"/>
        <v>#N/A</v>
      </c>
      <c r="W759" s="96">
        <f t="shared" si="31"/>
        <v>0</v>
      </c>
      <c r="X759" s="96" t="str">
        <f t="shared" si="21"/>
        <v>#N/A</v>
      </c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01"/>
      <c r="AI759" s="195"/>
      <c r="AJ759" s="103"/>
      <c r="AK759" s="104"/>
      <c r="AL759" s="3">
        <f t="shared" si="32"/>
        <v>0</v>
      </c>
      <c r="AM759" s="3">
        <f t="shared" si="33"/>
        <v>0</v>
      </c>
      <c r="AN759" s="3">
        <f t="shared" si="34"/>
        <v>0</v>
      </c>
      <c r="AO759" s="3">
        <f t="shared" si="35"/>
        <v>0</v>
      </c>
    </row>
    <row r="760">
      <c r="A760" s="93"/>
      <c r="B760" s="195"/>
      <c r="C760" s="195"/>
      <c r="D760" s="195"/>
      <c r="E760" s="195"/>
      <c r="F760" s="93"/>
      <c r="G760" s="195"/>
      <c r="H760" s="195" t="str">
        <f>vlookup(G760,'Bidding list 26'!$B$4:$G$270,6,0)</f>
        <v>#N/A</v>
      </c>
      <c r="I760" s="88" t="str">
        <f>vlookup(G760,'Bidding list 26'!$B$4:$I$1009,8,0)</f>
        <v>#N/A</v>
      </c>
      <c r="J760" s="93"/>
      <c r="K760" s="89" t="str">
        <f t="shared" si="30"/>
        <v>#N/A</v>
      </c>
      <c r="L760" s="93"/>
      <c r="M760" s="91"/>
      <c r="N760" s="122"/>
      <c r="O760" s="240"/>
      <c r="P760" s="240"/>
      <c r="Q760" s="195"/>
      <c r="R760" s="93">
        <f t="shared" si="29"/>
        <v>0</v>
      </c>
      <c r="S760" s="179" t="str">
        <f t="array" ref="S760">INDEX('G Project Timeline-OPM update'!$G$7:$L$35,MATCH(1,('G Project Timeline-OPM update'!$C$7:$C$35=N760)*('G Project Timeline-OPM update'!$B$7:$B$35=M760)*('G Project Timeline-OPM update'!$D$7:$D$35=O760),0),MATCH(P760,'G Project Timeline-OPM update'!$G$4:$L$4,0))-14</f>
        <v>#N/A</v>
      </c>
      <c r="T760" s="95" t="str">
        <f t="shared" si="3"/>
        <v>#N/A</v>
      </c>
      <c r="U760" s="96" t="str">
        <f>IFERROR(VLOOKUP(G760,'Bidding list 26'!$B$2:$P$31,15,0),"")</f>
        <v/>
      </c>
      <c r="V760" s="96" t="str">
        <f t="shared" si="4"/>
        <v>#N/A</v>
      </c>
      <c r="W760" s="96">
        <f t="shared" si="31"/>
        <v>0</v>
      </c>
      <c r="X760" s="96" t="str">
        <f t="shared" si="21"/>
        <v>#N/A</v>
      </c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01"/>
      <c r="AI760" s="195"/>
      <c r="AJ760" s="103"/>
      <c r="AK760" s="104"/>
      <c r="AL760" s="3">
        <f t="shared" si="32"/>
        <v>0</v>
      </c>
      <c r="AM760" s="3">
        <f t="shared" si="33"/>
        <v>0</v>
      </c>
      <c r="AN760" s="3">
        <f t="shared" si="34"/>
        <v>0</v>
      </c>
      <c r="AO760" s="3">
        <f t="shared" si="35"/>
        <v>0</v>
      </c>
    </row>
    <row r="761">
      <c r="A761" s="93"/>
      <c r="B761" s="195"/>
      <c r="C761" s="195"/>
      <c r="D761" s="195"/>
      <c r="E761" s="195"/>
      <c r="F761" s="93"/>
      <c r="G761" s="195"/>
      <c r="H761" s="195" t="str">
        <f>vlookup(G761,'Bidding list 26'!$B$4:$G$270,6,0)</f>
        <v>#N/A</v>
      </c>
      <c r="I761" s="88" t="str">
        <f>vlookup(G761,'Bidding list 26'!$B$4:$I$1009,8,0)</f>
        <v>#N/A</v>
      </c>
      <c r="J761" s="93"/>
      <c r="K761" s="89" t="str">
        <f t="shared" si="30"/>
        <v>#N/A</v>
      </c>
      <c r="L761" s="93"/>
      <c r="M761" s="91"/>
      <c r="N761" s="122"/>
      <c r="O761" s="240"/>
      <c r="P761" s="240"/>
      <c r="Q761" s="195"/>
      <c r="R761" s="93">
        <f t="shared" si="29"/>
        <v>0</v>
      </c>
      <c r="S761" s="179" t="str">
        <f t="array" ref="S761">INDEX('G Project Timeline-OPM update'!$G$7:$L$35,MATCH(1,('G Project Timeline-OPM update'!$C$7:$C$35=N761)*('G Project Timeline-OPM update'!$B$7:$B$35=M761)*('G Project Timeline-OPM update'!$D$7:$D$35=O761),0),MATCH(P761,'G Project Timeline-OPM update'!$G$4:$L$4,0))-14</f>
        <v>#N/A</v>
      </c>
      <c r="T761" s="95" t="str">
        <f t="shared" si="3"/>
        <v>#N/A</v>
      </c>
      <c r="U761" s="96" t="str">
        <f>IFERROR(VLOOKUP(G761,'Bidding list 26'!$B$2:$P$31,15,0),"")</f>
        <v/>
      </c>
      <c r="V761" s="96" t="str">
        <f t="shared" si="4"/>
        <v>#N/A</v>
      </c>
      <c r="W761" s="96">
        <f t="shared" si="31"/>
        <v>0</v>
      </c>
      <c r="X761" s="96" t="str">
        <f t="shared" si="21"/>
        <v>#N/A</v>
      </c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01"/>
      <c r="AI761" s="195"/>
      <c r="AJ761" s="103"/>
      <c r="AK761" s="104"/>
      <c r="AL761" s="3">
        <f t="shared" si="32"/>
        <v>0</v>
      </c>
      <c r="AM761" s="3">
        <f t="shared" si="33"/>
        <v>0</v>
      </c>
      <c r="AN761" s="3">
        <f t="shared" si="34"/>
        <v>0</v>
      </c>
      <c r="AO761" s="3">
        <f t="shared" si="35"/>
        <v>0</v>
      </c>
    </row>
    <row r="762">
      <c r="A762" s="93"/>
      <c r="B762" s="195"/>
      <c r="C762" s="195"/>
      <c r="D762" s="195"/>
      <c r="E762" s="195"/>
      <c r="F762" s="93"/>
      <c r="G762" s="195"/>
      <c r="H762" s="195" t="str">
        <f>vlookup(G762,'Bidding list 26'!$B$4:$G$270,6,0)</f>
        <v>#N/A</v>
      </c>
      <c r="I762" s="88" t="str">
        <f>vlookup(G762,'Bidding list 26'!$B$4:$I$1009,8,0)</f>
        <v>#N/A</v>
      </c>
      <c r="J762" s="93"/>
      <c r="K762" s="89" t="str">
        <f t="shared" si="30"/>
        <v>#N/A</v>
      </c>
      <c r="L762" s="93"/>
      <c r="M762" s="91"/>
      <c r="N762" s="122"/>
      <c r="O762" s="240"/>
      <c r="P762" s="240"/>
      <c r="Q762" s="195"/>
      <c r="R762" s="93">
        <f t="shared" si="29"/>
        <v>0</v>
      </c>
      <c r="S762" s="179" t="str">
        <f t="array" ref="S762">INDEX('G Project Timeline-OPM update'!$G$7:$L$35,MATCH(1,('G Project Timeline-OPM update'!$C$7:$C$35=N762)*('G Project Timeline-OPM update'!$B$7:$B$35=M762)*('G Project Timeline-OPM update'!$D$7:$D$35=O762),0),MATCH(P762,'G Project Timeline-OPM update'!$G$4:$L$4,0))-14</f>
        <v>#N/A</v>
      </c>
      <c r="T762" s="95" t="str">
        <f t="shared" si="3"/>
        <v>#N/A</v>
      </c>
      <c r="U762" s="96" t="str">
        <f>IFERROR(VLOOKUP(G762,'Bidding list 26'!$B$2:$P$31,15,0),"")</f>
        <v/>
      </c>
      <c r="V762" s="96" t="str">
        <f t="shared" si="4"/>
        <v>#N/A</v>
      </c>
      <c r="W762" s="96">
        <f t="shared" si="31"/>
        <v>0</v>
      </c>
      <c r="X762" s="96" t="str">
        <f t="shared" si="21"/>
        <v>#N/A</v>
      </c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01"/>
      <c r="AI762" s="195"/>
      <c r="AJ762" s="103"/>
      <c r="AK762" s="104"/>
      <c r="AL762" s="3">
        <f t="shared" si="32"/>
        <v>0</v>
      </c>
      <c r="AM762" s="3">
        <f t="shared" si="33"/>
        <v>0</v>
      </c>
      <c r="AN762" s="3">
        <f t="shared" si="34"/>
        <v>0</v>
      </c>
      <c r="AO762" s="3">
        <f t="shared" si="35"/>
        <v>0</v>
      </c>
    </row>
    <row r="763">
      <c r="A763" s="93"/>
      <c r="B763" s="195"/>
      <c r="C763" s="195"/>
      <c r="D763" s="195"/>
      <c r="E763" s="195"/>
      <c r="F763" s="93"/>
      <c r="G763" s="195"/>
      <c r="H763" s="195" t="str">
        <f>vlookup(G763,'Bidding list 26'!$B$4:$G$270,6,0)</f>
        <v>#N/A</v>
      </c>
      <c r="I763" s="88" t="str">
        <f>vlookup(G763,'Bidding list 26'!$B$4:$I$1009,8,0)</f>
        <v>#N/A</v>
      </c>
      <c r="J763" s="93"/>
      <c r="K763" s="89" t="str">
        <f t="shared" si="30"/>
        <v>#N/A</v>
      </c>
      <c r="L763" s="93"/>
      <c r="M763" s="91"/>
      <c r="N763" s="122"/>
      <c r="O763" s="240"/>
      <c r="P763" s="240"/>
      <c r="Q763" s="195"/>
      <c r="R763" s="93">
        <f t="shared" si="29"/>
        <v>0</v>
      </c>
      <c r="S763" s="179" t="str">
        <f t="array" ref="S763">INDEX('G Project Timeline-OPM update'!$G$7:$L$35,MATCH(1,('G Project Timeline-OPM update'!$C$7:$C$35=N763)*('G Project Timeline-OPM update'!$B$7:$B$35=M763)*('G Project Timeline-OPM update'!$D$7:$D$35=O763),0),MATCH(P763,'G Project Timeline-OPM update'!$G$4:$L$4,0))-14</f>
        <v>#N/A</v>
      </c>
      <c r="T763" s="95" t="str">
        <f t="shared" si="3"/>
        <v>#N/A</v>
      </c>
      <c r="U763" s="96" t="str">
        <f>IFERROR(VLOOKUP(G763,'Bidding list 26'!$B$2:$P$31,15,0),"")</f>
        <v/>
      </c>
      <c r="V763" s="96" t="str">
        <f t="shared" si="4"/>
        <v>#N/A</v>
      </c>
      <c r="W763" s="96">
        <f t="shared" si="31"/>
        <v>0</v>
      </c>
      <c r="X763" s="96" t="str">
        <f t="shared" si="21"/>
        <v>#N/A</v>
      </c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01"/>
      <c r="AI763" s="195"/>
      <c r="AJ763" s="103"/>
      <c r="AK763" s="104"/>
      <c r="AL763" s="3">
        <f t="shared" si="32"/>
        <v>0</v>
      </c>
      <c r="AM763" s="3">
        <f t="shared" si="33"/>
        <v>0</v>
      </c>
      <c r="AN763" s="3">
        <f t="shared" si="34"/>
        <v>0</v>
      </c>
      <c r="AO763" s="3">
        <f t="shared" si="35"/>
        <v>0</v>
      </c>
    </row>
    <row r="764">
      <c r="A764" s="93"/>
      <c r="B764" s="195"/>
      <c r="C764" s="195"/>
      <c r="D764" s="195"/>
      <c r="E764" s="195"/>
      <c r="F764" s="93"/>
      <c r="G764" s="195"/>
      <c r="H764" s="195" t="str">
        <f>vlookup(G764,'Bidding list 26'!$B$4:$G$270,6,0)</f>
        <v>#N/A</v>
      </c>
      <c r="I764" s="88" t="str">
        <f>vlookup(G764,'Bidding list 26'!$B$4:$I$1009,8,0)</f>
        <v>#N/A</v>
      </c>
      <c r="J764" s="93"/>
      <c r="K764" s="89" t="str">
        <f t="shared" si="30"/>
        <v>#N/A</v>
      </c>
      <c r="L764" s="93"/>
      <c r="M764" s="91"/>
      <c r="N764" s="122"/>
      <c r="O764" s="240"/>
      <c r="P764" s="240"/>
      <c r="Q764" s="195"/>
      <c r="R764" s="93">
        <f t="shared" si="29"/>
        <v>0</v>
      </c>
      <c r="S764" s="179" t="str">
        <f t="array" ref="S764">INDEX('G Project Timeline-OPM update'!$G$7:$L$35,MATCH(1,('G Project Timeline-OPM update'!$C$7:$C$35=N764)*('G Project Timeline-OPM update'!$B$7:$B$35=M764)*('G Project Timeline-OPM update'!$D$7:$D$35=O764),0),MATCH(P764,'G Project Timeline-OPM update'!$G$4:$L$4,0))-14</f>
        <v>#N/A</v>
      </c>
      <c r="T764" s="95" t="str">
        <f t="shared" si="3"/>
        <v>#N/A</v>
      </c>
      <c r="U764" s="96" t="str">
        <f>IFERROR(VLOOKUP(G764,'Bidding list 26'!$B$2:$P$31,15,0),"")</f>
        <v/>
      </c>
      <c r="V764" s="96" t="str">
        <f t="shared" si="4"/>
        <v>#N/A</v>
      </c>
      <c r="W764" s="96">
        <f t="shared" si="31"/>
        <v>0</v>
      </c>
      <c r="X764" s="96" t="str">
        <f t="shared" si="21"/>
        <v>#N/A</v>
      </c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01"/>
      <c r="AI764" s="195"/>
      <c r="AJ764" s="103"/>
      <c r="AK764" s="104"/>
      <c r="AL764" s="3">
        <f t="shared" si="32"/>
        <v>0</v>
      </c>
      <c r="AM764" s="3">
        <f t="shared" si="33"/>
        <v>0</v>
      </c>
      <c r="AN764" s="3">
        <f t="shared" si="34"/>
        <v>0</v>
      </c>
      <c r="AO764" s="3">
        <f t="shared" si="35"/>
        <v>0</v>
      </c>
    </row>
    <row r="765">
      <c r="A765" s="93"/>
      <c r="B765" s="195"/>
      <c r="C765" s="195"/>
      <c r="D765" s="195"/>
      <c r="E765" s="195"/>
      <c r="F765" s="93"/>
      <c r="G765" s="195"/>
      <c r="H765" s="195" t="str">
        <f>vlookup(G765,'Bidding list 26'!$B$4:$G$270,6,0)</f>
        <v>#N/A</v>
      </c>
      <c r="I765" s="88" t="str">
        <f>vlookup(G765,'Bidding list 26'!$B$4:$I$1009,8,0)</f>
        <v>#N/A</v>
      </c>
      <c r="J765" s="93"/>
      <c r="K765" s="89" t="str">
        <f t="shared" si="30"/>
        <v>#N/A</v>
      </c>
      <c r="L765" s="93"/>
      <c r="M765" s="91"/>
      <c r="N765" s="122"/>
      <c r="O765" s="240"/>
      <c r="P765" s="240"/>
      <c r="Q765" s="195"/>
      <c r="R765" s="93">
        <f t="shared" si="29"/>
        <v>0</v>
      </c>
      <c r="S765" s="179" t="str">
        <f t="array" ref="S765">INDEX('G Project Timeline-OPM update'!$G$7:$L$35,MATCH(1,('G Project Timeline-OPM update'!$C$7:$C$35=N765)*('G Project Timeline-OPM update'!$B$7:$B$35=M765)*('G Project Timeline-OPM update'!$D$7:$D$35=O765),0),MATCH(P765,'G Project Timeline-OPM update'!$G$4:$L$4,0))-14</f>
        <v>#N/A</v>
      </c>
      <c r="T765" s="95" t="str">
        <f t="shared" si="3"/>
        <v>#N/A</v>
      </c>
      <c r="U765" s="96" t="str">
        <f>IFERROR(VLOOKUP(G765,'Bidding list 26'!$B$2:$P$31,15,0),"")</f>
        <v/>
      </c>
      <c r="V765" s="96" t="str">
        <f t="shared" si="4"/>
        <v>#N/A</v>
      </c>
      <c r="W765" s="96">
        <f t="shared" si="31"/>
        <v>0</v>
      </c>
      <c r="X765" s="96" t="str">
        <f t="shared" si="21"/>
        <v>#N/A</v>
      </c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01"/>
      <c r="AI765" s="195"/>
      <c r="AJ765" s="103"/>
      <c r="AK765" s="104"/>
      <c r="AL765" s="3">
        <f t="shared" si="32"/>
        <v>0</v>
      </c>
      <c r="AM765" s="3">
        <f t="shared" si="33"/>
        <v>0</v>
      </c>
      <c r="AN765" s="3">
        <f t="shared" si="34"/>
        <v>0</v>
      </c>
      <c r="AO765" s="3">
        <f t="shared" si="35"/>
        <v>0</v>
      </c>
    </row>
    <row r="766">
      <c r="A766" s="93"/>
      <c r="B766" s="195"/>
      <c r="C766" s="195"/>
      <c r="D766" s="195"/>
      <c r="E766" s="195"/>
      <c r="F766" s="93"/>
      <c r="G766" s="195"/>
      <c r="H766" s="195" t="str">
        <f>vlookup(G766,'Bidding list 26'!$B$4:$G$270,6,0)</f>
        <v>#N/A</v>
      </c>
      <c r="I766" s="88" t="str">
        <f>vlookup(G766,'Bidding list 26'!$B$4:$I$1009,8,0)</f>
        <v>#N/A</v>
      </c>
      <c r="J766" s="93"/>
      <c r="K766" s="89" t="str">
        <f t="shared" si="30"/>
        <v>#N/A</v>
      </c>
      <c r="L766" s="93"/>
      <c r="M766" s="91"/>
      <c r="N766" s="122"/>
      <c r="O766" s="240"/>
      <c r="P766" s="240"/>
      <c r="Q766" s="195"/>
      <c r="R766" s="93">
        <f t="shared" si="29"/>
        <v>0</v>
      </c>
      <c r="S766" s="179" t="str">
        <f t="array" ref="S766">INDEX('G Project Timeline-OPM update'!$G$7:$L$35,MATCH(1,('G Project Timeline-OPM update'!$C$7:$C$35=N766)*('G Project Timeline-OPM update'!$B$7:$B$35=M766)*('G Project Timeline-OPM update'!$D$7:$D$35=O766),0),MATCH(P766,'G Project Timeline-OPM update'!$G$4:$L$4,0))-14</f>
        <v>#N/A</v>
      </c>
      <c r="T766" s="95" t="str">
        <f t="shared" si="3"/>
        <v>#N/A</v>
      </c>
      <c r="U766" s="96" t="str">
        <f>IFERROR(VLOOKUP(G766,'Bidding list 26'!$B$2:$P$31,15,0),"")</f>
        <v/>
      </c>
      <c r="V766" s="96" t="str">
        <f t="shared" si="4"/>
        <v>#N/A</v>
      </c>
      <c r="W766" s="96">
        <f t="shared" si="31"/>
        <v>0</v>
      </c>
      <c r="X766" s="96" t="str">
        <f t="shared" si="21"/>
        <v>#N/A</v>
      </c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01"/>
      <c r="AI766" s="195"/>
      <c r="AJ766" s="103"/>
      <c r="AK766" s="104"/>
      <c r="AL766" s="3">
        <f t="shared" si="32"/>
        <v>0</v>
      </c>
      <c r="AM766" s="3">
        <f t="shared" si="33"/>
        <v>0</v>
      </c>
      <c r="AN766" s="3">
        <f t="shared" si="34"/>
        <v>0</v>
      </c>
      <c r="AO766" s="3">
        <f t="shared" si="35"/>
        <v>0</v>
      </c>
    </row>
    <row r="767">
      <c r="A767" s="93"/>
      <c r="B767" s="195"/>
      <c r="C767" s="195"/>
      <c r="D767" s="195"/>
      <c r="E767" s="195"/>
      <c r="F767" s="93"/>
      <c r="G767" s="195"/>
      <c r="H767" s="195" t="str">
        <f>vlookup(G767,'Bidding list 26'!$B$4:$G$270,6,0)</f>
        <v>#N/A</v>
      </c>
      <c r="I767" s="88" t="str">
        <f>vlookup(G767,'Bidding list 26'!$B$4:$I$1009,8,0)</f>
        <v>#N/A</v>
      </c>
      <c r="J767" s="93"/>
      <c r="K767" s="89" t="str">
        <f t="shared" si="30"/>
        <v>#N/A</v>
      </c>
      <c r="L767" s="93"/>
      <c r="M767" s="91"/>
      <c r="N767" s="122"/>
      <c r="O767" s="240"/>
      <c r="P767" s="240"/>
      <c r="Q767" s="195"/>
      <c r="R767" s="93">
        <f t="shared" si="29"/>
        <v>0</v>
      </c>
      <c r="S767" s="179" t="str">
        <f t="array" ref="S767">INDEX('G Project Timeline-OPM update'!$G$7:$L$35,MATCH(1,('G Project Timeline-OPM update'!$C$7:$C$35=N767)*('G Project Timeline-OPM update'!$B$7:$B$35=M767)*('G Project Timeline-OPM update'!$D$7:$D$35=O767),0),MATCH(P767,'G Project Timeline-OPM update'!$G$4:$L$4,0))-14</f>
        <v>#N/A</v>
      </c>
      <c r="T767" s="95" t="str">
        <f t="shared" si="3"/>
        <v>#N/A</v>
      </c>
      <c r="U767" s="96" t="str">
        <f>IFERROR(VLOOKUP(G767,'Bidding list 26'!$B$2:$P$31,15,0),"")</f>
        <v/>
      </c>
      <c r="V767" s="96" t="str">
        <f t="shared" si="4"/>
        <v>#N/A</v>
      </c>
      <c r="W767" s="96">
        <f t="shared" si="31"/>
        <v>0</v>
      </c>
      <c r="X767" s="96" t="str">
        <f t="shared" si="21"/>
        <v>#N/A</v>
      </c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01"/>
      <c r="AI767" s="195"/>
      <c r="AJ767" s="103"/>
      <c r="AK767" s="104"/>
      <c r="AL767" s="3">
        <f t="shared" si="32"/>
        <v>0</v>
      </c>
      <c r="AM767" s="3">
        <f t="shared" si="33"/>
        <v>0</v>
      </c>
      <c r="AN767" s="3">
        <f t="shared" si="34"/>
        <v>0</v>
      </c>
      <c r="AO767" s="3">
        <f t="shared" si="35"/>
        <v>0</v>
      </c>
    </row>
    <row r="768">
      <c r="A768" s="93"/>
      <c r="B768" s="195"/>
      <c r="C768" s="195"/>
      <c r="D768" s="195"/>
      <c r="E768" s="195"/>
      <c r="F768" s="93"/>
      <c r="G768" s="195"/>
      <c r="H768" s="195" t="str">
        <f>vlookup(G768,'Bidding list 26'!$B$4:$G$270,6,0)</f>
        <v>#N/A</v>
      </c>
      <c r="I768" s="88" t="str">
        <f>vlookup(G768,'Bidding list 26'!$B$4:$I$1009,8,0)</f>
        <v>#N/A</v>
      </c>
      <c r="J768" s="93"/>
      <c r="K768" s="89" t="str">
        <f t="shared" si="30"/>
        <v>#N/A</v>
      </c>
      <c r="L768" s="93"/>
      <c r="M768" s="91"/>
      <c r="N768" s="122"/>
      <c r="O768" s="240"/>
      <c r="P768" s="240"/>
      <c r="Q768" s="195"/>
      <c r="R768" s="93">
        <f t="shared" si="29"/>
        <v>0</v>
      </c>
      <c r="S768" s="179" t="str">
        <f t="array" ref="S768">INDEX('G Project Timeline-OPM update'!$G$7:$L$35,MATCH(1,('G Project Timeline-OPM update'!$C$7:$C$35=N768)*('G Project Timeline-OPM update'!$B$7:$B$35=M768)*('G Project Timeline-OPM update'!$D$7:$D$35=O768),0),MATCH(P768,'G Project Timeline-OPM update'!$G$4:$L$4,0))-14</f>
        <v>#N/A</v>
      </c>
      <c r="T768" s="95" t="str">
        <f t="shared" si="3"/>
        <v>#N/A</v>
      </c>
      <c r="U768" s="96" t="str">
        <f>IFERROR(VLOOKUP(G768,'Bidding list 26'!$B$2:$P$31,15,0),"")</f>
        <v/>
      </c>
      <c r="V768" s="96" t="str">
        <f t="shared" si="4"/>
        <v>#N/A</v>
      </c>
      <c r="W768" s="96">
        <f t="shared" si="31"/>
        <v>0</v>
      </c>
      <c r="X768" s="96" t="str">
        <f t="shared" si="21"/>
        <v>#N/A</v>
      </c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01"/>
      <c r="AI768" s="195"/>
      <c r="AJ768" s="103"/>
      <c r="AK768" s="104"/>
      <c r="AL768" s="3">
        <f t="shared" si="32"/>
        <v>0</v>
      </c>
      <c r="AM768" s="3">
        <f t="shared" si="33"/>
        <v>0</v>
      </c>
      <c r="AN768" s="3">
        <f t="shared" si="34"/>
        <v>0</v>
      </c>
      <c r="AO768" s="3">
        <f t="shared" si="35"/>
        <v>0</v>
      </c>
    </row>
    <row r="769">
      <c r="A769" s="93"/>
      <c r="B769" s="195"/>
      <c r="C769" s="195"/>
      <c r="D769" s="195"/>
      <c r="E769" s="195"/>
      <c r="F769" s="93"/>
      <c r="G769" s="195"/>
      <c r="H769" s="195" t="str">
        <f>vlookup(G769,'Bidding list 26'!$B$4:$G$270,6,0)</f>
        <v>#N/A</v>
      </c>
      <c r="I769" s="88" t="str">
        <f>vlookup(G769,'Bidding list 26'!$B$4:$I$1009,8,0)</f>
        <v>#N/A</v>
      </c>
      <c r="J769" s="93"/>
      <c r="K769" s="89" t="str">
        <f t="shared" si="30"/>
        <v>#N/A</v>
      </c>
      <c r="L769" s="93"/>
      <c r="M769" s="91"/>
      <c r="N769" s="122"/>
      <c r="O769" s="240"/>
      <c r="P769" s="240"/>
      <c r="Q769" s="195"/>
      <c r="R769" s="93">
        <f t="shared" si="29"/>
        <v>0</v>
      </c>
      <c r="S769" s="179" t="str">
        <f t="array" ref="S769">INDEX('G Project Timeline-OPM update'!$G$7:$L$35,MATCH(1,('G Project Timeline-OPM update'!$C$7:$C$35=N769)*('G Project Timeline-OPM update'!$B$7:$B$35=M769)*('G Project Timeline-OPM update'!$D$7:$D$35=O769),0),MATCH(P769,'G Project Timeline-OPM update'!$G$4:$L$4,0))-14</f>
        <v>#N/A</v>
      </c>
      <c r="T769" s="95" t="str">
        <f t="shared" si="3"/>
        <v>#N/A</v>
      </c>
      <c r="U769" s="96" t="str">
        <f>IFERROR(VLOOKUP(G769,'Bidding list 26'!$B$2:$P$31,15,0),"")</f>
        <v/>
      </c>
      <c r="V769" s="96" t="str">
        <f t="shared" si="4"/>
        <v>#N/A</v>
      </c>
      <c r="W769" s="96">
        <f t="shared" si="31"/>
        <v>0</v>
      </c>
      <c r="X769" s="96" t="str">
        <f t="shared" si="21"/>
        <v>#N/A</v>
      </c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01"/>
      <c r="AI769" s="195"/>
      <c r="AJ769" s="103"/>
      <c r="AK769" s="104"/>
      <c r="AL769" s="3">
        <f t="shared" si="32"/>
        <v>0</v>
      </c>
      <c r="AM769" s="3">
        <f t="shared" si="33"/>
        <v>0</v>
      </c>
      <c r="AN769" s="3">
        <f t="shared" si="34"/>
        <v>0</v>
      </c>
      <c r="AO769" s="3">
        <f t="shared" si="35"/>
        <v>0</v>
      </c>
    </row>
    <row r="770">
      <c r="A770" s="93"/>
      <c r="B770" s="195"/>
      <c r="C770" s="195"/>
      <c r="D770" s="195"/>
      <c r="E770" s="195"/>
      <c r="F770" s="93"/>
      <c r="G770" s="195"/>
      <c r="H770" s="195" t="str">
        <f>vlookup(G770,'Bidding list 26'!$B$4:$G$270,6,0)</f>
        <v>#N/A</v>
      </c>
      <c r="I770" s="88" t="str">
        <f>vlookup(G770,'Bidding list 26'!$B$4:$I$1009,8,0)</f>
        <v>#N/A</v>
      </c>
      <c r="J770" s="93"/>
      <c r="K770" s="89" t="str">
        <f t="shared" si="30"/>
        <v>#N/A</v>
      </c>
      <c r="L770" s="93"/>
      <c r="M770" s="91"/>
      <c r="N770" s="122"/>
      <c r="O770" s="240"/>
      <c r="P770" s="240"/>
      <c r="Q770" s="195"/>
      <c r="R770" s="93">
        <f t="shared" si="29"/>
        <v>0</v>
      </c>
      <c r="S770" s="179" t="str">
        <f t="array" ref="S770">INDEX('G Project Timeline-OPM update'!$G$7:$L$35,MATCH(1,('G Project Timeline-OPM update'!$C$7:$C$35=N770)*('G Project Timeline-OPM update'!$B$7:$B$35=M770)*('G Project Timeline-OPM update'!$D$7:$D$35=O770),0),MATCH(P770,'G Project Timeline-OPM update'!$G$4:$L$4,0))-14</f>
        <v>#N/A</v>
      </c>
      <c r="T770" s="95" t="str">
        <f t="shared" si="3"/>
        <v>#N/A</v>
      </c>
      <c r="U770" s="96" t="str">
        <f>IFERROR(VLOOKUP(G770,'Bidding list 26'!$B$2:$P$31,15,0),"")</f>
        <v/>
      </c>
      <c r="V770" s="96" t="str">
        <f t="shared" si="4"/>
        <v>#N/A</v>
      </c>
      <c r="W770" s="96">
        <f t="shared" si="31"/>
        <v>0</v>
      </c>
      <c r="X770" s="96" t="str">
        <f t="shared" si="21"/>
        <v>#N/A</v>
      </c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01"/>
      <c r="AI770" s="195"/>
      <c r="AJ770" s="103"/>
      <c r="AK770" s="104"/>
      <c r="AL770" s="3">
        <f t="shared" si="32"/>
        <v>0</v>
      </c>
      <c r="AM770" s="3">
        <f t="shared" si="33"/>
        <v>0</v>
      </c>
      <c r="AN770" s="3">
        <f t="shared" si="34"/>
        <v>0</v>
      </c>
      <c r="AO770" s="3">
        <f t="shared" si="35"/>
        <v>0</v>
      </c>
    </row>
    <row r="771">
      <c r="A771" s="93"/>
      <c r="B771" s="195"/>
      <c r="C771" s="195"/>
      <c r="D771" s="195"/>
      <c r="E771" s="195"/>
      <c r="F771" s="93"/>
      <c r="G771" s="195"/>
      <c r="H771" s="195" t="str">
        <f>vlookup(G771,'Bidding list 26'!$B$4:$G$270,6,0)</f>
        <v>#N/A</v>
      </c>
      <c r="I771" s="88" t="str">
        <f>vlookup(G771,'Bidding list 26'!$B$4:$I$1009,8,0)</f>
        <v>#N/A</v>
      </c>
      <c r="J771" s="93"/>
      <c r="K771" s="89" t="str">
        <f t="shared" si="30"/>
        <v>#N/A</v>
      </c>
      <c r="L771" s="93"/>
      <c r="M771" s="91"/>
      <c r="N771" s="122"/>
      <c r="O771" s="240"/>
      <c r="P771" s="240"/>
      <c r="Q771" s="195"/>
      <c r="R771" s="93">
        <f t="shared" si="29"/>
        <v>0</v>
      </c>
      <c r="S771" s="179" t="str">
        <f t="array" ref="S771">INDEX('G Project Timeline-OPM update'!$G$7:$L$35,MATCH(1,('G Project Timeline-OPM update'!$C$7:$C$35=N771)*('G Project Timeline-OPM update'!$B$7:$B$35=M771)*('G Project Timeline-OPM update'!$D$7:$D$35=O771),0),MATCH(P771,'G Project Timeline-OPM update'!$G$4:$L$4,0))-14</f>
        <v>#N/A</v>
      </c>
      <c r="T771" s="95" t="str">
        <f t="shared" si="3"/>
        <v>#N/A</v>
      </c>
      <c r="U771" s="96" t="str">
        <f>IFERROR(VLOOKUP(G771,'Bidding list 26'!$B$2:$P$31,15,0),"")</f>
        <v/>
      </c>
      <c r="V771" s="96" t="str">
        <f t="shared" si="4"/>
        <v>#N/A</v>
      </c>
      <c r="W771" s="96">
        <f t="shared" si="31"/>
        <v>0</v>
      </c>
      <c r="X771" s="96" t="str">
        <f t="shared" si="21"/>
        <v>#N/A</v>
      </c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01"/>
      <c r="AI771" s="195"/>
      <c r="AJ771" s="103"/>
      <c r="AK771" s="104"/>
      <c r="AL771" s="3">
        <f t="shared" si="32"/>
        <v>0</v>
      </c>
      <c r="AM771" s="3">
        <f t="shared" si="33"/>
        <v>0</v>
      </c>
      <c r="AN771" s="3">
        <f t="shared" si="34"/>
        <v>0</v>
      </c>
      <c r="AO771" s="3">
        <f t="shared" si="35"/>
        <v>0</v>
      </c>
    </row>
    <row r="772">
      <c r="A772" s="93"/>
      <c r="B772" s="195"/>
      <c r="C772" s="195"/>
      <c r="D772" s="195"/>
      <c r="E772" s="195"/>
      <c r="F772" s="93"/>
      <c r="G772" s="195"/>
      <c r="H772" s="195" t="str">
        <f>vlookup(G772,'Bidding list 26'!$B$4:$G$270,6,0)</f>
        <v>#N/A</v>
      </c>
      <c r="I772" s="88" t="str">
        <f>vlookup(G772,'Bidding list 26'!$B$4:$I$1009,8,0)</f>
        <v>#N/A</v>
      </c>
      <c r="J772" s="93"/>
      <c r="K772" s="89" t="str">
        <f t="shared" si="30"/>
        <v>#N/A</v>
      </c>
      <c r="L772" s="93"/>
      <c r="M772" s="91"/>
      <c r="N772" s="122"/>
      <c r="O772" s="240"/>
      <c r="P772" s="240"/>
      <c r="Q772" s="195"/>
      <c r="R772" s="93">
        <f t="shared" si="29"/>
        <v>0</v>
      </c>
      <c r="S772" s="179" t="str">
        <f t="array" ref="S772">INDEX('G Project Timeline-OPM update'!$G$7:$L$35,MATCH(1,('G Project Timeline-OPM update'!$C$7:$C$35=N772)*('G Project Timeline-OPM update'!$B$7:$B$35=M772)*('G Project Timeline-OPM update'!$D$7:$D$35=O772),0),MATCH(P772,'G Project Timeline-OPM update'!$G$4:$L$4,0))-14</f>
        <v>#N/A</v>
      </c>
      <c r="T772" s="95" t="str">
        <f t="shared" si="3"/>
        <v>#N/A</v>
      </c>
      <c r="U772" s="96" t="str">
        <f>IFERROR(VLOOKUP(G772,'Bidding list 26'!$B$2:$P$31,15,0),"")</f>
        <v/>
      </c>
      <c r="V772" s="96" t="str">
        <f t="shared" si="4"/>
        <v>#N/A</v>
      </c>
      <c r="W772" s="96">
        <f t="shared" si="31"/>
        <v>0</v>
      </c>
      <c r="X772" s="96" t="str">
        <f t="shared" si="21"/>
        <v>#N/A</v>
      </c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01"/>
      <c r="AI772" s="195"/>
      <c r="AJ772" s="103"/>
      <c r="AK772" s="104"/>
      <c r="AL772" s="3">
        <f t="shared" si="32"/>
        <v>0</v>
      </c>
      <c r="AM772" s="3">
        <f t="shared" si="33"/>
        <v>0</v>
      </c>
      <c r="AN772" s="3">
        <f t="shared" si="34"/>
        <v>0</v>
      </c>
      <c r="AO772" s="3">
        <f t="shared" si="35"/>
        <v>0</v>
      </c>
    </row>
    <row r="773">
      <c r="A773" s="93"/>
      <c r="B773" s="195"/>
      <c r="C773" s="195"/>
      <c r="D773" s="195"/>
      <c r="E773" s="195"/>
      <c r="F773" s="93"/>
      <c r="G773" s="195"/>
      <c r="H773" s="195" t="str">
        <f>vlookup(G773,'Bidding list 26'!$B$4:$G$270,6,0)</f>
        <v>#N/A</v>
      </c>
      <c r="I773" s="88" t="str">
        <f>vlookup(G773,'Bidding list 26'!$B$4:$I$1009,8,0)</f>
        <v>#N/A</v>
      </c>
      <c r="J773" s="93"/>
      <c r="K773" s="89" t="str">
        <f t="shared" si="30"/>
        <v>#N/A</v>
      </c>
      <c r="L773" s="93"/>
      <c r="M773" s="91"/>
      <c r="N773" s="122"/>
      <c r="O773" s="240"/>
      <c r="P773" s="240"/>
      <c r="Q773" s="195"/>
      <c r="R773" s="93">
        <f t="shared" si="29"/>
        <v>0</v>
      </c>
      <c r="S773" s="179" t="str">
        <f t="array" ref="S773">INDEX('G Project Timeline-OPM update'!$G$7:$L$35,MATCH(1,('G Project Timeline-OPM update'!$C$7:$C$35=N773)*('G Project Timeline-OPM update'!$B$7:$B$35=M773)*('G Project Timeline-OPM update'!$D$7:$D$35=O773),0),MATCH(P773,'G Project Timeline-OPM update'!$G$4:$L$4,0))-14</f>
        <v>#N/A</v>
      </c>
      <c r="T773" s="95" t="str">
        <f t="shared" si="3"/>
        <v>#N/A</v>
      </c>
      <c r="U773" s="96" t="str">
        <f>IFERROR(VLOOKUP(G773,'Bidding list 26'!$B$2:$P$31,15,0),"")</f>
        <v/>
      </c>
      <c r="V773" s="96" t="str">
        <f t="shared" si="4"/>
        <v>#N/A</v>
      </c>
      <c r="W773" s="96">
        <f t="shared" si="31"/>
        <v>0</v>
      </c>
      <c r="X773" s="96" t="str">
        <f t="shared" si="21"/>
        <v>#N/A</v>
      </c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01"/>
      <c r="AI773" s="195"/>
      <c r="AJ773" s="103"/>
      <c r="AK773" s="104"/>
      <c r="AL773" s="3">
        <f t="shared" si="32"/>
        <v>0</v>
      </c>
      <c r="AM773" s="3">
        <f t="shared" si="33"/>
        <v>0</v>
      </c>
      <c r="AN773" s="3">
        <f t="shared" si="34"/>
        <v>0</v>
      </c>
      <c r="AO773" s="3">
        <f t="shared" si="35"/>
        <v>0</v>
      </c>
    </row>
    <row r="774">
      <c r="A774" s="93"/>
      <c r="B774" s="195"/>
      <c r="C774" s="195"/>
      <c r="D774" s="195"/>
      <c r="E774" s="195"/>
      <c r="F774" s="93"/>
      <c r="G774" s="195"/>
      <c r="H774" s="195" t="str">
        <f>vlookup(G774,'Bidding list 26'!$B$4:$G$270,6,0)</f>
        <v>#N/A</v>
      </c>
      <c r="I774" s="88" t="str">
        <f>vlookup(G774,'Bidding list 26'!$B$4:$I$1009,8,0)</f>
        <v>#N/A</v>
      </c>
      <c r="J774" s="93"/>
      <c r="K774" s="89" t="str">
        <f t="shared" si="30"/>
        <v>#N/A</v>
      </c>
      <c r="L774" s="93"/>
      <c r="M774" s="91"/>
      <c r="N774" s="122"/>
      <c r="O774" s="240"/>
      <c r="P774" s="240"/>
      <c r="Q774" s="195"/>
      <c r="R774" s="93">
        <f t="shared" si="29"/>
        <v>0</v>
      </c>
      <c r="S774" s="179" t="str">
        <f t="array" ref="S774">INDEX('G Project Timeline-OPM update'!$G$7:$L$35,MATCH(1,('G Project Timeline-OPM update'!$C$7:$C$35=N774)*('G Project Timeline-OPM update'!$B$7:$B$35=M774)*('G Project Timeline-OPM update'!$D$7:$D$35=O774),0),MATCH(P774,'G Project Timeline-OPM update'!$G$4:$L$4,0))-14</f>
        <v>#N/A</v>
      </c>
      <c r="T774" s="95" t="str">
        <f t="shared" si="3"/>
        <v>#N/A</v>
      </c>
      <c r="U774" s="96" t="str">
        <f>IFERROR(VLOOKUP(G774,'Bidding list 26'!$B$2:$P$31,15,0),"")</f>
        <v/>
      </c>
      <c r="V774" s="96" t="str">
        <f t="shared" si="4"/>
        <v>#N/A</v>
      </c>
      <c r="W774" s="96">
        <f t="shared" si="31"/>
        <v>0</v>
      </c>
      <c r="X774" s="96" t="str">
        <f t="shared" si="21"/>
        <v>#N/A</v>
      </c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01"/>
      <c r="AI774" s="195"/>
      <c r="AJ774" s="103"/>
      <c r="AK774" s="104"/>
      <c r="AL774" s="3">
        <f t="shared" si="32"/>
        <v>0</v>
      </c>
      <c r="AM774" s="3">
        <f t="shared" si="33"/>
        <v>0</v>
      </c>
      <c r="AN774" s="3">
        <f t="shared" si="34"/>
        <v>0</v>
      </c>
      <c r="AO774" s="3">
        <f t="shared" si="35"/>
        <v>0</v>
      </c>
    </row>
    <row r="775">
      <c r="A775" s="93"/>
      <c r="B775" s="195"/>
      <c r="C775" s="195"/>
      <c r="D775" s="195"/>
      <c r="E775" s="195"/>
      <c r="F775" s="93"/>
      <c r="G775" s="195"/>
      <c r="H775" s="195" t="str">
        <f>vlookup(G775,'Bidding list 26'!$B$4:$G$270,6,0)</f>
        <v>#N/A</v>
      </c>
      <c r="I775" s="88" t="str">
        <f>vlookup(G775,'Bidding list 26'!$B$4:$I$1009,8,0)</f>
        <v>#N/A</v>
      </c>
      <c r="J775" s="93"/>
      <c r="K775" s="89" t="str">
        <f t="shared" si="30"/>
        <v>#N/A</v>
      </c>
      <c r="L775" s="93"/>
      <c r="M775" s="91"/>
      <c r="N775" s="122"/>
      <c r="O775" s="240"/>
      <c r="P775" s="240"/>
      <c r="Q775" s="195"/>
      <c r="R775" s="93">
        <f t="shared" si="29"/>
        <v>0</v>
      </c>
      <c r="S775" s="179" t="str">
        <f t="array" ref="S775">INDEX('G Project Timeline-OPM update'!$G$7:$L$35,MATCH(1,('G Project Timeline-OPM update'!$C$7:$C$35=N775)*('G Project Timeline-OPM update'!$B$7:$B$35=M775)*('G Project Timeline-OPM update'!$D$7:$D$35=O775),0),MATCH(P775,'G Project Timeline-OPM update'!$G$4:$L$4,0))-14</f>
        <v>#N/A</v>
      </c>
      <c r="T775" s="95" t="str">
        <f t="shared" si="3"/>
        <v>#N/A</v>
      </c>
      <c r="U775" s="96" t="str">
        <f>IFERROR(VLOOKUP(G775,'Bidding list 26'!$B$2:$P$31,15,0),"")</f>
        <v/>
      </c>
      <c r="V775" s="96" t="str">
        <f t="shared" si="4"/>
        <v>#N/A</v>
      </c>
      <c r="W775" s="96">
        <f t="shared" si="31"/>
        <v>0</v>
      </c>
      <c r="X775" s="96" t="str">
        <f t="shared" si="21"/>
        <v>#N/A</v>
      </c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01"/>
      <c r="AI775" s="195"/>
      <c r="AJ775" s="103"/>
      <c r="AK775" s="104"/>
      <c r="AL775" s="3">
        <f t="shared" si="32"/>
        <v>0</v>
      </c>
      <c r="AM775" s="3">
        <f t="shared" si="33"/>
        <v>0</v>
      </c>
      <c r="AN775" s="3">
        <f t="shared" si="34"/>
        <v>0</v>
      </c>
      <c r="AO775" s="3">
        <f t="shared" si="35"/>
        <v>0</v>
      </c>
    </row>
    <row r="776">
      <c r="A776" s="93"/>
      <c r="B776" s="195"/>
      <c r="C776" s="195"/>
      <c r="D776" s="195"/>
      <c r="E776" s="195"/>
      <c r="F776" s="93"/>
      <c r="G776" s="195"/>
      <c r="H776" s="195" t="str">
        <f>vlookup(G776,'Bidding list 26'!$B$4:$G$270,6,0)</f>
        <v>#N/A</v>
      </c>
      <c r="I776" s="88" t="str">
        <f>vlookup(G776,'Bidding list 26'!$B$4:$I$1009,8,0)</f>
        <v>#N/A</v>
      </c>
      <c r="J776" s="93"/>
      <c r="K776" s="89" t="str">
        <f t="shared" si="30"/>
        <v>#N/A</v>
      </c>
      <c r="L776" s="93"/>
      <c r="M776" s="91"/>
      <c r="N776" s="122"/>
      <c r="O776" s="240"/>
      <c r="P776" s="240"/>
      <c r="Q776" s="195"/>
      <c r="R776" s="93">
        <f t="shared" si="29"/>
        <v>0</v>
      </c>
      <c r="S776" s="179" t="str">
        <f t="array" ref="S776">INDEX('G Project Timeline-OPM update'!$G$7:$L$35,MATCH(1,('G Project Timeline-OPM update'!$C$7:$C$35=N776)*('G Project Timeline-OPM update'!$B$7:$B$35=M776)*('G Project Timeline-OPM update'!$D$7:$D$35=O776),0),MATCH(P776,'G Project Timeline-OPM update'!$G$4:$L$4,0))-14</f>
        <v>#N/A</v>
      </c>
      <c r="T776" s="95" t="str">
        <f t="shared" si="3"/>
        <v>#N/A</v>
      </c>
      <c r="U776" s="96" t="str">
        <f>IFERROR(VLOOKUP(G776,'Bidding list 26'!$B$2:$P$31,15,0),"")</f>
        <v/>
      </c>
      <c r="V776" s="96" t="str">
        <f t="shared" si="4"/>
        <v>#N/A</v>
      </c>
      <c r="W776" s="96">
        <f t="shared" si="31"/>
        <v>0</v>
      </c>
      <c r="X776" s="96" t="str">
        <f t="shared" si="21"/>
        <v>#N/A</v>
      </c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01"/>
      <c r="AI776" s="195"/>
      <c r="AJ776" s="103"/>
      <c r="AK776" s="104"/>
      <c r="AL776" s="3">
        <f t="shared" si="32"/>
        <v>0</v>
      </c>
      <c r="AM776" s="3">
        <f t="shared" si="33"/>
        <v>0</v>
      </c>
      <c r="AN776" s="3">
        <f t="shared" si="34"/>
        <v>0</v>
      </c>
      <c r="AO776" s="3">
        <f t="shared" si="35"/>
        <v>0</v>
      </c>
    </row>
    <row r="777">
      <c r="A777" s="93"/>
      <c r="B777" s="195"/>
      <c r="C777" s="195"/>
      <c r="D777" s="195"/>
      <c r="E777" s="195"/>
      <c r="F777" s="93"/>
      <c r="G777" s="195"/>
      <c r="H777" s="195" t="str">
        <f>vlookup(G777,'Bidding list 26'!$B$4:$G$270,6,0)</f>
        <v>#N/A</v>
      </c>
      <c r="I777" s="88" t="str">
        <f>vlookup(G777,'Bidding list 26'!$B$4:$I$1009,8,0)</f>
        <v>#N/A</v>
      </c>
      <c r="J777" s="93"/>
      <c r="K777" s="89" t="str">
        <f t="shared" si="30"/>
        <v>#N/A</v>
      </c>
      <c r="L777" s="93"/>
      <c r="M777" s="91"/>
      <c r="N777" s="122"/>
      <c r="O777" s="240"/>
      <c r="P777" s="240"/>
      <c r="Q777" s="195"/>
      <c r="R777" s="93">
        <f t="shared" si="29"/>
        <v>0</v>
      </c>
      <c r="S777" s="179" t="str">
        <f t="array" ref="S777">INDEX('G Project Timeline-OPM update'!$G$7:$L$35,MATCH(1,('G Project Timeline-OPM update'!$C$7:$C$35=N777)*('G Project Timeline-OPM update'!$B$7:$B$35=M777)*('G Project Timeline-OPM update'!$D$7:$D$35=O777),0),MATCH(P777,'G Project Timeline-OPM update'!$G$4:$L$4,0))-14</f>
        <v>#N/A</v>
      </c>
      <c r="T777" s="95" t="str">
        <f t="shared" si="3"/>
        <v>#N/A</v>
      </c>
      <c r="U777" s="96" t="str">
        <f>IFERROR(VLOOKUP(G777,'Bidding list 26'!$B$2:$P$31,15,0),"")</f>
        <v/>
      </c>
      <c r="V777" s="96" t="str">
        <f t="shared" si="4"/>
        <v>#N/A</v>
      </c>
      <c r="W777" s="96">
        <f t="shared" si="31"/>
        <v>0</v>
      </c>
      <c r="X777" s="96" t="str">
        <f t="shared" si="21"/>
        <v>#N/A</v>
      </c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01"/>
      <c r="AI777" s="195"/>
      <c r="AJ777" s="103"/>
      <c r="AK777" s="104"/>
      <c r="AL777" s="3">
        <f t="shared" si="32"/>
        <v>0</v>
      </c>
      <c r="AM777" s="3">
        <f t="shared" si="33"/>
        <v>0</v>
      </c>
      <c r="AN777" s="3">
        <f t="shared" si="34"/>
        <v>0</v>
      </c>
      <c r="AO777" s="3">
        <f t="shared" si="35"/>
        <v>0</v>
      </c>
    </row>
    <row r="778">
      <c r="A778" s="93"/>
      <c r="B778" s="195"/>
      <c r="C778" s="195"/>
      <c r="D778" s="195"/>
      <c r="E778" s="195"/>
      <c r="F778" s="93"/>
      <c r="G778" s="195"/>
      <c r="H778" s="195" t="str">
        <f>vlookup(G778,'Bidding list 26'!$B$4:$G$270,6,0)</f>
        <v>#N/A</v>
      </c>
      <c r="I778" s="88" t="str">
        <f>vlookup(G778,'Bidding list 26'!$B$4:$I$1009,8,0)</f>
        <v>#N/A</v>
      </c>
      <c r="J778" s="93"/>
      <c r="K778" s="89" t="str">
        <f t="shared" si="30"/>
        <v>#N/A</v>
      </c>
      <c r="L778" s="93"/>
      <c r="M778" s="91"/>
      <c r="N778" s="122"/>
      <c r="O778" s="240"/>
      <c r="P778" s="240"/>
      <c r="Q778" s="195"/>
      <c r="R778" s="93">
        <f t="shared" si="29"/>
        <v>0</v>
      </c>
      <c r="S778" s="179" t="str">
        <f t="array" ref="S778">INDEX('G Project Timeline-OPM update'!$G$7:$L$35,MATCH(1,('G Project Timeline-OPM update'!$C$7:$C$35=N778)*('G Project Timeline-OPM update'!$B$7:$B$35=M778)*('G Project Timeline-OPM update'!$D$7:$D$35=O778),0),MATCH(P778,'G Project Timeline-OPM update'!$G$4:$L$4,0))-14</f>
        <v>#N/A</v>
      </c>
      <c r="T778" s="95" t="str">
        <f t="shared" si="3"/>
        <v>#N/A</v>
      </c>
      <c r="U778" s="96" t="str">
        <f>IFERROR(VLOOKUP(G778,'Bidding list 26'!$B$2:$P$31,15,0),"")</f>
        <v/>
      </c>
      <c r="V778" s="96" t="str">
        <f t="shared" si="4"/>
        <v>#N/A</v>
      </c>
      <c r="W778" s="96">
        <f t="shared" si="31"/>
        <v>0</v>
      </c>
      <c r="X778" s="96" t="str">
        <f t="shared" si="21"/>
        <v>#N/A</v>
      </c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01"/>
      <c r="AI778" s="195"/>
      <c r="AJ778" s="103"/>
      <c r="AK778" s="104"/>
      <c r="AL778" s="3">
        <f t="shared" si="32"/>
        <v>0</v>
      </c>
      <c r="AM778" s="3">
        <f t="shared" si="33"/>
        <v>0</v>
      </c>
      <c r="AN778" s="3">
        <f t="shared" si="34"/>
        <v>0</v>
      </c>
      <c r="AO778" s="3">
        <f t="shared" si="35"/>
        <v>0</v>
      </c>
    </row>
    <row r="779">
      <c r="A779" s="93"/>
      <c r="B779" s="195"/>
      <c r="C779" s="195"/>
      <c r="D779" s="195"/>
      <c r="E779" s="195"/>
      <c r="F779" s="93"/>
      <c r="G779" s="195"/>
      <c r="H779" s="195" t="str">
        <f>vlookup(G779,'Bidding list 26'!$B$4:$G$270,6,0)</f>
        <v>#N/A</v>
      </c>
      <c r="I779" s="88" t="str">
        <f>vlookup(G779,'Bidding list 26'!$B$4:$I$1009,8,0)</f>
        <v>#N/A</v>
      </c>
      <c r="J779" s="93"/>
      <c r="K779" s="89" t="str">
        <f t="shared" si="30"/>
        <v>#N/A</v>
      </c>
      <c r="L779" s="93"/>
      <c r="M779" s="91"/>
      <c r="N779" s="122"/>
      <c r="O779" s="240"/>
      <c r="P779" s="240"/>
      <c r="Q779" s="195"/>
      <c r="R779" s="93">
        <f t="shared" si="29"/>
        <v>0</v>
      </c>
      <c r="S779" s="179" t="str">
        <f t="array" ref="S779">INDEX('G Project Timeline-OPM update'!$G$7:$L$35,MATCH(1,('G Project Timeline-OPM update'!$C$7:$C$35=N779)*('G Project Timeline-OPM update'!$B$7:$B$35=M779)*('G Project Timeline-OPM update'!$D$7:$D$35=O779),0),MATCH(P779,'G Project Timeline-OPM update'!$G$4:$L$4,0))-14</f>
        <v>#N/A</v>
      </c>
      <c r="T779" s="95" t="str">
        <f t="shared" si="3"/>
        <v>#N/A</v>
      </c>
      <c r="U779" s="96" t="str">
        <f>IFERROR(VLOOKUP(G779,'Bidding list 26'!$B$2:$P$31,15,0),"")</f>
        <v/>
      </c>
      <c r="V779" s="96" t="str">
        <f t="shared" si="4"/>
        <v>#N/A</v>
      </c>
      <c r="W779" s="96">
        <f t="shared" si="31"/>
        <v>0</v>
      </c>
      <c r="X779" s="96" t="str">
        <f t="shared" si="21"/>
        <v>#N/A</v>
      </c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01"/>
      <c r="AI779" s="195"/>
      <c r="AJ779" s="103"/>
      <c r="AK779" s="104"/>
      <c r="AL779" s="3">
        <f t="shared" si="32"/>
        <v>0</v>
      </c>
      <c r="AM779" s="3">
        <f t="shared" si="33"/>
        <v>0</v>
      </c>
      <c r="AN779" s="3">
        <f t="shared" si="34"/>
        <v>0</v>
      </c>
      <c r="AO779" s="3">
        <f t="shared" si="35"/>
        <v>0</v>
      </c>
    </row>
    <row r="780">
      <c r="A780" s="93"/>
      <c r="B780" s="195"/>
      <c r="C780" s="195"/>
      <c r="D780" s="195"/>
      <c r="E780" s="195"/>
      <c r="F780" s="93"/>
      <c r="G780" s="195"/>
      <c r="H780" s="195" t="str">
        <f>vlookup(G780,'Bidding list 26'!$B$4:$G$270,6,0)</f>
        <v>#N/A</v>
      </c>
      <c r="I780" s="88" t="str">
        <f>vlookup(G780,'Bidding list 26'!$B$4:$I$1009,8,0)</f>
        <v>#N/A</v>
      </c>
      <c r="J780" s="93"/>
      <c r="K780" s="89" t="str">
        <f t="shared" si="30"/>
        <v>#N/A</v>
      </c>
      <c r="L780" s="93"/>
      <c r="M780" s="91"/>
      <c r="N780" s="122"/>
      <c r="O780" s="240"/>
      <c r="P780" s="240"/>
      <c r="Q780" s="195"/>
      <c r="R780" s="93">
        <f t="shared" si="29"/>
        <v>0</v>
      </c>
      <c r="S780" s="179" t="str">
        <f t="array" ref="S780">INDEX('G Project Timeline-OPM update'!$G$7:$L$35,MATCH(1,('G Project Timeline-OPM update'!$C$7:$C$35=N780)*('G Project Timeline-OPM update'!$B$7:$B$35=M780)*('G Project Timeline-OPM update'!$D$7:$D$35=O780),0),MATCH(P780,'G Project Timeline-OPM update'!$G$4:$L$4,0))-14</f>
        <v>#N/A</v>
      </c>
      <c r="T780" s="95" t="str">
        <f t="shared" si="3"/>
        <v>#N/A</v>
      </c>
      <c r="U780" s="96" t="str">
        <f>IFERROR(VLOOKUP(G780,'Bidding list 26'!$B$2:$P$31,15,0),"")</f>
        <v/>
      </c>
      <c r="V780" s="96" t="str">
        <f t="shared" si="4"/>
        <v>#N/A</v>
      </c>
      <c r="W780" s="96">
        <f t="shared" si="31"/>
        <v>0</v>
      </c>
      <c r="X780" s="96" t="str">
        <f t="shared" si="21"/>
        <v>#N/A</v>
      </c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01"/>
      <c r="AI780" s="195"/>
      <c r="AJ780" s="103"/>
      <c r="AK780" s="104"/>
      <c r="AL780" s="3">
        <f t="shared" si="32"/>
        <v>0</v>
      </c>
      <c r="AM780" s="3">
        <f t="shared" si="33"/>
        <v>0</v>
      </c>
      <c r="AN780" s="3">
        <f t="shared" si="34"/>
        <v>0</v>
      </c>
      <c r="AO780" s="3">
        <f t="shared" si="35"/>
        <v>0</v>
      </c>
    </row>
    <row r="781">
      <c r="A781" s="93"/>
      <c r="B781" s="195"/>
      <c r="C781" s="195"/>
      <c r="D781" s="195"/>
      <c r="E781" s="195"/>
      <c r="F781" s="93"/>
      <c r="G781" s="195"/>
      <c r="H781" s="195" t="str">
        <f>vlookup(G781,'Bidding list 26'!$B$4:$G$270,6,0)</f>
        <v>#N/A</v>
      </c>
      <c r="I781" s="88" t="str">
        <f>vlookup(G781,'Bidding list 26'!$B$4:$I$1009,8,0)</f>
        <v>#N/A</v>
      </c>
      <c r="J781" s="93"/>
      <c r="K781" s="89" t="str">
        <f t="shared" si="30"/>
        <v>#N/A</v>
      </c>
      <c r="L781" s="93"/>
      <c r="M781" s="91"/>
      <c r="N781" s="122"/>
      <c r="O781" s="240"/>
      <c r="P781" s="240"/>
      <c r="Q781" s="195"/>
      <c r="R781" s="93">
        <f t="shared" si="29"/>
        <v>0</v>
      </c>
      <c r="S781" s="179" t="str">
        <f t="array" ref="S781">INDEX('G Project Timeline-OPM update'!$G$7:$L$35,MATCH(1,('G Project Timeline-OPM update'!$C$7:$C$35=N781)*('G Project Timeline-OPM update'!$B$7:$B$35=M781)*('G Project Timeline-OPM update'!$D$7:$D$35=O781),0),MATCH(P781,'G Project Timeline-OPM update'!$G$4:$L$4,0))-14</f>
        <v>#N/A</v>
      </c>
      <c r="T781" s="95" t="str">
        <f t="shared" si="3"/>
        <v>#N/A</v>
      </c>
      <c r="U781" s="96" t="str">
        <f>IFERROR(VLOOKUP(G781,'Bidding list 26'!$B$2:$P$31,15,0),"")</f>
        <v/>
      </c>
      <c r="V781" s="96" t="str">
        <f t="shared" si="4"/>
        <v>#N/A</v>
      </c>
      <c r="W781" s="96">
        <f t="shared" si="31"/>
        <v>0</v>
      </c>
      <c r="X781" s="96" t="str">
        <f t="shared" si="21"/>
        <v>#N/A</v>
      </c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01"/>
      <c r="AI781" s="195"/>
      <c r="AJ781" s="103"/>
      <c r="AK781" s="104"/>
      <c r="AL781" s="3">
        <f t="shared" si="32"/>
        <v>0</v>
      </c>
      <c r="AM781" s="3">
        <f t="shared" si="33"/>
        <v>0</v>
      </c>
      <c r="AN781" s="3">
        <f t="shared" si="34"/>
        <v>0</v>
      </c>
      <c r="AO781" s="3">
        <f t="shared" si="35"/>
        <v>0</v>
      </c>
    </row>
    <row r="782">
      <c r="A782" s="93"/>
      <c r="B782" s="195"/>
      <c r="C782" s="195"/>
      <c r="D782" s="195"/>
      <c r="E782" s="195"/>
      <c r="F782" s="93"/>
      <c r="G782" s="195"/>
      <c r="H782" s="195" t="str">
        <f>vlookup(G782,'Bidding list 26'!$B$4:$G$270,6,0)</f>
        <v>#N/A</v>
      </c>
      <c r="I782" s="88" t="str">
        <f>vlookup(G782,'Bidding list 26'!$B$4:$I$1009,8,0)</f>
        <v>#N/A</v>
      </c>
      <c r="J782" s="93"/>
      <c r="K782" s="89" t="str">
        <f t="shared" si="30"/>
        <v>#N/A</v>
      </c>
      <c r="L782" s="93"/>
      <c r="M782" s="91"/>
      <c r="N782" s="122"/>
      <c r="O782" s="240"/>
      <c r="P782" s="240"/>
      <c r="Q782" s="195"/>
      <c r="R782" s="93">
        <f t="shared" si="29"/>
        <v>0</v>
      </c>
      <c r="S782" s="179" t="str">
        <f t="array" ref="S782">INDEX('G Project Timeline-OPM update'!$G$7:$L$35,MATCH(1,('G Project Timeline-OPM update'!$C$7:$C$35=N782)*('G Project Timeline-OPM update'!$B$7:$B$35=M782)*('G Project Timeline-OPM update'!$D$7:$D$35=O782),0),MATCH(P782,'G Project Timeline-OPM update'!$G$4:$L$4,0))-14</f>
        <v>#N/A</v>
      </c>
      <c r="T782" s="95" t="str">
        <f t="shared" si="3"/>
        <v>#N/A</v>
      </c>
      <c r="U782" s="96" t="str">
        <f>IFERROR(VLOOKUP(G782,'Bidding list 26'!$B$2:$P$31,15,0),"")</f>
        <v/>
      </c>
      <c r="V782" s="96" t="str">
        <f t="shared" si="4"/>
        <v>#N/A</v>
      </c>
      <c r="W782" s="96">
        <f t="shared" si="31"/>
        <v>0</v>
      </c>
      <c r="X782" s="96" t="str">
        <f t="shared" si="21"/>
        <v>#N/A</v>
      </c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01"/>
      <c r="AI782" s="195"/>
      <c r="AJ782" s="103"/>
      <c r="AK782" s="104"/>
      <c r="AL782" s="3">
        <f t="shared" si="32"/>
        <v>0</v>
      </c>
      <c r="AM782" s="3">
        <f t="shared" si="33"/>
        <v>0</v>
      </c>
      <c r="AN782" s="3">
        <f t="shared" si="34"/>
        <v>0</v>
      </c>
      <c r="AO782" s="3">
        <f t="shared" si="35"/>
        <v>0</v>
      </c>
    </row>
    <row r="783">
      <c r="A783" s="93"/>
      <c r="B783" s="195"/>
      <c r="C783" s="195"/>
      <c r="D783" s="195"/>
      <c r="E783" s="195"/>
      <c r="F783" s="93"/>
      <c r="G783" s="195"/>
      <c r="H783" s="195" t="str">
        <f>vlookup(G783,'Bidding list 26'!$B$4:$G$270,6,0)</f>
        <v>#N/A</v>
      </c>
      <c r="I783" s="88" t="str">
        <f>vlookup(G783,'Bidding list 26'!$B$4:$I$1009,8,0)</f>
        <v>#N/A</v>
      </c>
      <c r="J783" s="93"/>
      <c r="K783" s="89" t="str">
        <f t="shared" si="30"/>
        <v>#N/A</v>
      </c>
      <c r="L783" s="93"/>
      <c r="M783" s="91"/>
      <c r="N783" s="122"/>
      <c r="O783" s="240"/>
      <c r="P783" s="240"/>
      <c r="Q783" s="195"/>
      <c r="R783" s="93">
        <f t="shared" si="29"/>
        <v>0</v>
      </c>
      <c r="S783" s="179" t="str">
        <f t="array" ref="S783">INDEX('G Project Timeline-OPM update'!$G$7:$L$35,MATCH(1,('G Project Timeline-OPM update'!$C$7:$C$35=N783)*('G Project Timeline-OPM update'!$B$7:$B$35=M783)*('G Project Timeline-OPM update'!$D$7:$D$35=O783),0),MATCH(P783,'G Project Timeline-OPM update'!$G$4:$L$4,0))-14</f>
        <v>#N/A</v>
      </c>
      <c r="T783" s="95" t="str">
        <f t="shared" si="3"/>
        <v>#N/A</v>
      </c>
      <c r="U783" s="96" t="str">
        <f>IFERROR(VLOOKUP(G783,'Bidding list 26'!$B$2:$P$31,15,0),"")</f>
        <v/>
      </c>
      <c r="V783" s="96" t="str">
        <f t="shared" si="4"/>
        <v>#N/A</v>
      </c>
      <c r="W783" s="96">
        <f t="shared" si="31"/>
        <v>0</v>
      </c>
      <c r="X783" s="96" t="str">
        <f t="shared" si="21"/>
        <v>#N/A</v>
      </c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01"/>
      <c r="AI783" s="195"/>
      <c r="AJ783" s="103"/>
      <c r="AK783" s="104"/>
      <c r="AL783" s="3">
        <f t="shared" si="32"/>
        <v>0</v>
      </c>
      <c r="AM783" s="3">
        <f t="shared" si="33"/>
        <v>0</v>
      </c>
      <c r="AN783" s="3">
        <f t="shared" si="34"/>
        <v>0</v>
      </c>
      <c r="AO783" s="3">
        <f t="shared" si="35"/>
        <v>0</v>
      </c>
    </row>
    <row r="784">
      <c r="A784" s="93"/>
      <c r="B784" s="195"/>
      <c r="C784" s="195"/>
      <c r="D784" s="195"/>
      <c r="E784" s="195"/>
      <c r="F784" s="93"/>
      <c r="G784" s="195"/>
      <c r="H784" s="195" t="str">
        <f>vlookup(G784,'Bidding list 26'!$B$4:$G$270,6,0)</f>
        <v>#N/A</v>
      </c>
      <c r="I784" s="88" t="str">
        <f>vlookup(G784,'Bidding list 26'!$B$4:$I$1009,8,0)</f>
        <v>#N/A</v>
      </c>
      <c r="J784" s="93"/>
      <c r="K784" s="89" t="str">
        <f t="shared" si="30"/>
        <v>#N/A</v>
      </c>
      <c r="L784" s="93"/>
      <c r="M784" s="91"/>
      <c r="N784" s="122"/>
      <c r="O784" s="240"/>
      <c r="P784" s="240"/>
      <c r="Q784" s="195"/>
      <c r="R784" s="93">
        <f t="shared" si="29"/>
        <v>0</v>
      </c>
      <c r="S784" s="179" t="str">
        <f t="array" ref="S784">INDEX('G Project Timeline-OPM update'!$G$7:$L$35,MATCH(1,('G Project Timeline-OPM update'!$C$7:$C$35=N784)*('G Project Timeline-OPM update'!$B$7:$B$35=M784)*('G Project Timeline-OPM update'!$D$7:$D$35=O784),0),MATCH(P784,'G Project Timeline-OPM update'!$G$4:$L$4,0))-14</f>
        <v>#N/A</v>
      </c>
      <c r="T784" s="95" t="str">
        <f t="shared" si="3"/>
        <v>#N/A</v>
      </c>
      <c r="U784" s="96" t="str">
        <f>IFERROR(VLOOKUP(G784,'Bidding list 26'!$B$2:$P$31,15,0),"")</f>
        <v/>
      </c>
      <c r="V784" s="96" t="str">
        <f t="shared" si="4"/>
        <v>#N/A</v>
      </c>
      <c r="W784" s="96">
        <f t="shared" si="31"/>
        <v>0</v>
      </c>
      <c r="X784" s="96" t="str">
        <f t="shared" si="21"/>
        <v>#N/A</v>
      </c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01"/>
      <c r="AI784" s="195"/>
      <c r="AJ784" s="103"/>
      <c r="AK784" s="104"/>
      <c r="AL784" s="3">
        <f t="shared" si="32"/>
        <v>0</v>
      </c>
      <c r="AM784" s="3">
        <f t="shared" si="33"/>
        <v>0</v>
      </c>
      <c r="AN784" s="3">
        <f t="shared" si="34"/>
        <v>0</v>
      </c>
      <c r="AO784" s="3">
        <f t="shared" si="35"/>
        <v>0</v>
      </c>
    </row>
    <row r="785">
      <c r="A785" s="93"/>
      <c r="B785" s="195"/>
      <c r="C785" s="195"/>
      <c r="D785" s="195"/>
      <c r="E785" s="195"/>
      <c r="F785" s="93"/>
      <c r="G785" s="195"/>
      <c r="H785" s="195" t="str">
        <f>vlookup(G785,'Bidding list 26'!$B$4:$G$270,6,0)</f>
        <v>#N/A</v>
      </c>
      <c r="I785" s="88" t="str">
        <f>vlookup(G785,'Bidding list 26'!$B$4:$I$1009,8,0)</f>
        <v>#N/A</v>
      </c>
      <c r="J785" s="93"/>
      <c r="K785" s="89" t="str">
        <f t="shared" si="30"/>
        <v>#N/A</v>
      </c>
      <c r="L785" s="93"/>
      <c r="M785" s="91"/>
      <c r="N785" s="122"/>
      <c r="O785" s="240"/>
      <c r="P785" s="240"/>
      <c r="Q785" s="195"/>
      <c r="R785" s="93">
        <f t="shared" si="29"/>
        <v>0</v>
      </c>
      <c r="S785" s="179" t="str">
        <f t="array" ref="S785">INDEX('G Project Timeline-OPM update'!$G$7:$L$35,MATCH(1,('G Project Timeline-OPM update'!$C$7:$C$35=N785)*('G Project Timeline-OPM update'!$B$7:$B$35=M785)*('G Project Timeline-OPM update'!$D$7:$D$35=O785),0),MATCH(P785,'G Project Timeline-OPM update'!$G$4:$L$4,0))-14</f>
        <v>#N/A</v>
      </c>
      <c r="T785" s="95" t="str">
        <f t="shared" si="3"/>
        <v>#N/A</v>
      </c>
      <c r="U785" s="96" t="str">
        <f>IFERROR(VLOOKUP(G785,'Bidding list 26'!$B$2:$P$31,15,0),"")</f>
        <v/>
      </c>
      <c r="V785" s="96" t="str">
        <f t="shared" si="4"/>
        <v>#N/A</v>
      </c>
      <c r="W785" s="96">
        <f t="shared" si="31"/>
        <v>0</v>
      </c>
      <c r="X785" s="96" t="str">
        <f t="shared" si="21"/>
        <v>#N/A</v>
      </c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01"/>
      <c r="AI785" s="195"/>
      <c r="AJ785" s="103"/>
      <c r="AK785" s="104"/>
      <c r="AL785" s="3">
        <f t="shared" si="32"/>
        <v>0</v>
      </c>
      <c r="AM785" s="3">
        <f t="shared" si="33"/>
        <v>0</v>
      </c>
      <c r="AN785" s="3">
        <f t="shared" si="34"/>
        <v>0</v>
      </c>
      <c r="AO785" s="3">
        <f t="shared" si="35"/>
        <v>0</v>
      </c>
    </row>
    <row r="786">
      <c r="A786" s="93"/>
      <c r="B786" s="195"/>
      <c r="C786" s="195"/>
      <c r="D786" s="195"/>
      <c r="E786" s="195"/>
      <c r="F786" s="93"/>
      <c r="G786" s="195"/>
      <c r="H786" s="195" t="str">
        <f>vlookup(G786,'Bidding list 26'!$B$4:$G$270,6,0)</f>
        <v>#N/A</v>
      </c>
      <c r="I786" s="88" t="str">
        <f>vlookup(G786,'Bidding list 26'!$B$4:$I$1009,8,0)</f>
        <v>#N/A</v>
      </c>
      <c r="J786" s="93"/>
      <c r="K786" s="89" t="str">
        <f t="shared" si="30"/>
        <v>#N/A</v>
      </c>
      <c r="L786" s="93"/>
      <c r="M786" s="91"/>
      <c r="N786" s="122"/>
      <c r="O786" s="240"/>
      <c r="P786" s="240"/>
      <c r="Q786" s="195"/>
      <c r="R786" s="93">
        <f t="shared" si="29"/>
        <v>0</v>
      </c>
      <c r="S786" s="179" t="str">
        <f t="array" ref="S786">INDEX('G Project Timeline-OPM update'!$G$7:$L$35,MATCH(1,('G Project Timeline-OPM update'!$C$7:$C$35=N786)*('G Project Timeline-OPM update'!$B$7:$B$35=M786)*('G Project Timeline-OPM update'!$D$7:$D$35=O786),0),MATCH(P786,'G Project Timeline-OPM update'!$G$4:$L$4,0))-14</f>
        <v>#N/A</v>
      </c>
      <c r="T786" s="95" t="str">
        <f t="shared" si="3"/>
        <v>#N/A</v>
      </c>
      <c r="U786" s="96" t="str">
        <f>IFERROR(VLOOKUP(G786,'Bidding list 26'!$B$2:$P$31,15,0),"")</f>
        <v/>
      </c>
      <c r="V786" s="96" t="str">
        <f t="shared" si="4"/>
        <v>#N/A</v>
      </c>
      <c r="W786" s="96">
        <f t="shared" si="31"/>
        <v>0</v>
      </c>
      <c r="X786" s="96" t="str">
        <f t="shared" si="21"/>
        <v>#N/A</v>
      </c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01"/>
      <c r="AI786" s="195"/>
      <c r="AJ786" s="103"/>
      <c r="AK786" s="104"/>
      <c r="AL786" s="3">
        <f t="shared" si="32"/>
        <v>0</v>
      </c>
      <c r="AM786" s="3">
        <f t="shared" si="33"/>
        <v>0</v>
      </c>
      <c r="AN786" s="3">
        <f t="shared" si="34"/>
        <v>0</v>
      </c>
      <c r="AO786" s="3">
        <f t="shared" si="35"/>
        <v>0</v>
      </c>
    </row>
    <row r="787">
      <c r="A787" s="93"/>
      <c r="B787" s="195"/>
      <c r="C787" s="195"/>
      <c r="D787" s="195"/>
      <c r="E787" s="195"/>
      <c r="F787" s="93"/>
      <c r="G787" s="195"/>
      <c r="H787" s="195" t="str">
        <f>vlookup(G787,'Bidding list 26'!$B$4:$G$270,6,0)</f>
        <v>#N/A</v>
      </c>
      <c r="I787" s="88" t="str">
        <f>vlookup(G787,'Bidding list 26'!$B$4:$I$1009,8,0)</f>
        <v>#N/A</v>
      </c>
      <c r="J787" s="93"/>
      <c r="K787" s="89" t="str">
        <f t="shared" si="30"/>
        <v>#N/A</v>
      </c>
      <c r="L787" s="93"/>
      <c r="M787" s="91"/>
      <c r="N787" s="122"/>
      <c r="O787" s="240"/>
      <c r="P787" s="240"/>
      <c r="Q787" s="195"/>
      <c r="R787" s="93">
        <f t="shared" si="29"/>
        <v>0</v>
      </c>
      <c r="S787" s="179" t="str">
        <f t="array" ref="S787">INDEX('G Project Timeline-OPM update'!$G$7:$L$35,MATCH(1,('G Project Timeline-OPM update'!$C$7:$C$35=N787)*('G Project Timeline-OPM update'!$B$7:$B$35=M787)*('G Project Timeline-OPM update'!$D$7:$D$35=O787),0),MATCH(P787,'G Project Timeline-OPM update'!$G$4:$L$4,0))-14</f>
        <v>#N/A</v>
      </c>
      <c r="T787" s="95" t="str">
        <f t="shared" si="3"/>
        <v>#N/A</v>
      </c>
      <c r="U787" s="96" t="str">
        <f>IFERROR(VLOOKUP(G787,'Bidding list 26'!$B$2:$P$31,15,0),"")</f>
        <v/>
      </c>
      <c r="V787" s="96" t="str">
        <f t="shared" si="4"/>
        <v>#N/A</v>
      </c>
      <c r="W787" s="96">
        <f t="shared" si="31"/>
        <v>0</v>
      </c>
      <c r="X787" s="96" t="str">
        <f t="shared" si="21"/>
        <v>#N/A</v>
      </c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01"/>
      <c r="AI787" s="195"/>
      <c r="AJ787" s="103"/>
      <c r="AK787" s="104"/>
      <c r="AL787" s="3">
        <f t="shared" si="32"/>
        <v>0</v>
      </c>
      <c r="AM787" s="3">
        <f t="shared" si="33"/>
        <v>0</v>
      </c>
      <c r="AN787" s="3">
        <f t="shared" si="34"/>
        <v>0</v>
      </c>
      <c r="AO787" s="3">
        <f t="shared" si="35"/>
        <v>0</v>
      </c>
    </row>
    <row r="788">
      <c r="A788" s="93"/>
      <c r="B788" s="195"/>
      <c r="C788" s="195"/>
      <c r="D788" s="195"/>
      <c r="E788" s="195"/>
      <c r="F788" s="93"/>
      <c r="G788" s="195"/>
      <c r="H788" s="195" t="str">
        <f>vlookup(G788,'Bidding list 26'!$B$4:$G$270,6,0)</f>
        <v>#N/A</v>
      </c>
      <c r="I788" s="88" t="str">
        <f>vlookup(G788,'Bidding list 26'!$B$4:$I$1009,8,0)</f>
        <v>#N/A</v>
      </c>
      <c r="J788" s="93"/>
      <c r="K788" s="89" t="str">
        <f t="shared" si="30"/>
        <v>#N/A</v>
      </c>
      <c r="L788" s="93"/>
      <c r="M788" s="91"/>
      <c r="N788" s="122"/>
      <c r="O788" s="240"/>
      <c r="P788" s="240"/>
      <c r="Q788" s="195"/>
      <c r="R788" s="93">
        <f t="shared" si="29"/>
        <v>0</v>
      </c>
      <c r="S788" s="179" t="str">
        <f t="array" ref="S788">INDEX('G Project Timeline-OPM update'!$G$7:$L$35,MATCH(1,('G Project Timeline-OPM update'!$C$7:$C$35=N788)*('G Project Timeline-OPM update'!$B$7:$B$35=M788)*('G Project Timeline-OPM update'!$D$7:$D$35=O788),0),MATCH(P788,'G Project Timeline-OPM update'!$G$4:$L$4,0))-14</f>
        <v>#N/A</v>
      </c>
      <c r="T788" s="95" t="str">
        <f t="shared" si="3"/>
        <v>#N/A</v>
      </c>
      <c r="U788" s="96" t="str">
        <f>IFERROR(VLOOKUP(G788,'Bidding list 26'!$B$2:$P$31,15,0),"")</f>
        <v/>
      </c>
      <c r="V788" s="96" t="str">
        <f t="shared" si="4"/>
        <v>#N/A</v>
      </c>
      <c r="W788" s="96">
        <f t="shared" si="31"/>
        <v>0</v>
      </c>
      <c r="X788" s="96" t="str">
        <f t="shared" si="21"/>
        <v>#N/A</v>
      </c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01"/>
      <c r="AI788" s="195"/>
      <c r="AJ788" s="103"/>
      <c r="AK788" s="104"/>
      <c r="AL788" s="3">
        <f t="shared" si="32"/>
        <v>0</v>
      </c>
      <c r="AM788" s="3">
        <f t="shared" si="33"/>
        <v>0</v>
      </c>
      <c r="AN788" s="3">
        <f t="shared" si="34"/>
        <v>0</v>
      </c>
      <c r="AO788" s="3">
        <f t="shared" si="35"/>
        <v>0</v>
      </c>
    </row>
    <row r="789">
      <c r="A789" s="93"/>
      <c r="B789" s="195"/>
      <c r="C789" s="195"/>
      <c r="D789" s="195"/>
      <c r="E789" s="195"/>
      <c r="F789" s="93"/>
      <c r="G789" s="195"/>
      <c r="H789" s="195" t="str">
        <f>vlookup(G789,'Bidding list 26'!$B$4:$G$270,6,0)</f>
        <v>#N/A</v>
      </c>
      <c r="I789" s="88" t="str">
        <f>vlookup(G789,'Bidding list 26'!$B$4:$I$1009,8,0)</f>
        <v>#N/A</v>
      </c>
      <c r="J789" s="93"/>
      <c r="K789" s="89" t="str">
        <f t="shared" si="30"/>
        <v>#N/A</v>
      </c>
      <c r="L789" s="93"/>
      <c r="M789" s="91"/>
      <c r="N789" s="122"/>
      <c r="O789" s="240"/>
      <c r="P789" s="240"/>
      <c r="Q789" s="195"/>
      <c r="R789" s="93">
        <f t="shared" si="29"/>
        <v>0</v>
      </c>
      <c r="S789" s="179" t="str">
        <f t="array" ref="S789">INDEX('G Project Timeline-OPM update'!$G$7:$L$35,MATCH(1,('G Project Timeline-OPM update'!$C$7:$C$35=N789)*('G Project Timeline-OPM update'!$B$7:$B$35=M789)*('G Project Timeline-OPM update'!$D$7:$D$35=O789),0),MATCH(P789,'G Project Timeline-OPM update'!$G$4:$L$4,0))-14</f>
        <v>#N/A</v>
      </c>
      <c r="T789" s="95" t="str">
        <f t="shared" si="3"/>
        <v>#N/A</v>
      </c>
      <c r="U789" s="96" t="str">
        <f>IFERROR(VLOOKUP(G789,'Bidding list 26'!$B$2:$P$31,15,0),"")</f>
        <v/>
      </c>
      <c r="V789" s="96" t="str">
        <f t="shared" si="4"/>
        <v>#N/A</v>
      </c>
      <c r="W789" s="96">
        <f t="shared" si="31"/>
        <v>0</v>
      </c>
      <c r="X789" s="96" t="str">
        <f t="shared" si="21"/>
        <v>#N/A</v>
      </c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01"/>
      <c r="AI789" s="195"/>
      <c r="AJ789" s="103"/>
      <c r="AK789" s="104"/>
      <c r="AL789" s="3">
        <f t="shared" si="32"/>
        <v>0</v>
      </c>
      <c r="AM789" s="3">
        <f t="shared" si="33"/>
        <v>0</v>
      </c>
      <c r="AN789" s="3">
        <f t="shared" si="34"/>
        <v>0</v>
      </c>
      <c r="AO789" s="3">
        <f t="shared" si="35"/>
        <v>0</v>
      </c>
    </row>
    <row r="790">
      <c r="A790" s="93"/>
      <c r="B790" s="195"/>
      <c r="C790" s="195"/>
      <c r="D790" s="195"/>
      <c r="E790" s="195"/>
      <c r="F790" s="93"/>
      <c r="G790" s="195"/>
      <c r="H790" s="195" t="str">
        <f>vlookup(G790,'Bidding list 26'!$B$4:$G$270,6,0)</f>
        <v>#N/A</v>
      </c>
      <c r="I790" s="88" t="str">
        <f>vlookup(G790,'Bidding list 26'!$B$4:$I$1009,8,0)</f>
        <v>#N/A</v>
      </c>
      <c r="J790" s="93"/>
      <c r="K790" s="89" t="str">
        <f t="shared" si="30"/>
        <v>#N/A</v>
      </c>
      <c r="L790" s="93"/>
      <c r="M790" s="91"/>
      <c r="N790" s="122"/>
      <c r="O790" s="240"/>
      <c r="P790" s="240"/>
      <c r="Q790" s="195"/>
      <c r="R790" s="93">
        <f t="shared" si="29"/>
        <v>0</v>
      </c>
      <c r="S790" s="179" t="str">
        <f t="array" ref="S790">INDEX('G Project Timeline-OPM update'!$G$7:$L$35,MATCH(1,('G Project Timeline-OPM update'!$C$7:$C$35=N790)*('G Project Timeline-OPM update'!$B$7:$B$35=M790)*('G Project Timeline-OPM update'!$D$7:$D$35=O790),0),MATCH(P790,'G Project Timeline-OPM update'!$G$4:$L$4,0))-14</f>
        <v>#N/A</v>
      </c>
      <c r="T790" s="95" t="str">
        <f t="shared" si="3"/>
        <v>#N/A</v>
      </c>
      <c r="U790" s="96" t="str">
        <f>IFERROR(VLOOKUP(G790,'Bidding list 26'!$B$2:$P$31,15,0),"")</f>
        <v/>
      </c>
      <c r="V790" s="96" t="str">
        <f t="shared" si="4"/>
        <v>#N/A</v>
      </c>
      <c r="W790" s="96">
        <f t="shared" si="31"/>
        <v>0</v>
      </c>
      <c r="X790" s="96" t="str">
        <f t="shared" si="21"/>
        <v>#N/A</v>
      </c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01"/>
      <c r="AI790" s="195"/>
      <c r="AJ790" s="103"/>
      <c r="AK790" s="104"/>
      <c r="AL790" s="3">
        <f t="shared" si="32"/>
        <v>0</v>
      </c>
      <c r="AM790" s="3">
        <f t="shared" si="33"/>
        <v>0</v>
      </c>
      <c r="AN790" s="3">
        <f t="shared" si="34"/>
        <v>0</v>
      </c>
      <c r="AO790" s="3">
        <f t="shared" si="35"/>
        <v>0</v>
      </c>
    </row>
    <row r="791">
      <c r="A791" s="93"/>
      <c r="B791" s="195"/>
      <c r="C791" s="195"/>
      <c r="D791" s="195"/>
      <c r="E791" s="195"/>
      <c r="F791" s="93"/>
      <c r="G791" s="195"/>
      <c r="H791" s="195" t="str">
        <f>vlookup(G791,'Bidding list 26'!$B$4:$G$270,6,0)</f>
        <v>#N/A</v>
      </c>
      <c r="I791" s="88" t="str">
        <f>vlookup(G791,'Bidding list 26'!$B$4:$I$1009,8,0)</f>
        <v>#N/A</v>
      </c>
      <c r="J791" s="93"/>
      <c r="K791" s="89" t="str">
        <f t="shared" si="30"/>
        <v>#N/A</v>
      </c>
      <c r="L791" s="93"/>
      <c r="M791" s="91"/>
      <c r="N791" s="122"/>
      <c r="O791" s="240"/>
      <c r="P791" s="240"/>
      <c r="Q791" s="195"/>
      <c r="R791" s="93">
        <f t="shared" si="29"/>
        <v>0</v>
      </c>
      <c r="S791" s="179" t="str">
        <f t="array" ref="S791">INDEX('G Project Timeline-OPM update'!$G$7:$L$35,MATCH(1,('G Project Timeline-OPM update'!$C$7:$C$35=N791)*('G Project Timeline-OPM update'!$B$7:$B$35=M791)*('G Project Timeline-OPM update'!$D$7:$D$35=O791),0),MATCH(P791,'G Project Timeline-OPM update'!$G$4:$L$4,0))-14</f>
        <v>#N/A</v>
      </c>
      <c r="T791" s="95" t="str">
        <f t="shared" si="3"/>
        <v>#N/A</v>
      </c>
      <c r="U791" s="96" t="str">
        <f>IFERROR(VLOOKUP(G791,'Bidding list 26'!$B$2:$P$31,15,0),"")</f>
        <v/>
      </c>
      <c r="V791" s="96" t="str">
        <f t="shared" si="4"/>
        <v>#N/A</v>
      </c>
      <c r="W791" s="96">
        <f t="shared" si="31"/>
        <v>0</v>
      </c>
      <c r="X791" s="96" t="str">
        <f t="shared" si="21"/>
        <v>#N/A</v>
      </c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01"/>
      <c r="AI791" s="195"/>
      <c r="AJ791" s="103"/>
      <c r="AK791" s="104"/>
      <c r="AL791" s="3">
        <f t="shared" si="32"/>
        <v>0</v>
      </c>
      <c r="AM791" s="3">
        <f t="shared" si="33"/>
        <v>0</v>
      </c>
      <c r="AN791" s="3">
        <f t="shared" si="34"/>
        <v>0</v>
      </c>
      <c r="AO791" s="3">
        <f t="shared" si="35"/>
        <v>0</v>
      </c>
    </row>
    <row r="792">
      <c r="A792" s="93"/>
      <c r="B792" s="195"/>
      <c r="C792" s="195"/>
      <c r="D792" s="195"/>
      <c r="E792" s="195"/>
      <c r="F792" s="93"/>
      <c r="G792" s="195"/>
      <c r="H792" s="195" t="str">
        <f>vlookup(G792,'Bidding list 26'!$B$4:$G$270,6,0)</f>
        <v>#N/A</v>
      </c>
      <c r="I792" s="88" t="str">
        <f>vlookup(G792,'Bidding list 26'!$B$4:$I$1009,8,0)</f>
        <v>#N/A</v>
      </c>
      <c r="J792" s="93"/>
      <c r="K792" s="89" t="str">
        <f t="shared" si="30"/>
        <v>#N/A</v>
      </c>
      <c r="L792" s="93"/>
      <c r="M792" s="91"/>
      <c r="N792" s="122"/>
      <c r="O792" s="240"/>
      <c r="P792" s="240"/>
      <c r="Q792" s="195"/>
      <c r="R792" s="93">
        <f t="shared" si="29"/>
        <v>0</v>
      </c>
      <c r="S792" s="179" t="str">
        <f t="array" ref="S792">INDEX('G Project Timeline-OPM update'!$G$7:$L$35,MATCH(1,('G Project Timeline-OPM update'!$C$7:$C$35=N792)*('G Project Timeline-OPM update'!$B$7:$B$35=M792)*('G Project Timeline-OPM update'!$D$7:$D$35=O792),0),MATCH(P792,'G Project Timeline-OPM update'!$G$4:$L$4,0))-14</f>
        <v>#N/A</v>
      </c>
      <c r="T792" s="95" t="str">
        <f t="shared" si="3"/>
        <v>#N/A</v>
      </c>
      <c r="U792" s="96" t="str">
        <f>IFERROR(VLOOKUP(G792,'Bidding list 26'!$B$2:$P$31,15,0),"")</f>
        <v/>
      </c>
      <c r="V792" s="96" t="str">
        <f t="shared" si="4"/>
        <v>#N/A</v>
      </c>
      <c r="W792" s="96">
        <f t="shared" si="31"/>
        <v>0</v>
      </c>
      <c r="X792" s="96" t="str">
        <f t="shared" si="21"/>
        <v>#N/A</v>
      </c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01"/>
      <c r="AI792" s="195"/>
      <c r="AJ792" s="103"/>
      <c r="AK792" s="104"/>
      <c r="AL792" s="3">
        <f t="shared" si="32"/>
        <v>0</v>
      </c>
      <c r="AM792" s="3">
        <f t="shared" si="33"/>
        <v>0</v>
      </c>
      <c r="AN792" s="3">
        <f t="shared" si="34"/>
        <v>0</v>
      </c>
      <c r="AO792" s="3">
        <f t="shared" si="35"/>
        <v>0</v>
      </c>
    </row>
    <row r="793">
      <c r="A793" s="93"/>
      <c r="B793" s="195"/>
      <c r="C793" s="195"/>
      <c r="D793" s="195"/>
      <c r="E793" s="195"/>
      <c r="F793" s="93"/>
      <c r="G793" s="195"/>
      <c r="H793" s="195" t="str">
        <f>vlookup(G793,'Bidding list 26'!$B$4:$G$270,6,0)</f>
        <v>#N/A</v>
      </c>
      <c r="I793" s="88" t="str">
        <f>vlookup(G793,'Bidding list 26'!$B$4:$I$1009,8,0)</f>
        <v>#N/A</v>
      </c>
      <c r="J793" s="93"/>
      <c r="K793" s="89" t="str">
        <f t="shared" si="30"/>
        <v>#N/A</v>
      </c>
      <c r="L793" s="93"/>
      <c r="M793" s="91"/>
      <c r="N793" s="122"/>
      <c r="O793" s="240"/>
      <c r="P793" s="240"/>
      <c r="Q793" s="195"/>
      <c r="R793" s="93">
        <f t="shared" si="29"/>
        <v>0</v>
      </c>
      <c r="S793" s="179" t="str">
        <f t="array" ref="S793">INDEX('G Project Timeline-OPM update'!$G$7:$L$35,MATCH(1,('G Project Timeline-OPM update'!$C$7:$C$35=N793)*('G Project Timeline-OPM update'!$B$7:$B$35=M793)*('G Project Timeline-OPM update'!$D$7:$D$35=O793),0),MATCH(P793,'G Project Timeline-OPM update'!$G$4:$L$4,0))-14</f>
        <v>#N/A</v>
      </c>
      <c r="T793" s="95" t="str">
        <f t="shared" si="3"/>
        <v>#N/A</v>
      </c>
      <c r="U793" s="96" t="str">
        <f>IFERROR(VLOOKUP(G793,'Bidding list 26'!$B$2:$P$31,15,0),"")</f>
        <v/>
      </c>
      <c r="V793" s="96" t="str">
        <f t="shared" si="4"/>
        <v>#N/A</v>
      </c>
      <c r="W793" s="96">
        <f t="shared" si="31"/>
        <v>0</v>
      </c>
      <c r="X793" s="96" t="str">
        <f t="shared" si="21"/>
        <v>#N/A</v>
      </c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01"/>
      <c r="AI793" s="195"/>
      <c r="AJ793" s="103"/>
      <c r="AK793" s="104"/>
      <c r="AL793" s="3">
        <f t="shared" si="32"/>
        <v>0</v>
      </c>
      <c r="AM793" s="3">
        <f t="shared" si="33"/>
        <v>0</v>
      </c>
      <c r="AN793" s="3">
        <f t="shared" si="34"/>
        <v>0</v>
      </c>
      <c r="AO793" s="3">
        <f t="shared" si="35"/>
        <v>0</v>
      </c>
    </row>
    <row r="794">
      <c r="A794" s="93"/>
      <c r="B794" s="195"/>
      <c r="C794" s="195"/>
      <c r="D794" s="195"/>
      <c r="E794" s="195"/>
      <c r="F794" s="93"/>
      <c r="G794" s="195"/>
      <c r="H794" s="195" t="str">
        <f>vlookup(G794,'Bidding list 26'!$B$4:$G$270,6,0)</f>
        <v>#N/A</v>
      </c>
      <c r="I794" s="88" t="str">
        <f>vlookup(G794,'Bidding list 26'!$B$4:$I$1009,8,0)</f>
        <v>#N/A</v>
      </c>
      <c r="J794" s="93"/>
      <c r="K794" s="89" t="str">
        <f t="shared" si="30"/>
        <v>#N/A</v>
      </c>
      <c r="L794" s="93"/>
      <c r="M794" s="91"/>
      <c r="N794" s="122"/>
      <c r="O794" s="240"/>
      <c r="P794" s="240"/>
      <c r="Q794" s="195"/>
      <c r="R794" s="93">
        <f t="shared" si="29"/>
        <v>0</v>
      </c>
      <c r="S794" s="179" t="str">
        <f t="array" ref="S794">INDEX('G Project Timeline-OPM update'!$G$7:$L$35,MATCH(1,('G Project Timeline-OPM update'!$C$7:$C$35=N794)*('G Project Timeline-OPM update'!$B$7:$B$35=M794)*('G Project Timeline-OPM update'!$D$7:$D$35=O794),0),MATCH(P794,'G Project Timeline-OPM update'!$G$4:$L$4,0))-14</f>
        <v>#N/A</v>
      </c>
      <c r="T794" s="95" t="str">
        <f t="shared" si="3"/>
        <v>#N/A</v>
      </c>
      <c r="U794" s="96" t="str">
        <f>IFERROR(VLOOKUP(G794,'Bidding list 26'!$B$2:$P$31,15,0),"")</f>
        <v/>
      </c>
      <c r="V794" s="96" t="str">
        <f t="shared" si="4"/>
        <v>#N/A</v>
      </c>
      <c r="W794" s="96">
        <f t="shared" si="31"/>
        <v>0</v>
      </c>
      <c r="X794" s="96" t="str">
        <f t="shared" si="21"/>
        <v>#N/A</v>
      </c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01"/>
      <c r="AI794" s="195"/>
      <c r="AJ794" s="103"/>
      <c r="AK794" s="104"/>
      <c r="AL794" s="3">
        <f t="shared" si="32"/>
        <v>0</v>
      </c>
      <c r="AM794" s="3">
        <f t="shared" si="33"/>
        <v>0</v>
      </c>
      <c r="AN794" s="3">
        <f t="shared" si="34"/>
        <v>0</v>
      </c>
      <c r="AO794" s="3">
        <f t="shared" si="35"/>
        <v>0</v>
      </c>
    </row>
    <row r="795">
      <c r="A795" s="93"/>
      <c r="B795" s="195"/>
      <c r="C795" s="195"/>
      <c r="D795" s="195"/>
      <c r="E795" s="195"/>
      <c r="F795" s="93"/>
      <c r="G795" s="195"/>
      <c r="H795" s="195" t="str">
        <f>vlookup(G795,'Bidding list 26'!$B$4:$G$270,6,0)</f>
        <v>#N/A</v>
      </c>
      <c r="I795" s="88" t="str">
        <f>vlookup(G795,'Bidding list 26'!$B$4:$I$1009,8,0)</f>
        <v>#N/A</v>
      </c>
      <c r="J795" s="93"/>
      <c r="K795" s="89" t="str">
        <f t="shared" si="30"/>
        <v>#N/A</v>
      </c>
      <c r="L795" s="93"/>
      <c r="M795" s="91"/>
      <c r="N795" s="122"/>
      <c r="O795" s="240"/>
      <c r="P795" s="240"/>
      <c r="Q795" s="195"/>
      <c r="R795" s="93">
        <f t="shared" si="29"/>
        <v>0</v>
      </c>
      <c r="S795" s="179" t="str">
        <f t="array" ref="S795">INDEX('G Project Timeline-OPM update'!$G$7:$L$35,MATCH(1,('G Project Timeline-OPM update'!$C$7:$C$35=N795)*('G Project Timeline-OPM update'!$B$7:$B$35=M795)*('G Project Timeline-OPM update'!$D$7:$D$35=O795),0),MATCH(P795,'G Project Timeline-OPM update'!$G$4:$L$4,0))-14</f>
        <v>#N/A</v>
      </c>
      <c r="T795" s="95" t="str">
        <f t="shared" si="3"/>
        <v>#N/A</v>
      </c>
      <c r="U795" s="96" t="str">
        <f>IFERROR(VLOOKUP(G795,'Bidding list 26'!$B$2:$P$31,15,0),"")</f>
        <v/>
      </c>
      <c r="V795" s="96" t="str">
        <f t="shared" si="4"/>
        <v>#N/A</v>
      </c>
      <c r="W795" s="96">
        <f t="shared" si="31"/>
        <v>0</v>
      </c>
      <c r="X795" s="96" t="str">
        <f t="shared" si="21"/>
        <v>#N/A</v>
      </c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01"/>
      <c r="AI795" s="195"/>
      <c r="AJ795" s="103"/>
      <c r="AK795" s="104"/>
      <c r="AL795" s="3">
        <f t="shared" si="32"/>
        <v>0</v>
      </c>
      <c r="AM795" s="3">
        <f t="shared" si="33"/>
        <v>0</v>
      </c>
      <c r="AN795" s="3">
        <f t="shared" si="34"/>
        <v>0</v>
      </c>
      <c r="AO795" s="3">
        <f t="shared" si="35"/>
        <v>0</v>
      </c>
    </row>
    <row r="796">
      <c r="A796" s="93"/>
      <c r="B796" s="195"/>
      <c r="C796" s="195"/>
      <c r="D796" s="195"/>
      <c r="E796" s="195"/>
      <c r="F796" s="93"/>
      <c r="G796" s="195"/>
      <c r="H796" s="195" t="str">
        <f>vlookup(G796,'Bidding list 26'!$B$4:$G$270,6,0)</f>
        <v>#N/A</v>
      </c>
      <c r="I796" s="88" t="str">
        <f>vlookup(G796,'Bidding list 26'!$B$4:$I$1009,8,0)</f>
        <v>#N/A</v>
      </c>
      <c r="J796" s="93"/>
      <c r="K796" s="89" t="str">
        <f t="shared" si="30"/>
        <v>#N/A</v>
      </c>
      <c r="L796" s="93"/>
      <c r="M796" s="91"/>
      <c r="N796" s="122"/>
      <c r="O796" s="240"/>
      <c r="P796" s="240"/>
      <c r="Q796" s="195"/>
      <c r="R796" s="93">
        <f t="shared" si="29"/>
        <v>0</v>
      </c>
      <c r="S796" s="179" t="str">
        <f t="array" ref="S796">INDEX('G Project Timeline-OPM update'!$G$7:$L$35,MATCH(1,('G Project Timeline-OPM update'!$C$7:$C$35=N796)*('G Project Timeline-OPM update'!$B$7:$B$35=M796)*('G Project Timeline-OPM update'!$D$7:$D$35=O796),0),MATCH(P796,'G Project Timeline-OPM update'!$G$4:$L$4,0))-14</f>
        <v>#N/A</v>
      </c>
      <c r="T796" s="95" t="str">
        <f t="shared" si="3"/>
        <v>#N/A</v>
      </c>
      <c r="U796" s="96" t="str">
        <f>IFERROR(VLOOKUP(G796,'Bidding list 26'!$B$2:$P$31,15,0),"")</f>
        <v/>
      </c>
      <c r="V796" s="96" t="str">
        <f t="shared" si="4"/>
        <v>#N/A</v>
      </c>
      <c r="W796" s="96">
        <f t="shared" si="31"/>
        <v>0</v>
      </c>
      <c r="X796" s="96" t="str">
        <f t="shared" si="21"/>
        <v>#N/A</v>
      </c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01"/>
      <c r="AI796" s="195"/>
      <c r="AJ796" s="103"/>
      <c r="AK796" s="104"/>
      <c r="AL796" s="3">
        <f t="shared" si="32"/>
        <v>0</v>
      </c>
      <c r="AM796" s="3">
        <f t="shared" si="33"/>
        <v>0</v>
      </c>
      <c r="AN796" s="3">
        <f t="shared" si="34"/>
        <v>0</v>
      </c>
      <c r="AO796" s="3">
        <f t="shared" si="35"/>
        <v>0</v>
      </c>
    </row>
    <row r="797">
      <c r="A797" s="93"/>
      <c r="B797" s="195"/>
      <c r="C797" s="195"/>
      <c r="D797" s="195"/>
      <c r="E797" s="195"/>
      <c r="F797" s="93"/>
      <c r="G797" s="195"/>
      <c r="H797" s="195" t="str">
        <f>vlookup(G797,'Bidding list 26'!$B$4:$G$270,6,0)</f>
        <v>#N/A</v>
      </c>
      <c r="I797" s="88" t="str">
        <f>vlookup(G797,'Bidding list 26'!$B$4:$I$1009,8,0)</f>
        <v>#N/A</v>
      </c>
      <c r="J797" s="93"/>
      <c r="K797" s="89" t="str">
        <f t="shared" si="30"/>
        <v>#N/A</v>
      </c>
      <c r="L797" s="93"/>
      <c r="M797" s="91"/>
      <c r="N797" s="122"/>
      <c r="O797" s="240"/>
      <c r="P797" s="240"/>
      <c r="Q797" s="195"/>
      <c r="R797" s="93">
        <f t="shared" si="29"/>
        <v>0</v>
      </c>
      <c r="S797" s="179" t="str">
        <f t="array" ref="S797">INDEX('G Project Timeline-OPM update'!$G$7:$L$35,MATCH(1,('G Project Timeline-OPM update'!$C$7:$C$35=N797)*('G Project Timeline-OPM update'!$B$7:$B$35=M797)*('G Project Timeline-OPM update'!$D$7:$D$35=O797),0),MATCH(P797,'G Project Timeline-OPM update'!$G$4:$L$4,0))-14</f>
        <v>#N/A</v>
      </c>
      <c r="T797" s="95" t="str">
        <f t="shared" si="3"/>
        <v>#N/A</v>
      </c>
      <c r="U797" s="96" t="str">
        <f>IFERROR(VLOOKUP(G797,'Bidding list 26'!$B$2:$P$31,15,0),"")</f>
        <v/>
      </c>
      <c r="V797" s="96" t="str">
        <f t="shared" si="4"/>
        <v>#N/A</v>
      </c>
      <c r="W797" s="96">
        <f t="shared" si="31"/>
        <v>0</v>
      </c>
      <c r="X797" s="96" t="str">
        <f t="shared" si="21"/>
        <v>#N/A</v>
      </c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01"/>
      <c r="AI797" s="195"/>
      <c r="AJ797" s="103"/>
      <c r="AK797" s="104"/>
      <c r="AL797" s="3">
        <f t="shared" si="32"/>
        <v>0</v>
      </c>
      <c r="AM797" s="3">
        <f t="shared" si="33"/>
        <v>0</v>
      </c>
      <c r="AN797" s="3">
        <f t="shared" si="34"/>
        <v>0</v>
      </c>
      <c r="AO797" s="3">
        <f t="shared" si="35"/>
        <v>0</v>
      </c>
    </row>
    <row r="798">
      <c r="A798" s="93"/>
      <c r="B798" s="195"/>
      <c r="C798" s="195"/>
      <c r="D798" s="195"/>
      <c r="E798" s="195"/>
      <c r="F798" s="93"/>
      <c r="G798" s="195"/>
      <c r="H798" s="195" t="str">
        <f>vlookup(G798,'Bidding list 26'!$B$4:$G$270,6,0)</f>
        <v>#N/A</v>
      </c>
      <c r="I798" s="88" t="str">
        <f>vlookup(G798,'Bidding list 26'!$B$4:$I$1009,8,0)</f>
        <v>#N/A</v>
      </c>
      <c r="J798" s="93"/>
      <c r="K798" s="89" t="str">
        <f t="shared" si="30"/>
        <v>#N/A</v>
      </c>
      <c r="L798" s="93"/>
      <c r="M798" s="91"/>
      <c r="N798" s="122"/>
      <c r="O798" s="240"/>
      <c r="P798" s="240"/>
      <c r="Q798" s="195"/>
      <c r="R798" s="93">
        <f t="shared" si="29"/>
        <v>0</v>
      </c>
      <c r="S798" s="179" t="str">
        <f t="array" ref="S798">INDEX('G Project Timeline-OPM update'!$G$7:$L$35,MATCH(1,('G Project Timeline-OPM update'!$C$7:$C$35=N798)*('G Project Timeline-OPM update'!$B$7:$B$35=M798)*('G Project Timeline-OPM update'!$D$7:$D$35=O798),0),MATCH(P798,'G Project Timeline-OPM update'!$G$4:$L$4,0))-14</f>
        <v>#N/A</v>
      </c>
      <c r="T798" s="95" t="str">
        <f t="shared" si="3"/>
        <v>#N/A</v>
      </c>
      <c r="U798" s="96" t="str">
        <f>IFERROR(VLOOKUP(G798,'Bidding list 26'!$B$2:$P$31,15,0),"")</f>
        <v/>
      </c>
      <c r="V798" s="96" t="str">
        <f t="shared" si="4"/>
        <v>#N/A</v>
      </c>
      <c r="W798" s="96">
        <f t="shared" si="31"/>
        <v>0</v>
      </c>
      <c r="X798" s="96" t="str">
        <f t="shared" si="21"/>
        <v>#N/A</v>
      </c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01"/>
      <c r="AI798" s="195"/>
      <c r="AJ798" s="103"/>
      <c r="AK798" s="104"/>
      <c r="AL798" s="3">
        <f t="shared" si="32"/>
        <v>0</v>
      </c>
      <c r="AM798" s="3">
        <f t="shared" si="33"/>
        <v>0</v>
      </c>
      <c r="AN798" s="3">
        <f t="shared" si="34"/>
        <v>0</v>
      </c>
      <c r="AO798" s="3">
        <f t="shared" si="35"/>
        <v>0</v>
      </c>
    </row>
    <row r="799">
      <c r="A799" s="93"/>
      <c r="B799" s="195"/>
      <c r="C799" s="195"/>
      <c r="D799" s="195"/>
      <c r="E799" s="195"/>
      <c r="F799" s="93"/>
      <c r="G799" s="195"/>
      <c r="H799" s="195" t="str">
        <f>vlookup(G799,'Bidding list 26'!$B$4:$G$270,6,0)</f>
        <v>#N/A</v>
      </c>
      <c r="I799" s="88" t="str">
        <f>vlookup(G799,'Bidding list 26'!$B$4:$I$1009,8,0)</f>
        <v>#N/A</v>
      </c>
      <c r="J799" s="93"/>
      <c r="K799" s="89" t="str">
        <f t="shared" si="30"/>
        <v>#N/A</v>
      </c>
      <c r="L799" s="93"/>
      <c r="M799" s="91"/>
      <c r="N799" s="122"/>
      <c r="O799" s="240"/>
      <c r="P799" s="240"/>
      <c r="Q799" s="195"/>
      <c r="R799" s="93">
        <f t="shared" si="29"/>
        <v>0</v>
      </c>
      <c r="S799" s="179" t="str">
        <f t="array" ref="S799">INDEX('G Project Timeline-OPM update'!$G$7:$L$35,MATCH(1,('G Project Timeline-OPM update'!$C$7:$C$35=N799)*('G Project Timeline-OPM update'!$B$7:$B$35=M799)*('G Project Timeline-OPM update'!$D$7:$D$35=O799),0),MATCH(P799,'G Project Timeline-OPM update'!$G$4:$L$4,0))-14</f>
        <v>#N/A</v>
      </c>
      <c r="T799" s="95" t="str">
        <f t="shared" si="3"/>
        <v>#N/A</v>
      </c>
      <c r="U799" s="96" t="str">
        <f>IFERROR(VLOOKUP(G799,'Bidding list 26'!$B$2:$P$31,15,0),"")</f>
        <v/>
      </c>
      <c r="V799" s="96" t="str">
        <f t="shared" si="4"/>
        <v>#N/A</v>
      </c>
      <c r="W799" s="96">
        <f t="shared" si="31"/>
        <v>0</v>
      </c>
      <c r="X799" s="96" t="str">
        <f t="shared" si="21"/>
        <v>#N/A</v>
      </c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01"/>
      <c r="AI799" s="195"/>
      <c r="AJ799" s="103"/>
      <c r="AK799" s="104"/>
      <c r="AL799" s="3">
        <f t="shared" si="32"/>
        <v>0</v>
      </c>
      <c r="AM799" s="3">
        <f t="shared" si="33"/>
        <v>0</v>
      </c>
      <c r="AN799" s="3">
        <f t="shared" si="34"/>
        <v>0</v>
      </c>
      <c r="AO799" s="3">
        <f t="shared" si="35"/>
        <v>0</v>
      </c>
    </row>
    <row r="800">
      <c r="A800" s="93"/>
      <c r="B800" s="195"/>
      <c r="C800" s="195"/>
      <c r="D800" s="195"/>
      <c r="E800" s="195"/>
      <c r="F800" s="93"/>
      <c r="G800" s="195"/>
      <c r="H800" s="195" t="str">
        <f>vlookup(G800,'Bidding list 26'!$B$4:$G$270,6,0)</f>
        <v>#N/A</v>
      </c>
      <c r="I800" s="88" t="str">
        <f>vlookup(G800,'Bidding list 26'!$B$4:$I$1009,8,0)</f>
        <v>#N/A</v>
      </c>
      <c r="J800" s="93"/>
      <c r="K800" s="89" t="str">
        <f t="shared" si="30"/>
        <v>#N/A</v>
      </c>
      <c r="L800" s="93"/>
      <c r="M800" s="91"/>
      <c r="N800" s="122"/>
      <c r="O800" s="240"/>
      <c r="P800" s="240"/>
      <c r="Q800" s="195"/>
      <c r="R800" s="93">
        <f t="shared" si="29"/>
        <v>0</v>
      </c>
      <c r="S800" s="179" t="str">
        <f t="array" ref="S800">INDEX('G Project Timeline-OPM update'!$G$7:$L$35,MATCH(1,('G Project Timeline-OPM update'!$C$7:$C$35=N800)*('G Project Timeline-OPM update'!$B$7:$B$35=M800)*('G Project Timeline-OPM update'!$D$7:$D$35=O800),0),MATCH(P800,'G Project Timeline-OPM update'!$G$4:$L$4,0))-14</f>
        <v>#N/A</v>
      </c>
      <c r="T800" s="95" t="str">
        <f t="shared" si="3"/>
        <v>#N/A</v>
      </c>
      <c r="U800" s="96" t="str">
        <f>IFERROR(VLOOKUP(G800,'Bidding list 26'!$B$2:$P$31,15,0),"")</f>
        <v/>
      </c>
      <c r="V800" s="96" t="str">
        <f t="shared" si="4"/>
        <v>#N/A</v>
      </c>
      <c r="W800" s="96">
        <f t="shared" si="31"/>
        <v>0</v>
      </c>
      <c r="X800" s="96" t="str">
        <f t="shared" si="21"/>
        <v>#N/A</v>
      </c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01"/>
      <c r="AI800" s="195"/>
      <c r="AJ800" s="103"/>
      <c r="AK800" s="104"/>
      <c r="AL800" s="3">
        <f t="shared" si="32"/>
        <v>0</v>
      </c>
      <c r="AM800" s="3">
        <f t="shared" si="33"/>
        <v>0</v>
      </c>
      <c r="AN800" s="3">
        <f t="shared" si="34"/>
        <v>0</v>
      </c>
      <c r="AO800" s="3">
        <f t="shared" si="35"/>
        <v>0</v>
      </c>
    </row>
    <row r="801">
      <c r="A801" s="93"/>
      <c r="B801" s="195"/>
      <c r="C801" s="195"/>
      <c r="D801" s="195"/>
      <c r="E801" s="195"/>
      <c r="F801" s="93"/>
      <c r="G801" s="195"/>
      <c r="H801" s="195" t="str">
        <f>vlookup(G801,'Bidding list 26'!$B$4:$G$270,6,0)</f>
        <v>#N/A</v>
      </c>
      <c r="I801" s="88" t="str">
        <f>vlookup(G801,'Bidding list 26'!$B$4:$I$1009,8,0)</f>
        <v>#N/A</v>
      </c>
      <c r="J801" s="93"/>
      <c r="K801" s="89" t="str">
        <f t="shared" si="30"/>
        <v>#N/A</v>
      </c>
      <c r="L801" s="93"/>
      <c r="M801" s="91"/>
      <c r="N801" s="122"/>
      <c r="O801" s="240"/>
      <c r="P801" s="240"/>
      <c r="Q801" s="195"/>
      <c r="R801" s="93">
        <f t="shared" si="29"/>
        <v>0</v>
      </c>
      <c r="S801" s="179" t="str">
        <f t="array" ref="S801">INDEX('G Project Timeline-OPM update'!$G$7:$L$35,MATCH(1,('G Project Timeline-OPM update'!$C$7:$C$35=N801)*('G Project Timeline-OPM update'!$B$7:$B$35=M801)*('G Project Timeline-OPM update'!$D$7:$D$35=O801),0),MATCH(P801,'G Project Timeline-OPM update'!$G$4:$L$4,0))-14</f>
        <v>#N/A</v>
      </c>
      <c r="T801" s="95" t="str">
        <f t="shared" si="3"/>
        <v>#N/A</v>
      </c>
      <c r="U801" s="96" t="str">
        <f>IFERROR(VLOOKUP(G801,'Bidding list 26'!$B$2:$P$31,15,0),"")</f>
        <v/>
      </c>
      <c r="V801" s="96" t="str">
        <f t="shared" si="4"/>
        <v>#N/A</v>
      </c>
      <c r="W801" s="96">
        <f t="shared" si="31"/>
        <v>0</v>
      </c>
      <c r="X801" s="96" t="str">
        <f t="shared" si="21"/>
        <v>#N/A</v>
      </c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01"/>
      <c r="AI801" s="195"/>
      <c r="AJ801" s="103"/>
      <c r="AK801" s="104"/>
      <c r="AL801" s="3">
        <f t="shared" si="32"/>
        <v>0</v>
      </c>
      <c r="AM801" s="3">
        <f t="shared" si="33"/>
        <v>0</v>
      </c>
      <c r="AN801" s="3">
        <f t="shared" si="34"/>
        <v>0</v>
      </c>
      <c r="AO801" s="3">
        <f t="shared" si="35"/>
        <v>0</v>
      </c>
    </row>
    <row r="802">
      <c r="A802" s="93"/>
      <c r="B802" s="195"/>
      <c r="C802" s="195"/>
      <c r="D802" s="195"/>
      <c r="E802" s="195"/>
      <c r="F802" s="93"/>
      <c r="G802" s="195"/>
      <c r="H802" s="195" t="str">
        <f>vlookup(G802,'Bidding list 26'!$B$4:$G$270,6,0)</f>
        <v>#N/A</v>
      </c>
      <c r="I802" s="88" t="str">
        <f>vlookup(G802,'Bidding list 26'!$B$4:$I$1009,8,0)</f>
        <v>#N/A</v>
      </c>
      <c r="J802" s="93"/>
      <c r="K802" s="89" t="str">
        <f t="shared" si="30"/>
        <v>#N/A</v>
      </c>
      <c r="L802" s="93"/>
      <c r="M802" s="91"/>
      <c r="N802" s="122"/>
      <c r="O802" s="240"/>
      <c r="P802" s="240"/>
      <c r="Q802" s="195"/>
      <c r="R802" s="93">
        <f t="shared" si="29"/>
        <v>0</v>
      </c>
      <c r="S802" s="179" t="str">
        <f t="array" ref="S802">INDEX('G Project Timeline-OPM update'!$G$7:$L$35,MATCH(1,('G Project Timeline-OPM update'!$C$7:$C$35=N802)*('G Project Timeline-OPM update'!$B$7:$B$35=M802)*('G Project Timeline-OPM update'!$D$7:$D$35=O802),0),MATCH(P802,'G Project Timeline-OPM update'!$G$4:$L$4,0))-14</f>
        <v>#N/A</v>
      </c>
      <c r="T802" s="95" t="str">
        <f t="shared" si="3"/>
        <v>#N/A</v>
      </c>
      <c r="U802" s="96" t="str">
        <f>IFERROR(VLOOKUP(G802,'Bidding list 26'!$B$2:$P$31,15,0),"")</f>
        <v/>
      </c>
      <c r="V802" s="96" t="str">
        <f t="shared" si="4"/>
        <v>#N/A</v>
      </c>
      <c r="W802" s="96">
        <f t="shared" si="31"/>
        <v>0</v>
      </c>
      <c r="X802" s="96" t="str">
        <f t="shared" si="21"/>
        <v>#N/A</v>
      </c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01"/>
      <c r="AI802" s="195"/>
      <c r="AJ802" s="103"/>
      <c r="AK802" s="104"/>
      <c r="AL802" s="3">
        <f t="shared" si="32"/>
        <v>0</v>
      </c>
      <c r="AM802" s="3">
        <f t="shared" si="33"/>
        <v>0</v>
      </c>
      <c r="AN802" s="3">
        <f t="shared" si="34"/>
        <v>0</v>
      </c>
      <c r="AO802" s="3">
        <f t="shared" si="35"/>
        <v>0</v>
      </c>
    </row>
    <row r="803">
      <c r="A803" s="93"/>
      <c r="B803" s="195"/>
      <c r="C803" s="195"/>
      <c r="D803" s="195"/>
      <c r="E803" s="195"/>
      <c r="F803" s="93"/>
      <c r="G803" s="195"/>
      <c r="H803" s="195" t="str">
        <f>vlookup(G803,'Bidding list 26'!$B$4:$G$270,6,0)</f>
        <v>#N/A</v>
      </c>
      <c r="I803" s="88" t="str">
        <f>vlookup(G803,'Bidding list 26'!$B$4:$I$1009,8,0)</f>
        <v>#N/A</v>
      </c>
      <c r="J803" s="93"/>
      <c r="K803" s="89" t="str">
        <f t="shared" si="30"/>
        <v>#N/A</v>
      </c>
      <c r="L803" s="93"/>
      <c r="M803" s="91"/>
      <c r="N803" s="122"/>
      <c r="O803" s="240"/>
      <c r="P803" s="240"/>
      <c r="Q803" s="195"/>
      <c r="R803" s="93">
        <f t="shared" si="29"/>
        <v>0</v>
      </c>
      <c r="S803" s="179" t="str">
        <f t="array" ref="S803">INDEX('G Project Timeline-OPM update'!$G$7:$L$35,MATCH(1,('G Project Timeline-OPM update'!$C$7:$C$35=N803)*('G Project Timeline-OPM update'!$B$7:$B$35=M803)*('G Project Timeline-OPM update'!$D$7:$D$35=O803),0),MATCH(P803,'G Project Timeline-OPM update'!$G$4:$L$4,0))-14</f>
        <v>#N/A</v>
      </c>
      <c r="T803" s="95" t="str">
        <f t="shared" si="3"/>
        <v>#N/A</v>
      </c>
      <c r="U803" s="96" t="str">
        <f>IFERROR(VLOOKUP(G803,'Bidding list 26'!$B$2:$P$31,15,0),"")</f>
        <v/>
      </c>
      <c r="V803" s="96" t="str">
        <f t="shared" si="4"/>
        <v>#N/A</v>
      </c>
      <c r="W803" s="96">
        <f t="shared" si="31"/>
        <v>0</v>
      </c>
      <c r="X803" s="96" t="str">
        <f t="shared" si="21"/>
        <v>#N/A</v>
      </c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01"/>
      <c r="AI803" s="195"/>
      <c r="AJ803" s="103"/>
      <c r="AK803" s="104"/>
      <c r="AL803" s="3">
        <f t="shared" si="32"/>
        <v>0</v>
      </c>
      <c r="AM803" s="3">
        <f t="shared" si="33"/>
        <v>0</v>
      </c>
      <c r="AN803" s="3">
        <f t="shared" si="34"/>
        <v>0</v>
      </c>
      <c r="AO803" s="3">
        <f t="shared" si="35"/>
        <v>0</v>
      </c>
    </row>
    <row r="804">
      <c r="A804" s="93"/>
      <c r="B804" s="195"/>
      <c r="C804" s="195"/>
      <c r="D804" s="195"/>
      <c r="E804" s="195"/>
      <c r="F804" s="93"/>
      <c r="G804" s="195"/>
      <c r="H804" s="195" t="str">
        <f>vlookup(G804,'Bidding list 26'!$B$4:$G$270,6,0)</f>
        <v>#N/A</v>
      </c>
      <c r="I804" s="88" t="str">
        <f>vlookup(G804,'Bidding list 26'!$B$4:$I$1009,8,0)</f>
        <v>#N/A</v>
      </c>
      <c r="J804" s="93"/>
      <c r="K804" s="89" t="str">
        <f t="shared" si="30"/>
        <v>#N/A</v>
      </c>
      <c r="L804" s="93"/>
      <c r="M804" s="91"/>
      <c r="N804" s="122"/>
      <c r="O804" s="240"/>
      <c r="P804" s="240"/>
      <c r="Q804" s="195"/>
      <c r="R804" s="93">
        <f t="shared" si="29"/>
        <v>0</v>
      </c>
      <c r="S804" s="179" t="str">
        <f t="array" ref="S804">INDEX('G Project Timeline-OPM update'!$G$7:$L$35,MATCH(1,('G Project Timeline-OPM update'!$C$7:$C$35=N804)*('G Project Timeline-OPM update'!$B$7:$B$35=M804)*('G Project Timeline-OPM update'!$D$7:$D$35=O804),0),MATCH(P804,'G Project Timeline-OPM update'!$G$4:$L$4,0))-14</f>
        <v>#N/A</v>
      </c>
      <c r="T804" s="95" t="str">
        <f t="shared" si="3"/>
        <v>#N/A</v>
      </c>
      <c r="U804" s="96" t="str">
        <f>IFERROR(VLOOKUP(G804,'Bidding list 26'!$B$2:$P$31,15,0),"")</f>
        <v/>
      </c>
      <c r="V804" s="96" t="str">
        <f t="shared" si="4"/>
        <v>#N/A</v>
      </c>
      <c r="W804" s="96">
        <f t="shared" si="31"/>
        <v>0</v>
      </c>
      <c r="X804" s="96" t="str">
        <f t="shared" si="21"/>
        <v>#N/A</v>
      </c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01"/>
      <c r="AI804" s="195"/>
      <c r="AJ804" s="103"/>
      <c r="AK804" s="104"/>
      <c r="AL804" s="3">
        <f t="shared" si="32"/>
        <v>0</v>
      </c>
      <c r="AM804" s="3">
        <f t="shared" si="33"/>
        <v>0</v>
      </c>
      <c r="AN804" s="3">
        <f t="shared" si="34"/>
        <v>0</v>
      </c>
      <c r="AO804" s="3">
        <f t="shared" si="35"/>
        <v>0</v>
      </c>
    </row>
    <row r="805">
      <c r="A805" s="93"/>
      <c r="B805" s="195"/>
      <c r="C805" s="195"/>
      <c r="D805" s="195"/>
      <c r="E805" s="195"/>
      <c r="F805" s="93"/>
      <c r="G805" s="195"/>
      <c r="H805" s="195" t="str">
        <f>vlookup(G805,'Bidding list 26'!$B$4:$G$270,6,0)</f>
        <v>#N/A</v>
      </c>
      <c r="I805" s="88" t="str">
        <f>vlookup(G805,'Bidding list 26'!$B$4:$I$1009,8,0)</f>
        <v>#N/A</v>
      </c>
      <c r="J805" s="93"/>
      <c r="K805" s="89" t="str">
        <f t="shared" si="30"/>
        <v>#N/A</v>
      </c>
      <c r="L805" s="93"/>
      <c r="M805" s="91"/>
      <c r="N805" s="122"/>
      <c r="O805" s="240"/>
      <c r="P805" s="240"/>
      <c r="Q805" s="195"/>
      <c r="R805" s="93">
        <f t="shared" si="29"/>
        <v>0</v>
      </c>
      <c r="S805" s="179" t="str">
        <f t="array" ref="S805">INDEX('G Project Timeline-OPM update'!$G$7:$L$35,MATCH(1,('G Project Timeline-OPM update'!$C$7:$C$35=N805)*('G Project Timeline-OPM update'!$B$7:$B$35=M805)*('G Project Timeline-OPM update'!$D$7:$D$35=O805),0),MATCH(P805,'G Project Timeline-OPM update'!$G$4:$L$4,0))-14</f>
        <v>#N/A</v>
      </c>
      <c r="T805" s="95" t="str">
        <f t="shared" si="3"/>
        <v>#N/A</v>
      </c>
      <c r="U805" s="96" t="str">
        <f>IFERROR(VLOOKUP(G805,'Bidding list 26'!$B$2:$P$31,15,0),"")</f>
        <v/>
      </c>
      <c r="V805" s="96" t="str">
        <f t="shared" si="4"/>
        <v>#N/A</v>
      </c>
      <c r="W805" s="96">
        <f t="shared" si="31"/>
        <v>0</v>
      </c>
      <c r="X805" s="96" t="str">
        <f t="shared" si="21"/>
        <v>#N/A</v>
      </c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01"/>
      <c r="AI805" s="195"/>
      <c r="AJ805" s="103"/>
      <c r="AK805" s="104"/>
      <c r="AL805" s="3">
        <f t="shared" si="32"/>
        <v>0</v>
      </c>
      <c r="AM805" s="3">
        <f t="shared" si="33"/>
        <v>0</v>
      </c>
      <c r="AN805" s="3">
        <f t="shared" si="34"/>
        <v>0</v>
      </c>
      <c r="AO805" s="3">
        <f t="shared" si="35"/>
        <v>0</v>
      </c>
    </row>
    <row r="806">
      <c r="A806" s="93"/>
      <c r="B806" s="195"/>
      <c r="C806" s="195"/>
      <c r="D806" s="195"/>
      <c r="E806" s="195"/>
      <c r="F806" s="93"/>
      <c r="G806" s="195"/>
      <c r="H806" s="195" t="str">
        <f>vlookup(G806,'Bidding list 26'!$B$4:$G$270,6,0)</f>
        <v>#N/A</v>
      </c>
      <c r="I806" s="88" t="str">
        <f>vlookup(G806,'Bidding list 26'!$B$4:$I$1009,8,0)</f>
        <v>#N/A</v>
      </c>
      <c r="J806" s="93"/>
      <c r="K806" s="89" t="str">
        <f t="shared" si="30"/>
        <v>#N/A</v>
      </c>
      <c r="L806" s="93"/>
      <c r="M806" s="91"/>
      <c r="N806" s="122"/>
      <c r="O806" s="240"/>
      <c r="P806" s="240"/>
      <c r="Q806" s="195"/>
      <c r="R806" s="93">
        <f t="shared" si="29"/>
        <v>0</v>
      </c>
      <c r="S806" s="179" t="str">
        <f t="array" ref="S806">INDEX('G Project Timeline-OPM update'!$G$7:$L$35,MATCH(1,('G Project Timeline-OPM update'!$C$7:$C$35=N806)*('G Project Timeline-OPM update'!$B$7:$B$35=M806)*('G Project Timeline-OPM update'!$D$7:$D$35=O806),0),MATCH(P806,'G Project Timeline-OPM update'!$G$4:$L$4,0))-14</f>
        <v>#N/A</v>
      </c>
      <c r="T806" s="95" t="str">
        <f t="shared" si="3"/>
        <v>#N/A</v>
      </c>
      <c r="U806" s="96" t="str">
        <f>IFERROR(VLOOKUP(G806,'Bidding list 26'!$B$2:$P$31,15,0),"")</f>
        <v/>
      </c>
      <c r="V806" s="96" t="str">
        <f t="shared" si="4"/>
        <v>#N/A</v>
      </c>
      <c r="W806" s="96">
        <f t="shared" si="31"/>
        <v>0</v>
      </c>
      <c r="X806" s="96" t="str">
        <f t="shared" si="21"/>
        <v>#N/A</v>
      </c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01"/>
      <c r="AI806" s="195"/>
      <c r="AJ806" s="103"/>
      <c r="AK806" s="104"/>
      <c r="AL806" s="3">
        <f t="shared" si="32"/>
        <v>0</v>
      </c>
      <c r="AM806" s="3">
        <f t="shared" si="33"/>
        <v>0</v>
      </c>
      <c r="AN806" s="3">
        <f t="shared" si="34"/>
        <v>0</v>
      </c>
      <c r="AO806" s="3">
        <f t="shared" si="35"/>
        <v>0</v>
      </c>
    </row>
    <row r="807">
      <c r="A807" s="93"/>
      <c r="B807" s="195"/>
      <c r="C807" s="195"/>
      <c r="D807" s="195"/>
      <c r="E807" s="195"/>
      <c r="F807" s="93"/>
      <c r="G807" s="195"/>
      <c r="H807" s="195" t="str">
        <f>vlookup(G807,'Bidding list 26'!$B$4:$G$270,6,0)</f>
        <v>#N/A</v>
      </c>
      <c r="I807" s="88" t="str">
        <f>vlookup(G807,'Bidding list 26'!$B$4:$I$1009,8,0)</f>
        <v>#N/A</v>
      </c>
      <c r="J807" s="93"/>
      <c r="K807" s="89" t="str">
        <f t="shared" si="30"/>
        <v>#N/A</v>
      </c>
      <c r="L807" s="93"/>
      <c r="M807" s="91"/>
      <c r="N807" s="122"/>
      <c r="O807" s="240"/>
      <c r="P807" s="240"/>
      <c r="Q807" s="195"/>
      <c r="R807" s="93">
        <f t="shared" si="29"/>
        <v>0</v>
      </c>
      <c r="S807" s="179" t="str">
        <f t="array" ref="S807">INDEX('G Project Timeline-OPM update'!$G$7:$L$35,MATCH(1,('G Project Timeline-OPM update'!$C$7:$C$35=N807)*('G Project Timeline-OPM update'!$B$7:$B$35=M807)*('G Project Timeline-OPM update'!$D$7:$D$35=O807),0),MATCH(P807,'G Project Timeline-OPM update'!$G$4:$L$4,0))-14</f>
        <v>#N/A</v>
      </c>
      <c r="T807" s="95" t="str">
        <f t="shared" si="3"/>
        <v>#N/A</v>
      </c>
      <c r="U807" s="96" t="str">
        <f>IFERROR(VLOOKUP(G807,'Bidding list 26'!$B$2:$P$31,15,0),"")</f>
        <v/>
      </c>
      <c r="V807" s="96" t="str">
        <f t="shared" si="4"/>
        <v>#N/A</v>
      </c>
      <c r="W807" s="96">
        <f t="shared" si="31"/>
        <v>0</v>
      </c>
      <c r="X807" s="96" t="str">
        <f t="shared" si="21"/>
        <v>#N/A</v>
      </c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01"/>
      <c r="AI807" s="195"/>
      <c r="AJ807" s="103"/>
      <c r="AK807" s="104"/>
      <c r="AL807" s="3">
        <f t="shared" si="32"/>
        <v>0</v>
      </c>
      <c r="AM807" s="3">
        <f t="shared" si="33"/>
        <v>0</v>
      </c>
      <c r="AN807" s="3">
        <f t="shared" si="34"/>
        <v>0</v>
      </c>
      <c r="AO807" s="3">
        <f t="shared" si="35"/>
        <v>0</v>
      </c>
    </row>
    <row r="808">
      <c r="A808" s="93"/>
      <c r="B808" s="195"/>
      <c r="C808" s="195"/>
      <c r="D808" s="195"/>
      <c r="E808" s="195"/>
      <c r="F808" s="93"/>
      <c r="G808" s="195"/>
      <c r="H808" s="195" t="str">
        <f>vlookup(G808,'Bidding list 26'!$B$4:$G$270,6,0)</f>
        <v>#N/A</v>
      </c>
      <c r="I808" s="88" t="str">
        <f>vlookup(G808,'Bidding list 26'!$B$4:$I$1009,8,0)</f>
        <v>#N/A</v>
      </c>
      <c r="J808" s="93"/>
      <c r="K808" s="89" t="str">
        <f t="shared" si="30"/>
        <v>#N/A</v>
      </c>
      <c r="L808" s="93"/>
      <c r="M808" s="91"/>
      <c r="N808" s="122"/>
      <c r="O808" s="240"/>
      <c r="P808" s="240"/>
      <c r="Q808" s="195"/>
      <c r="R808" s="93">
        <f t="shared" si="29"/>
        <v>0</v>
      </c>
      <c r="S808" s="179" t="str">
        <f t="array" ref="S808">INDEX('G Project Timeline-OPM update'!$G$7:$L$35,MATCH(1,('G Project Timeline-OPM update'!$C$7:$C$35=N808)*('G Project Timeline-OPM update'!$B$7:$B$35=M808)*('G Project Timeline-OPM update'!$D$7:$D$35=O808),0),MATCH(P808,'G Project Timeline-OPM update'!$G$4:$L$4,0))-14</f>
        <v>#N/A</v>
      </c>
      <c r="T808" s="95" t="str">
        <f t="shared" si="3"/>
        <v>#N/A</v>
      </c>
      <c r="U808" s="96" t="str">
        <f>IFERROR(VLOOKUP(G808,'Bidding list 26'!$B$2:$P$31,15,0),"")</f>
        <v/>
      </c>
      <c r="V808" s="96" t="str">
        <f t="shared" si="4"/>
        <v>#N/A</v>
      </c>
      <c r="W808" s="96">
        <f t="shared" si="31"/>
        <v>0</v>
      </c>
      <c r="X808" s="96" t="str">
        <f t="shared" si="21"/>
        <v>#N/A</v>
      </c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01"/>
      <c r="AI808" s="195"/>
      <c r="AJ808" s="103"/>
      <c r="AK808" s="104"/>
      <c r="AL808" s="3">
        <f t="shared" si="32"/>
        <v>0</v>
      </c>
      <c r="AM808" s="3">
        <f t="shared" si="33"/>
        <v>0</v>
      </c>
      <c r="AN808" s="3">
        <f t="shared" si="34"/>
        <v>0</v>
      </c>
      <c r="AO808" s="3">
        <f t="shared" si="35"/>
        <v>0</v>
      </c>
    </row>
    <row r="809">
      <c r="A809" s="93"/>
      <c r="B809" s="195"/>
      <c r="C809" s="195"/>
      <c r="D809" s="195"/>
      <c r="E809" s="195"/>
      <c r="F809" s="93"/>
      <c r="G809" s="195"/>
      <c r="H809" s="195" t="str">
        <f>vlookup(G809,'Bidding list 26'!$B$4:$G$270,6,0)</f>
        <v>#N/A</v>
      </c>
      <c r="I809" s="88" t="str">
        <f>vlookup(G809,'Bidding list 26'!$B$4:$I$1009,8,0)</f>
        <v>#N/A</v>
      </c>
      <c r="J809" s="93"/>
      <c r="K809" s="89" t="str">
        <f t="shared" si="30"/>
        <v>#N/A</v>
      </c>
      <c r="L809" s="93"/>
      <c r="M809" s="91"/>
      <c r="N809" s="122"/>
      <c r="O809" s="240"/>
      <c r="P809" s="240"/>
      <c r="Q809" s="195"/>
      <c r="R809" s="93">
        <f t="shared" si="29"/>
        <v>0</v>
      </c>
      <c r="S809" s="179" t="str">
        <f t="array" ref="S809">INDEX('G Project Timeline-OPM update'!$G$7:$L$35,MATCH(1,('G Project Timeline-OPM update'!$C$7:$C$35=N809)*('G Project Timeline-OPM update'!$B$7:$B$35=M809)*('G Project Timeline-OPM update'!$D$7:$D$35=O809),0),MATCH(P809,'G Project Timeline-OPM update'!$G$4:$L$4,0))-14</f>
        <v>#N/A</v>
      </c>
      <c r="T809" s="95" t="str">
        <f t="shared" si="3"/>
        <v>#N/A</v>
      </c>
      <c r="U809" s="96" t="str">
        <f>IFERROR(VLOOKUP(G809,'Bidding list 26'!$B$2:$P$31,15,0),"")</f>
        <v/>
      </c>
      <c r="V809" s="96" t="str">
        <f t="shared" si="4"/>
        <v>#N/A</v>
      </c>
      <c r="W809" s="96">
        <f t="shared" si="31"/>
        <v>0</v>
      </c>
      <c r="X809" s="96" t="str">
        <f t="shared" si="21"/>
        <v>#N/A</v>
      </c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01"/>
      <c r="AI809" s="195"/>
      <c r="AJ809" s="103"/>
      <c r="AK809" s="104"/>
      <c r="AL809" s="3">
        <f t="shared" si="32"/>
        <v>0</v>
      </c>
      <c r="AM809" s="3">
        <f t="shared" si="33"/>
        <v>0</v>
      </c>
      <c r="AN809" s="3">
        <f t="shared" si="34"/>
        <v>0</v>
      </c>
      <c r="AO809" s="3">
        <f t="shared" si="35"/>
        <v>0</v>
      </c>
    </row>
    <row r="810">
      <c r="A810" s="93"/>
      <c r="B810" s="195"/>
      <c r="C810" s="195"/>
      <c r="D810" s="195"/>
      <c r="E810" s="195"/>
      <c r="F810" s="93"/>
      <c r="G810" s="195"/>
      <c r="H810" s="195" t="str">
        <f>vlookup(G810,'Bidding list 26'!$B$4:$G$270,6,0)</f>
        <v>#N/A</v>
      </c>
      <c r="I810" s="88" t="str">
        <f>vlookup(G810,'Bidding list 26'!$B$4:$I$1009,8,0)</f>
        <v>#N/A</v>
      </c>
      <c r="J810" s="93"/>
      <c r="K810" s="89" t="str">
        <f t="shared" si="30"/>
        <v>#N/A</v>
      </c>
      <c r="L810" s="93"/>
      <c r="M810" s="91"/>
      <c r="N810" s="122"/>
      <c r="O810" s="240"/>
      <c r="P810" s="240"/>
      <c r="Q810" s="195"/>
      <c r="R810" s="93">
        <f t="shared" si="29"/>
        <v>0</v>
      </c>
      <c r="S810" s="179" t="str">
        <f t="array" ref="S810">INDEX('G Project Timeline-OPM update'!$G$7:$L$35,MATCH(1,('G Project Timeline-OPM update'!$C$7:$C$35=N810)*('G Project Timeline-OPM update'!$B$7:$B$35=M810)*('G Project Timeline-OPM update'!$D$7:$D$35=O810),0),MATCH(P810,'G Project Timeline-OPM update'!$G$4:$L$4,0))-14</f>
        <v>#N/A</v>
      </c>
      <c r="T810" s="95" t="str">
        <f t="shared" si="3"/>
        <v>#N/A</v>
      </c>
      <c r="U810" s="96" t="str">
        <f>IFERROR(VLOOKUP(G810,'Bidding list 26'!$B$2:$P$31,15,0),"")</f>
        <v/>
      </c>
      <c r="V810" s="96" t="str">
        <f t="shared" si="4"/>
        <v>#N/A</v>
      </c>
      <c r="W810" s="96">
        <f t="shared" si="31"/>
        <v>0</v>
      </c>
      <c r="X810" s="96" t="str">
        <f t="shared" si="21"/>
        <v>#N/A</v>
      </c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01"/>
      <c r="AI810" s="195"/>
      <c r="AJ810" s="103"/>
      <c r="AK810" s="104"/>
      <c r="AL810" s="3">
        <f t="shared" si="32"/>
        <v>0</v>
      </c>
      <c r="AM810" s="3">
        <f t="shared" si="33"/>
        <v>0</v>
      </c>
      <c r="AN810" s="3">
        <f t="shared" si="34"/>
        <v>0</v>
      </c>
      <c r="AO810" s="3">
        <f t="shared" si="35"/>
        <v>0</v>
      </c>
    </row>
    <row r="811">
      <c r="A811" s="93"/>
      <c r="B811" s="195"/>
      <c r="C811" s="195"/>
      <c r="D811" s="195"/>
      <c r="E811" s="195"/>
      <c r="F811" s="93"/>
      <c r="G811" s="195"/>
      <c r="H811" s="195" t="str">
        <f>vlookup(G811,'Bidding list 26'!$B$4:$G$270,6,0)</f>
        <v>#N/A</v>
      </c>
      <c r="I811" s="88" t="str">
        <f>vlookup(G811,'Bidding list 26'!$B$4:$I$1009,8,0)</f>
        <v>#N/A</v>
      </c>
      <c r="J811" s="93"/>
      <c r="K811" s="89" t="str">
        <f t="shared" si="30"/>
        <v>#N/A</v>
      </c>
      <c r="L811" s="93"/>
      <c r="M811" s="91"/>
      <c r="N811" s="122"/>
      <c r="O811" s="240"/>
      <c r="P811" s="240"/>
      <c r="Q811" s="195"/>
      <c r="R811" s="93">
        <f t="shared" si="29"/>
        <v>0</v>
      </c>
      <c r="S811" s="179" t="str">
        <f t="array" ref="S811">INDEX('G Project Timeline-OPM update'!$G$7:$L$35,MATCH(1,('G Project Timeline-OPM update'!$C$7:$C$35=N811)*('G Project Timeline-OPM update'!$B$7:$B$35=M811)*('G Project Timeline-OPM update'!$D$7:$D$35=O811),0),MATCH(P811,'G Project Timeline-OPM update'!$G$4:$L$4,0))-14</f>
        <v>#N/A</v>
      </c>
      <c r="T811" s="95" t="str">
        <f t="shared" si="3"/>
        <v>#N/A</v>
      </c>
      <c r="U811" s="96" t="str">
        <f>IFERROR(VLOOKUP(G811,'Bidding list 26'!$B$2:$P$31,15,0),"")</f>
        <v/>
      </c>
      <c r="V811" s="96" t="str">
        <f t="shared" si="4"/>
        <v>#N/A</v>
      </c>
      <c r="W811" s="96">
        <f t="shared" si="31"/>
        <v>0</v>
      </c>
      <c r="X811" s="96" t="str">
        <f t="shared" si="21"/>
        <v>#N/A</v>
      </c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01"/>
      <c r="AI811" s="195"/>
      <c r="AJ811" s="103"/>
      <c r="AK811" s="104"/>
      <c r="AL811" s="3">
        <f t="shared" si="32"/>
        <v>0</v>
      </c>
      <c r="AM811" s="3">
        <f t="shared" si="33"/>
        <v>0</v>
      </c>
      <c r="AN811" s="3">
        <f t="shared" si="34"/>
        <v>0</v>
      </c>
      <c r="AO811" s="3">
        <f t="shared" si="35"/>
        <v>0</v>
      </c>
    </row>
    <row r="812">
      <c r="A812" s="93"/>
      <c r="B812" s="195"/>
      <c r="C812" s="195"/>
      <c r="D812" s="195"/>
      <c r="E812" s="195"/>
      <c r="F812" s="93"/>
      <c r="G812" s="195"/>
      <c r="H812" s="195" t="str">
        <f>vlookup(G812,'Bidding list 26'!$B$4:$G$270,6,0)</f>
        <v>#N/A</v>
      </c>
      <c r="I812" s="88" t="str">
        <f>vlookup(G812,'Bidding list 26'!$B$4:$I$1009,8,0)</f>
        <v>#N/A</v>
      </c>
      <c r="J812" s="93"/>
      <c r="K812" s="89" t="str">
        <f t="shared" si="30"/>
        <v>#N/A</v>
      </c>
      <c r="L812" s="93"/>
      <c r="M812" s="91"/>
      <c r="N812" s="122"/>
      <c r="O812" s="240"/>
      <c r="P812" s="240"/>
      <c r="Q812" s="195"/>
      <c r="R812" s="93">
        <f t="shared" si="29"/>
        <v>0</v>
      </c>
      <c r="S812" s="179" t="str">
        <f t="array" ref="S812">INDEX('G Project Timeline-OPM update'!$G$7:$L$35,MATCH(1,('G Project Timeline-OPM update'!$C$7:$C$35=N812)*('G Project Timeline-OPM update'!$B$7:$B$35=M812)*('G Project Timeline-OPM update'!$D$7:$D$35=O812),0),MATCH(P812,'G Project Timeline-OPM update'!$G$4:$L$4,0))-14</f>
        <v>#N/A</v>
      </c>
      <c r="T812" s="95" t="str">
        <f t="shared" si="3"/>
        <v>#N/A</v>
      </c>
      <c r="U812" s="96" t="str">
        <f>IFERROR(VLOOKUP(G812,'Bidding list 26'!$B$2:$P$31,15,0),"")</f>
        <v/>
      </c>
      <c r="V812" s="96" t="str">
        <f t="shared" si="4"/>
        <v>#N/A</v>
      </c>
      <c r="W812" s="96">
        <f t="shared" si="31"/>
        <v>0</v>
      </c>
      <c r="X812" s="96" t="str">
        <f t="shared" si="21"/>
        <v>#N/A</v>
      </c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01"/>
      <c r="AI812" s="195"/>
      <c r="AJ812" s="103"/>
      <c r="AK812" s="104"/>
      <c r="AL812" s="3">
        <f t="shared" si="32"/>
        <v>0</v>
      </c>
      <c r="AM812" s="3">
        <f t="shared" si="33"/>
        <v>0</v>
      </c>
      <c r="AN812" s="3">
        <f t="shared" si="34"/>
        <v>0</v>
      </c>
      <c r="AO812" s="3">
        <f t="shared" si="35"/>
        <v>0</v>
      </c>
    </row>
    <row r="813">
      <c r="A813" s="93"/>
      <c r="B813" s="195"/>
      <c r="C813" s="195"/>
      <c r="D813" s="195"/>
      <c r="E813" s="195"/>
      <c r="F813" s="93"/>
      <c r="G813" s="195"/>
      <c r="H813" s="195" t="str">
        <f>vlookup(G813,'Bidding list 26'!$B$4:$G$270,6,0)</f>
        <v>#N/A</v>
      </c>
      <c r="I813" s="88" t="str">
        <f>vlookup(G813,'Bidding list 26'!$B$4:$I$1009,8,0)</f>
        <v>#N/A</v>
      </c>
      <c r="J813" s="93"/>
      <c r="K813" s="89" t="str">
        <f t="shared" si="30"/>
        <v>#N/A</v>
      </c>
      <c r="L813" s="93"/>
      <c r="M813" s="91"/>
      <c r="N813" s="122"/>
      <c r="O813" s="240"/>
      <c r="P813" s="240"/>
      <c r="Q813" s="195"/>
      <c r="R813" s="93">
        <f t="shared" si="29"/>
        <v>0</v>
      </c>
      <c r="S813" s="179" t="str">
        <f t="array" ref="S813">INDEX('G Project Timeline-OPM update'!$G$7:$L$35,MATCH(1,('G Project Timeline-OPM update'!$C$7:$C$35=N813)*('G Project Timeline-OPM update'!$B$7:$B$35=M813)*('G Project Timeline-OPM update'!$D$7:$D$35=O813),0),MATCH(P813,'G Project Timeline-OPM update'!$G$4:$L$4,0))-14</f>
        <v>#N/A</v>
      </c>
      <c r="T813" s="95" t="str">
        <f t="shared" si="3"/>
        <v>#N/A</v>
      </c>
      <c r="U813" s="96" t="str">
        <f>IFERROR(VLOOKUP(G813,'Bidding list 26'!$B$2:$P$31,15,0),"")</f>
        <v/>
      </c>
      <c r="V813" s="96" t="str">
        <f t="shared" si="4"/>
        <v>#N/A</v>
      </c>
      <c r="W813" s="96">
        <f t="shared" si="31"/>
        <v>0</v>
      </c>
      <c r="X813" s="96" t="str">
        <f t="shared" si="21"/>
        <v>#N/A</v>
      </c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01"/>
      <c r="AI813" s="195"/>
      <c r="AJ813" s="103"/>
      <c r="AK813" s="104"/>
      <c r="AL813" s="3">
        <f t="shared" si="32"/>
        <v>0</v>
      </c>
      <c r="AM813" s="3">
        <f t="shared" si="33"/>
        <v>0</v>
      </c>
      <c r="AN813" s="3">
        <f t="shared" si="34"/>
        <v>0</v>
      </c>
      <c r="AO813" s="3">
        <f t="shared" si="35"/>
        <v>0</v>
      </c>
    </row>
    <row r="814">
      <c r="A814" s="93"/>
      <c r="B814" s="195"/>
      <c r="C814" s="195"/>
      <c r="D814" s="195"/>
      <c r="E814" s="195"/>
      <c r="F814" s="93"/>
      <c r="G814" s="195"/>
      <c r="H814" s="195" t="str">
        <f>vlookup(G814,'Bidding list 26'!$B$4:$G$270,6,0)</f>
        <v>#N/A</v>
      </c>
      <c r="I814" s="88" t="str">
        <f>vlookup(G814,'Bidding list 26'!$B$4:$I$1009,8,0)</f>
        <v>#N/A</v>
      </c>
      <c r="J814" s="93"/>
      <c r="K814" s="89" t="str">
        <f t="shared" si="30"/>
        <v>#N/A</v>
      </c>
      <c r="L814" s="93"/>
      <c r="M814" s="91"/>
      <c r="N814" s="122"/>
      <c r="O814" s="240"/>
      <c r="P814" s="240"/>
      <c r="Q814" s="195"/>
      <c r="R814" s="93">
        <f t="shared" si="29"/>
        <v>0</v>
      </c>
      <c r="S814" s="179" t="str">
        <f t="array" ref="S814">INDEX('G Project Timeline-OPM update'!$G$7:$L$35,MATCH(1,('G Project Timeline-OPM update'!$C$7:$C$35=N814)*('G Project Timeline-OPM update'!$B$7:$B$35=M814)*('G Project Timeline-OPM update'!$D$7:$D$35=O814),0),MATCH(P814,'G Project Timeline-OPM update'!$G$4:$L$4,0))-14</f>
        <v>#N/A</v>
      </c>
      <c r="T814" s="95" t="str">
        <f t="shared" si="3"/>
        <v>#N/A</v>
      </c>
      <c r="U814" s="96" t="str">
        <f>IFERROR(VLOOKUP(G814,'Bidding list 26'!$B$2:$P$31,15,0),"")</f>
        <v/>
      </c>
      <c r="V814" s="96" t="str">
        <f t="shared" si="4"/>
        <v>#N/A</v>
      </c>
      <c r="W814" s="96">
        <f t="shared" si="31"/>
        <v>0</v>
      </c>
      <c r="X814" s="96" t="str">
        <f t="shared" si="21"/>
        <v>#N/A</v>
      </c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01"/>
      <c r="AI814" s="195"/>
      <c r="AJ814" s="103"/>
      <c r="AK814" s="104"/>
      <c r="AL814" s="3">
        <f t="shared" si="32"/>
        <v>0</v>
      </c>
      <c r="AM814" s="3">
        <f t="shared" si="33"/>
        <v>0</v>
      </c>
      <c r="AN814" s="3">
        <f t="shared" si="34"/>
        <v>0</v>
      </c>
      <c r="AO814" s="3">
        <f t="shared" si="35"/>
        <v>0</v>
      </c>
    </row>
    <row r="815">
      <c r="A815" s="93"/>
      <c r="B815" s="195"/>
      <c r="C815" s="195"/>
      <c r="D815" s="195"/>
      <c r="E815" s="195"/>
      <c r="F815" s="93"/>
      <c r="G815" s="195"/>
      <c r="H815" s="195" t="str">
        <f>vlookup(G815,'Bidding list 26'!$B$4:$G$270,6,0)</f>
        <v>#N/A</v>
      </c>
      <c r="I815" s="88" t="str">
        <f>vlookup(G815,'Bidding list 26'!$B$4:$I$1009,8,0)</f>
        <v>#N/A</v>
      </c>
      <c r="J815" s="93"/>
      <c r="K815" s="89" t="str">
        <f t="shared" si="30"/>
        <v>#N/A</v>
      </c>
      <c r="L815" s="93"/>
      <c r="M815" s="91"/>
      <c r="N815" s="122"/>
      <c r="O815" s="240"/>
      <c r="P815" s="240"/>
      <c r="Q815" s="195"/>
      <c r="R815" s="93">
        <f t="shared" si="29"/>
        <v>0</v>
      </c>
      <c r="S815" s="179" t="str">
        <f t="array" ref="S815">INDEX('G Project Timeline-OPM update'!$G$7:$L$35,MATCH(1,('G Project Timeline-OPM update'!$C$7:$C$35=N815)*('G Project Timeline-OPM update'!$B$7:$B$35=M815)*('G Project Timeline-OPM update'!$D$7:$D$35=O815),0),MATCH(P815,'G Project Timeline-OPM update'!$G$4:$L$4,0))-14</f>
        <v>#N/A</v>
      </c>
      <c r="T815" s="95" t="str">
        <f t="shared" si="3"/>
        <v>#N/A</v>
      </c>
      <c r="U815" s="96" t="str">
        <f>IFERROR(VLOOKUP(G815,'Bidding list 26'!$B$2:$P$31,15,0),"")</f>
        <v/>
      </c>
      <c r="V815" s="96" t="str">
        <f t="shared" si="4"/>
        <v>#N/A</v>
      </c>
      <c r="W815" s="96">
        <f t="shared" si="31"/>
        <v>0</v>
      </c>
      <c r="X815" s="96" t="str">
        <f t="shared" si="21"/>
        <v>#N/A</v>
      </c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01"/>
      <c r="AI815" s="195"/>
      <c r="AJ815" s="103"/>
      <c r="AK815" s="104"/>
      <c r="AL815" s="3">
        <f t="shared" si="32"/>
        <v>0</v>
      </c>
      <c r="AM815" s="3">
        <f t="shared" si="33"/>
        <v>0</v>
      </c>
      <c r="AN815" s="3">
        <f t="shared" si="34"/>
        <v>0</v>
      </c>
      <c r="AO815" s="3">
        <f t="shared" si="35"/>
        <v>0</v>
      </c>
    </row>
    <row r="816">
      <c r="A816" s="93"/>
      <c r="B816" s="195"/>
      <c r="C816" s="195"/>
      <c r="D816" s="195"/>
      <c r="E816" s="195"/>
      <c r="F816" s="93"/>
      <c r="G816" s="195"/>
      <c r="H816" s="195" t="str">
        <f>vlookup(G816,'Bidding list 26'!$B$4:$G$270,6,0)</f>
        <v>#N/A</v>
      </c>
      <c r="I816" s="88" t="str">
        <f>vlookup(G816,'Bidding list 26'!$B$4:$I$1009,8,0)</f>
        <v>#N/A</v>
      </c>
      <c r="J816" s="93"/>
      <c r="K816" s="89" t="str">
        <f t="shared" si="30"/>
        <v>#N/A</v>
      </c>
      <c r="L816" s="93"/>
      <c r="M816" s="91"/>
      <c r="N816" s="122"/>
      <c r="O816" s="240"/>
      <c r="P816" s="240"/>
      <c r="Q816" s="195"/>
      <c r="R816" s="93">
        <f t="shared" si="29"/>
        <v>0</v>
      </c>
      <c r="S816" s="179" t="str">
        <f t="array" ref="S816">INDEX('G Project Timeline-OPM update'!$G$7:$L$35,MATCH(1,('G Project Timeline-OPM update'!$C$7:$C$35=N816)*('G Project Timeline-OPM update'!$B$7:$B$35=M816)*('G Project Timeline-OPM update'!$D$7:$D$35=O816),0),MATCH(P816,'G Project Timeline-OPM update'!$G$4:$L$4,0))-14</f>
        <v>#N/A</v>
      </c>
      <c r="T816" s="95" t="str">
        <f t="shared" si="3"/>
        <v>#N/A</v>
      </c>
      <c r="U816" s="96" t="str">
        <f>IFERROR(VLOOKUP(G816,'Bidding list 26'!$B$2:$P$31,15,0),"")</f>
        <v/>
      </c>
      <c r="V816" s="96" t="str">
        <f t="shared" si="4"/>
        <v>#N/A</v>
      </c>
      <c r="W816" s="96">
        <f t="shared" si="31"/>
        <v>0</v>
      </c>
      <c r="X816" s="96" t="str">
        <f t="shared" si="21"/>
        <v>#N/A</v>
      </c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01"/>
      <c r="AI816" s="195"/>
      <c r="AJ816" s="103"/>
      <c r="AK816" s="104"/>
      <c r="AL816" s="3">
        <f t="shared" si="32"/>
        <v>0</v>
      </c>
      <c r="AM816" s="3">
        <f t="shared" si="33"/>
        <v>0</v>
      </c>
      <c r="AN816" s="3">
        <f t="shared" si="34"/>
        <v>0</v>
      </c>
      <c r="AO816" s="3">
        <f t="shared" si="35"/>
        <v>0</v>
      </c>
    </row>
    <row r="817">
      <c r="A817" s="93"/>
      <c r="B817" s="195"/>
      <c r="C817" s="195"/>
      <c r="D817" s="195"/>
      <c r="E817" s="195"/>
      <c r="F817" s="93"/>
      <c r="G817" s="195"/>
      <c r="H817" s="195" t="str">
        <f>vlookup(G817,'Bidding list 26'!$B$4:$G$270,6,0)</f>
        <v>#N/A</v>
      </c>
      <c r="I817" s="88" t="str">
        <f>vlookup(G817,'Bidding list 26'!$B$4:$I$1009,8,0)</f>
        <v>#N/A</v>
      </c>
      <c r="J817" s="93"/>
      <c r="K817" s="89" t="str">
        <f t="shared" si="30"/>
        <v>#N/A</v>
      </c>
      <c r="L817" s="93"/>
      <c r="M817" s="91"/>
      <c r="N817" s="122"/>
      <c r="O817" s="240"/>
      <c r="P817" s="240"/>
      <c r="Q817" s="195"/>
      <c r="R817" s="93">
        <f t="shared" si="29"/>
        <v>0</v>
      </c>
      <c r="S817" s="179" t="str">
        <f t="array" ref="S817">INDEX('G Project Timeline-OPM update'!$G$7:$L$35,MATCH(1,('G Project Timeline-OPM update'!$C$7:$C$35=N817)*('G Project Timeline-OPM update'!$B$7:$B$35=M817)*('G Project Timeline-OPM update'!$D$7:$D$35=O817),0),MATCH(P817,'G Project Timeline-OPM update'!$G$4:$L$4,0))-14</f>
        <v>#N/A</v>
      </c>
      <c r="T817" s="95" t="str">
        <f t="shared" si="3"/>
        <v>#N/A</v>
      </c>
      <c r="U817" s="96" t="str">
        <f>IFERROR(VLOOKUP(G817,'Bidding list 26'!$B$2:$P$31,15,0),"")</f>
        <v/>
      </c>
      <c r="V817" s="96" t="str">
        <f t="shared" si="4"/>
        <v>#N/A</v>
      </c>
      <c r="W817" s="96">
        <f t="shared" si="31"/>
        <v>0</v>
      </c>
      <c r="X817" s="96" t="str">
        <f t="shared" si="21"/>
        <v>#N/A</v>
      </c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01"/>
      <c r="AI817" s="195"/>
      <c r="AJ817" s="103"/>
      <c r="AK817" s="104"/>
      <c r="AL817" s="3">
        <f t="shared" si="32"/>
        <v>0</v>
      </c>
      <c r="AM817" s="3">
        <f t="shared" si="33"/>
        <v>0</v>
      </c>
      <c r="AN817" s="3">
        <f t="shared" si="34"/>
        <v>0</v>
      </c>
      <c r="AO817" s="3">
        <f t="shared" si="35"/>
        <v>0</v>
      </c>
    </row>
    <row r="818">
      <c r="A818" s="93"/>
      <c r="B818" s="195"/>
      <c r="C818" s="195"/>
      <c r="D818" s="195"/>
      <c r="E818" s="195"/>
      <c r="F818" s="93"/>
      <c r="G818" s="195"/>
      <c r="H818" s="195" t="str">
        <f>vlookup(G818,'Bidding list 26'!$B$4:$G$270,6,0)</f>
        <v>#N/A</v>
      </c>
      <c r="I818" s="88" t="str">
        <f>vlookup(G818,'Bidding list 26'!$B$4:$I$1009,8,0)</f>
        <v>#N/A</v>
      </c>
      <c r="J818" s="93"/>
      <c r="K818" s="89" t="str">
        <f t="shared" si="30"/>
        <v>#N/A</v>
      </c>
      <c r="L818" s="93"/>
      <c r="M818" s="91"/>
      <c r="N818" s="122"/>
      <c r="O818" s="240"/>
      <c r="P818" s="240"/>
      <c r="Q818" s="195"/>
      <c r="R818" s="93">
        <f t="shared" si="29"/>
        <v>0</v>
      </c>
      <c r="S818" s="179" t="str">
        <f t="array" ref="S818">INDEX('G Project Timeline-OPM update'!$G$7:$L$35,MATCH(1,('G Project Timeline-OPM update'!$C$7:$C$35=N818)*('G Project Timeline-OPM update'!$B$7:$B$35=M818)*('G Project Timeline-OPM update'!$D$7:$D$35=O818),0),MATCH(P818,'G Project Timeline-OPM update'!$G$4:$L$4,0))-14</f>
        <v>#N/A</v>
      </c>
      <c r="T818" s="95" t="str">
        <f t="shared" si="3"/>
        <v>#N/A</v>
      </c>
      <c r="U818" s="96" t="str">
        <f>IFERROR(VLOOKUP(G818,'Bidding list 26'!$B$2:$P$31,15,0),"")</f>
        <v/>
      </c>
      <c r="V818" s="96" t="str">
        <f t="shared" si="4"/>
        <v>#N/A</v>
      </c>
      <c r="W818" s="96">
        <f t="shared" si="31"/>
        <v>0</v>
      </c>
      <c r="X818" s="96" t="str">
        <f t="shared" si="21"/>
        <v>#N/A</v>
      </c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01"/>
      <c r="AI818" s="195"/>
      <c r="AJ818" s="103"/>
      <c r="AK818" s="104"/>
      <c r="AL818" s="3">
        <f t="shared" si="32"/>
        <v>0</v>
      </c>
      <c r="AM818" s="3">
        <f t="shared" si="33"/>
        <v>0</v>
      </c>
      <c r="AN818" s="3">
        <f t="shared" si="34"/>
        <v>0</v>
      </c>
      <c r="AO818" s="3">
        <f t="shared" si="35"/>
        <v>0</v>
      </c>
    </row>
    <row r="819">
      <c r="A819" s="93"/>
      <c r="B819" s="195"/>
      <c r="C819" s="195"/>
      <c r="D819" s="195"/>
      <c r="E819" s="195"/>
      <c r="F819" s="93"/>
      <c r="G819" s="195"/>
      <c r="H819" s="195" t="str">
        <f>vlookup(G819,'Bidding list 26'!$B$4:$G$270,6,0)</f>
        <v>#N/A</v>
      </c>
      <c r="I819" s="88" t="str">
        <f>vlookup(G819,'Bidding list 26'!$B$4:$I$1009,8,0)</f>
        <v>#N/A</v>
      </c>
      <c r="J819" s="93"/>
      <c r="K819" s="89" t="str">
        <f t="shared" si="30"/>
        <v>#N/A</v>
      </c>
      <c r="L819" s="93"/>
      <c r="M819" s="91"/>
      <c r="N819" s="122"/>
      <c r="O819" s="240"/>
      <c r="P819" s="240"/>
      <c r="Q819" s="195"/>
      <c r="R819" s="93">
        <f t="shared" si="29"/>
        <v>0</v>
      </c>
      <c r="S819" s="179" t="str">
        <f t="array" ref="S819">INDEX('G Project Timeline-OPM update'!$G$7:$L$35,MATCH(1,('G Project Timeline-OPM update'!$C$7:$C$35=N819)*('G Project Timeline-OPM update'!$B$7:$B$35=M819)*('G Project Timeline-OPM update'!$D$7:$D$35=O819),0),MATCH(P819,'G Project Timeline-OPM update'!$G$4:$L$4,0))-14</f>
        <v>#N/A</v>
      </c>
      <c r="T819" s="95" t="str">
        <f t="shared" si="3"/>
        <v>#N/A</v>
      </c>
      <c r="U819" s="96" t="str">
        <f>IFERROR(VLOOKUP(G819,'Bidding list 26'!$B$2:$P$31,15,0),"")</f>
        <v/>
      </c>
      <c r="V819" s="96" t="str">
        <f t="shared" si="4"/>
        <v>#N/A</v>
      </c>
      <c r="W819" s="96">
        <f t="shared" si="31"/>
        <v>0</v>
      </c>
      <c r="X819" s="96" t="str">
        <f t="shared" si="21"/>
        <v>#N/A</v>
      </c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01"/>
      <c r="AI819" s="195"/>
      <c r="AJ819" s="103"/>
      <c r="AK819" s="104"/>
      <c r="AL819" s="3">
        <f t="shared" si="32"/>
        <v>0</v>
      </c>
      <c r="AM819" s="3">
        <f t="shared" si="33"/>
        <v>0</v>
      </c>
      <c r="AN819" s="3">
        <f t="shared" si="34"/>
        <v>0</v>
      </c>
      <c r="AO819" s="3">
        <f t="shared" si="35"/>
        <v>0</v>
      </c>
    </row>
    <row r="820">
      <c r="A820" s="93"/>
      <c r="B820" s="195"/>
      <c r="C820" s="195"/>
      <c r="D820" s="195"/>
      <c r="E820" s="195"/>
      <c r="F820" s="93"/>
      <c r="G820" s="195"/>
      <c r="H820" s="195" t="str">
        <f>vlookup(G820,'Bidding list 26'!$B$4:$G$270,6,0)</f>
        <v>#N/A</v>
      </c>
      <c r="I820" s="88" t="str">
        <f>vlookup(G820,'Bidding list 26'!$B$4:$I$1009,8,0)</f>
        <v>#N/A</v>
      </c>
      <c r="J820" s="93"/>
      <c r="K820" s="89" t="str">
        <f t="shared" si="30"/>
        <v>#N/A</v>
      </c>
      <c r="L820" s="93"/>
      <c r="M820" s="91"/>
      <c r="N820" s="122"/>
      <c r="O820" s="240"/>
      <c r="P820" s="240"/>
      <c r="Q820" s="195"/>
      <c r="R820" s="93">
        <f t="shared" si="29"/>
        <v>0</v>
      </c>
      <c r="S820" s="179" t="str">
        <f t="array" ref="S820">INDEX('G Project Timeline-OPM update'!$G$7:$L$35,MATCH(1,('G Project Timeline-OPM update'!$C$7:$C$35=N820)*('G Project Timeline-OPM update'!$B$7:$B$35=M820)*('G Project Timeline-OPM update'!$D$7:$D$35=O820),0),MATCH(P820,'G Project Timeline-OPM update'!$G$4:$L$4,0))-14</f>
        <v>#N/A</v>
      </c>
      <c r="T820" s="95" t="str">
        <f t="shared" si="3"/>
        <v>#N/A</v>
      </c>
      <c r="U820" s="96" t="str">
        <f>IFERROR(VLOOKUP(G820,'Bidding list 26'!$B$2:$P$31,15,0),"")</f>
        <v/>
      </c>
      <c r="V820" s="96" t="str">
        <f t="shared" si="4"/>
        <v>#N/A</v>
      </c>
      <c r="W820" s="96">
        <f t="shared" si="31"/>
        <v>0</v>
      </c>
      <c r="X820" s="96" t="str">
        <f t="shared" si="21"/>
        <v>#N/A</v>
      </c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01"/>
      <c r="AI820" s="195"/>
      <c r="AJ820" s="103"/>
      <c r="AK820" s="104"/>
      <c r="AL820" s="3">
        <f t="shared" si="32"/>
        <v>0</v>
      </c>
      <c r="AM820" s="3">
        <f t="shared" si="33"/>
        <v>0</v>
      </c>
      <c r="AN820" s="3">
        <f t="shared" si="34"/>
        <v>0</v>
      </c>
      <c r="AO820" s="3">
        <f t="shared" si="35"/>
        <v>0</v>
      </c>
    </row>
    <row r="821">
      <c r="A821" s="93"/>
      <c r="B821" s="195"/>
      <c r="C821" s="195"/>
      <c r="D821" s="195"/>
      <c r="E821" s="195"/>
      <c r="F821" s="93"/>
      <c r="G821" s="195"/>
      <c r="H821" s="195" t="str">
        <f>vlookup(G821,'Bidding list 26'!$B$4:$G$270,6,0)</f>
        <v>#N/A</v>
      </c>
      <c r="I821" s="88" t="str">
        <f>vlookup(G821,'Bidding list 26'!$B$4:$I$1009,8,0)</f>
        <v>#N/A</v>
      </c>
      <c r="J821" s="93"/>
      <c r="K821" s="89" t="str">
        <f t="shared" si="30"/>
        <v>#N/A</v>
      </c>
      <c r="L821" s="93"/>
      <c r="M821" s="91"/>
      <c r="N821" s="122"/>
      <c r="O821" s="240"/>
      <c r="P821" s="240"/>
      <c r="Q821" s="195"/>
      <c r="R821" s="93">
        <f t="shared" si="29"/>
        <v>0</v>
      </c>
      <c r="S821" s="179" t="str">
        <f t="array" ref="S821">INDEX('G Project Timeline-OPM update'!$G$7:$L$35,MATCH(1,('G Project Timeline-OPM update'!$C$7:$C$35=N821)*('G Project Timeline-OPM update'!$B$7:$B$35=M821)*('G Project Timeline-OPM update'!$D$7:$D$35=O821),0),MATCH(P821,'G Project Timeline-OPM update'!$G$4:$L$4,0))-14</f>
        <v>#N/A</v>
      </c>
      <c r="T821" s="95" t="str">
        <f t="shared" si="3"/>
        <v>#N/A</v>
      </c>
      <c r="U821" s="96" t="str">
        <f>IFERROR(VLOOKUP(G821,'Bidding list 26'!$B$2:$P$31,15,0),"")</f>
        <v/>
      </c>
      <c r="V821" s="96" t="str">
        <f t="shared" si="4"/>
        <v>#N/A</v>
      </c>
      <c r="W821" s="96">
        <f t="shared" si="31"/>
        <v>0</v>
      </c>
      <c r="X821" s="96" t="str">
        <f t="shared" si="21"/>
        <v>#N/A</v>
      </c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01"/>
      <c r="AI821" s="195"/>
      <c r="AJ821" s="103"/>
      <c r="AK821" s="104"/>
      <c r="AL821" s="3">
        <f t="shared" si="32"/>
        <v>0</v>
      </c>
      <c r="AM821" s="3">
        <f t="shared" si="33"/>
        <v>0</v>
      </c>
      <c r="AN821" s="3">
        <f t="shared" si="34"/>
        <v>0</v>
      </c>
      <c r="AO821" s="3">
        <f t="shared" si="35"/>
        <v>0</v>
      </c>
    </row>
    <row r="822">
      <c r="A822" s="93"/>
      <c r="B822" s="195"/>
      <c r="C822" s="195"/>
      <c r="D822" s="195"/>
      <c r="E822" s="195"/>
      <c r="F822" s="93"/>
      <c r="G822" s="195"/>
      <c r="H822" s="195" t="str">
        <f>vlookup(G822,'Bidding list 26'!$B$4:$G$270,6,0)</f>
        <v>#N/A</v>
      </c>
      <c r="I822" s="88" t="str">
        <f>vlookup(G822,'Bidding list 26'!$B$4:$I$1009,8,0)</f>
        <v>#N/A</v>
      </c>
      <c r="J822" s="93"/>
      <c r="K822" s="89" t="str">
        <f t="shared" si="30"/>
        <v>#N/A</v>
      </c>
      <c r="L822" s="93"/>
      <c r="M822" s="91"/>
      <c r="N822" s="122"/>
      <c r="O822" s="240"/>
      <c r="P822" s="240"/>
      <c r="Q822" s="195"/>
      <c r="R822" s="93">
        <f t="shared" si="29"/>
        <v>0</v>
      </c>
      <c r="S822" s="179" t="str">
        <f t="array" ref="S822">INDEX('G Project Timeline-OPM update'!$G$7:$L$35,MATCH(1,('G Project Timeline-OPM update'!$C$7:$C$35=N822)*('G Project Timeline-OPM update'!$B$7:$B$35=M822)*('G Project Timeline-OPM update'!$D$7:$D$35=O822),0),MATCH(P822,'G Project Timeline-OPM update'!$G$4:$L$4,0))-14</f>
        <v>#N/A</v>
      </c>
      <c r="T822" s="95" t="str">
        <f t="shared" si="3"/>
        <v>#N/A</v>
      </c>
      <c r="U822" s="96" t="str">
        <f>IFERROR(VLOOKUP(G822,'Bidding list 26'!$B$2:$P$31,15,0),"")</f>
        <v/>
      </c>
      <c r="V822" s="96" t="str">
        <f t="shared" si="4"/>
        <v>#N/A</v>
      </c>
      <c r="W822" s="96">
        <f t="shared" si="31"/>
        <v>0</v>
      </c>
      <c r="X822" s="96" t="str">
        <f t="shared" si="21"/>
        <v>#N/A</v>
      </c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01"/>
      <c r="AI822" s="195"/>
      <c r="AJ822" s="103"/>
      <c r="AK822" s="104"/>
      <c r="AL822" s="3">
        <f t="shared" si="32"/>
        <v>0</v>
      </c>
      <c r="AM822" s="3">
        <f t="shared" si="33"/>
        <v>0</v>
      </c>
      <c r="AN822" s="3">
        <f t="shared" si="34"/>
        <v>0</v>
      </c>
      <c r="AO822" s="3">
        <f t="shared" si="35"/>
        <v>0</v>
      </c>
    </row>
    <row r="823">
      <c r="A823" s="93"/>
      <c r="B823" s="195"/>
      <c r="C823" s="195"/>
      <c r="D823" s="195"/>
      <c r="E823" s="195"/>
      <c r="F823" s="93"/>
      <c r="G823" s="195"/>
      <c r="H823" s="195" t="str">
        <f>vlookup(G823,'Bidding list 26'!$B$4:$G$270,6,0)</f>
        <v>#N/A</v>
      </c>
      <c r="I823" s="88" t="str">
        <f>vlookup(G823,'Bidding list 26'!$B$4:$I$1009,8,0)</f>
        <v>#N/A</v>
      </c>
      <c r="J823" s="93"/>
      <c r="K823" s="89" t="str">
        <f t="shared" si="30"/>
        <v>#N/A</v>
      </c>
      <c r="L823" s="93"/>
      <c r="M823" s="91"/>
      <c r="N823" s="122"/>
      <c r="O823" s="240"/>
      <c r="P823" s="240"/>
      <c r="Q823" s="195"/>
      <c r="R823" s="93">
        <f t="shared" si="29"/>
        <v>0</v>
      </c>
      <c r="S823" s="179" t="str">
        <f t="array" ref="S823">INDEX('G Project Timeline-OPM update'!$G$7:$L$35,MATCH(1,('G Project Timeline-OPM update'!$C$7:$C$35=N823)*('G Project Timeline-OPM update'!$B$7:$B$35=M823)*('G Project Timeline-OPM update'!$D$7:$D$35=O823),0),MATCH(P823,'G Project Timeline-OPM update'!$G$4:$L$4,0))-14</f>
        <v>#N/A</v>
      </c>
      <c r="T823" s="95" t="str">
        <f t="shared" si="3"/>
        <v>#N/A</v>
      </c>
      <c r="U823" s="96" t="str">
        <f>IFERROR(VLOOKUP(G823,'Bidding list 26'!$B$2:$P$31,15,0),"")</f>
        <v/>
      </c>
      <c r="V823" s="96" t="str">
        <f t="shared" si="4"/>
        <v>#N/A</v>
      </c>
      <c r="W823" s="96">
        <f t="shared" si="31"/>
        <v>0</v>
      </c>
      <c r="X823" s="96" t="str">
        <f t="shared" si="21"/>
        <v>#N/A</v>
      </c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01"/>
      <c r="AI823" s="195"/>
      <c r="AJ823" s="103"/>
      <c r="AK823" s="104"/>
      <c r="AL823" s="3">
        <f t="shared" si="32"/>
        <v>0</v>
      </c>
      <c r="AM823" s="3">
        <f t="shared" si="33"/>
        <v>0</v>
      </c>
      <c r="AN823" s="3">
        <f t="shared" si="34"/>
        <v>0</v>
      </c>
      <c r="AO823" s="3">
        <f t="shared" si="35"/>
        <v>0</v>
      </c>
    </row>
    <row r="824">
      <c r="A824" s="93"/>
      <c r="B824" s="195"/>
      <c r="C824" s="195"/>
      <c r="D824" s="195"/>
      <c r="E824" s="195"/>
      <c r="F824" s="93"/>
      <c r="G824" s="195"/>
      <c r="H824" s="195" t="str">
        <f>vlookup(G824,'Bidding list 26'!$B$4:$G$270,6,0)</f>
        <v>#N/A</v>
      </c>
      <c r="I824" s="88" t="str">
        <f>vlookup(G824,'Bidding list 26'!$B$4:$I$1009,8,0)</f>
        <v>#N/A</v>
      </c>
      <c r="J824" s="93"/>
      <c r="K824" s="89" t="str">
        <f t="shared" si="30"/>
        <v>#N/A</v>
      </c>
      <c r="L824" s="93"/>
      <c r="M824" s="91"/>
      <c r="N824" s="122"/>
      <c r="O824" s="240"/>
      <c r="P824" s="240"/>
      <c r="Q824" s="195"/>
      <c r="R824" s="93">
        <f t="shared" si="29"/>
        <v>0</v>
      </c>
      <c r="S824" s="179" t="str">
        <f t="array" ref="S824">INDEX('G Project Timeline-OPM update'!$G$7:$L$35,MATCH(1,('G Project Timeline-OPM update'!$C$7:$C$35=N824)*('G Project Timeline-OPM update'!$B$7:$B$35=M824)*('G Project Timeline-OPM update'!$D$7:$D$35=O824),0),MATCH(P824,'G Project Timeline-OPM update'!$G$4:$L$4,0))-14</f>
        <v>#N/A</v>
      </c>
      <c r="T824" s="95" t="str">
        <f t="shared" si="3"/>
        <v>#N/A</v>
      </c>
      <c r="U824" s="96" t="str">
        <f>IFERROR(VLOOKUP(G824,'Bidding list 26'!$B$2:$P$31,15,0),"")</f>
        <v/>
      </c>
      <c r="V824" s="96" t="str">
        <f t="shared" si="4"/>
        <v>#N/A</v>
      </c>
      <c r="W824" s="96">
        <f t="shared" si="31"/>
        <v>0</v>
      </c>
      <c r="X824" s="96" t="str">
        <f t="shared" si="21"/>
        <v>#N/A</v>
      </c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01"/>
      <c r="AI824" s="195"/>
      <c r="AJ824" s="103"/>
      <c r="AK824" s="104"/>
      <c r="AL824" s="3">
        <f t="shared" si="32"/>
        <v>0</v>
      </c>
      <c r="AM824" s="3">
        <f t="shared" si="33"/>
        <v>0</v>
      </c>
      <c r="AN824" s="3">
        <f t="shared" si="34"/>
        <v>0</v>
      </c>
      <c r="AO824" s="3">
        <f t="shared" si="35"/>
        <v>0</v>
      </c>
    </row>
    <row r="825">
      <c r="A825" s="93"/>
      <c r="B825" s="195"/>
      <c r="C825" s="195"/>
      <c r="D825" s="195"/>
      <c r="E825" s="195"/>
      <c r="F825" s="93"/>
      <c r="G825" s="195"/>
      <c r="H825" s="195" t="str">
        <f>vlookup(G825,'Bidding list 26'!$B$4:$G$270,6,0)</f>
        <v>#N/A</v>
      </c>
      <c r="I825" s="88" t="str">
        <f>vlookup(G825,'Bidding list 26'!$B$4:$I$1009,8,0)</f>
        <v>#N/A</v>
      </c>
      <c r="J825" s="93"/>
      <c r="K825" s="89" t="str">
        <f t="shared" si="30"/>
        <v>#N/A</v>
      </c>
      <c r="L825" s="93"/>
      <c r="M825" s="91"/>
      <c r="N825" s="122"/>
      <c r="O825" s="240"/>
      <c r="P825" s="240"/>
      <c r="Q825" s="195"/>
      <c r="R825" s="93">
        <f t="shared" si="29"/>
        <v>0</v>
      </c>
      <c r="S825" s="179" t="str">
        <f t="array" ref="S825">INDEX('G Project Timeline-OPM update'!$G$7:$L$35,MATCH(1,('G Project Timeline-OPM update'!$C$7:$C$35=N825)*('G Project Timeline-OPM update'!$B$7:$B$35=M825)*('G Project Timeline-OPM update'!$D$7:$D$35=O825),0),MATCH(P825,'G Project Timeline-OPM update'!$G$4:$L$4,0))-14</f>
        <v>#N/A</v>
      </c>
      <c r="T825" s="95" t="str">
        <f t="shared" si="3"/>
        <v>#N/A</v>
      </c>
      <c r="U825" s="96" t="str">
        <f>IFERROR(VLOOKUP(G825,'Bidding list 26'!$B$2:$P$31,15,0),"")</f>
        <v/>
      </c>
      <c r="V825" s="96" t="str">
        <f t="shared" si="4"/>
        <v>#N/A</v>
      </c>
      <c r="W825" s="96">
        <f t="shared" si="31"/>
        <v>0</v>
      </c>
      <c r="X825" s="96" t="str">
        <f t="shared" si="21"/>
        <v>#N/A</v>
      </c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01"/>
      <c r="AI825" s="195"/>
      <c r="AJ825" s="103"/>
      <c r="AK825" s="104"/>
      <c r="AL825" s="3">
        <f t="shared" si="32"/>
        <v>0</v>
      </c>
      <c r="AM825" s="3">
        <f t="shared" si="33"/>
        <v>0</v>
      </c>
      <c r="AN825" s="3">
        <f t="shared" si="34"/>
        <v>0</v>
      </c>
      <c r="AO825" s="3">
        <f t="shared" si="35"/>
        <v>0</v>
      </c>
    </row>
    <row r="826">
      <c r="A826" s="93"/>
      <c r="B826" s="195"/>
      <c r="C826" s="195"/>
      <c r="D826" s="195"/>
      <c r="E826" s="195"/>
      <c r="F826" s="93"/>
      <c r="G826" s="195"/>
      <c r="H826" s="195" t="str">
        <f>vlookup(G826,'Bidding list 26'!$B$4:$G$270,6,0)</f>
        <v>#N/A</v>
      </c>
      <c r="I826" s="88" t="str">
        <f>vlookup(G826,'Bidding list 26'!$B$4:$I$1009,8,0)</f>
        <v>#N/A</v>
      </c>
      <c r="J826" s="93"/>
      <c r="K826" s="89" t="str">
        <f t="shared" si="30"/>
        <v>#N/A</v>
      </c>
      <c r="L826" s="93"/>
      <c r="M826" s="91"/>
      <c r="N826" s="122"/>
      <c r="O826" s="240"/>
      <c r="P826" s="240"/>
      <c r="Q826" s="195"/>
      <c r="R826" s="93">
        <f t="shared" si="29"/>
        <v>0</v>
      </c>
      <c r="S826" s="179" t="str">
        <f t="array" ref="S826">INDEX('G Project Timeline-OPM update'!$G$7:$L$35,MATCH(1,('G Project Timeline-OPM update'!$C$7:$C$35=N826)*('G Project Timeline-OPM update'!$B$7:$B$35=M826)*('G Project Timeline-OPM update'!$D$7:$D$35=O826),0),MATCH(P826,'G Project Timeline-OPM update'!$G$4:$L$4,0))-14</f>
        <v>#N/A</v>
      </c>
      <c r="T826" s="95" t="str">
        <f t="shared" si="3"/>
        <v>#N/A</v>
      </c>
      <c r="U826" s="96" t="str">
        <f>IFERROR(VLOOKUP(G826,'Bidding list 26'!$B$2:$P$31,15,0),"")</f>
        <v/>
      </c>
      <c r="V826" s="96" t="str">
        <f t="shared" si="4"/>
        <v>#N/A</v>
      </c>
      <c r="W826" s="96">
        <f t="shared" si="31"/>
        <v>0</v>
      </c>
      <c r="X826" s="96" t="str">
        <f t="shared" si="21"/>
        <v>#N/A</v>
      </c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01"/>
      <c r="AI826" s="195"/>
      <c r="AJ826" s="103"/>
      <c r="AK826" s="104"/>
      <c r="AL826" s="3">
        <f t="shared" si="32"/>
        <v>0</v>
      </c>
      <c r="AM826" s="3">
        <f t="shared" si="33"/>
        <v>0</v>
      </c>
      <c r="AN826" s="3">
        <f t="shared" si="34"/>
        <v>0</v>
      </c>
      <c r="AO826" s="3">
        <f t="shared" si="35"/>
        <v>0</v>
      </c>
    </row>
    <row r="827">
      <c r="A827" s="93"/>
      <c r="B827" s="195"/>
      <c r="C827" s="195"/>
      <c r="D827" s="195"/>
      <c r="E827" s="195"/>
      <c r="F827" s="93"/>
      <c r="G827" s="195"/>
      <c r="H827" s="195" t="str">
        <f>vlookup(G827,'Bidding list 26'!$B$4:$G$270,6,0)</f>
        <v>#N/A</v>
      </c>
      <c r="I827" s="88" t="str">
        <f>vlookup(G827,'Bidding list 26'!$B$4:$I$1009,8,0)</f>
        <v>#N/A</v>
      </c>
      <c r="J827" s="93"/>
      <c r="K827" s="89" t="str">
        <f t="shared" si="30"/>
        <v>#N/A</v>
      </c>
      <c r="L827" s="93"/>
      <c r="M827" s="91"/>
      <c r="N827" s="122"/>
      <c r="O827" s="240"/>
      <c r="P827" s="240"/>
      <c r="Q827" s="195"/>
      <c r="R827" s="93">
        <f t="shared" si="29"/>
        <v>0</v>
      </c>
      <c r="S827" s="179" t="str">
        <f t="array" ref="S827">INDEX('G Project Timeline-OPM update'!$G$7:$L$35,MATCH(1,('G Project Timeline-OPM update'!$C$7:$C$35=N827)*('G Project Timeline-OPM update'!$B$7:$B$35=M827)*('G Project Timeline-OPM update'!$D$7:$D$35=O827),0),MATCH(P827,'G Project Timeline-OPM update'!$G$4:$L$4,0))-14</f>
        <v>#N/A</v>
      </c>
      <c r="T827" s="95" t="str">
        <f t="shared" si="3"/>
        <v>#N/A</v>
      </c>
      <c r="U827" s="96" t="str">
        <f>IFERROR(VLOOKUP(G827,'Bidding list 26'!$B$2:$P$31,15,0),"")</f>
        <v/>
      </c>
      <c r="V827" s="96" t="str">
        <f t="shared" si="4"/>
        <v>#N/A</v>
      </c>
      <c r="W827" s="96">
        <f t="shared" si="31"/>
        <v>0</v>
      </c>
      <c r="X827" s="96" t="str">
        <f t="shared" si="21"/>
        <v>#N/A</v>
      </c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01"/>
      <c r="AI827" s="195"/>
      <c r="AJ827" s="103"/>
      <c r="AK827" s="104"/>
      <c r="AL827" s="3">
        <f t="shared" si="32"/>
        <v>0</v>
      </c>
      <c r="AM827" s="3">
        <f t="shared" si="33"/>
        <v>0</v>
      </c>
      <c r="AN827" s="3">
        <f t="shared" si="34"/>
        <v>0</v>
      </c>
      <c r="AO827" s="3">
        <f t="shared" si="35"/>
        <v>0</v>
      </c>
    </row>
    <row r="828">
      <c r="A828" s="93"/>
      <c r="B828" s="195"/>
      <c r="C828" s="195"/>
      <c r="D828" s="195"/>
      <c r="E828" s="195"/>
      <c r="F828" s="93"/>
      <c r="G828" s="195"/>
      <c r="H828" s="195" t="str">
        <f>vlookup(G828,'Bidding list 26'!$B$4:$G$270,6,0)</f>
        <v>#N/A</v>
      </c>
      <c r="I828" s="88" t="str">
        <f>vlookup(G828,'Bidding list 26'!$B$4:$I$1009,8,0)</f>
        <v>#N/A</v>
      </c>
      <c r="J828" s="93"/>
      <c r="K828" s="89" t="str">
        <f t="shared" si="30"/>
        <v>#N/A</v>
      </c>
      <c r="L828" s="93"/>
      <c r="M828" s="91"/>
      <c r="N828" s="122"/>
      <c r="O828" s="240"/>
      <c r="P828" s="240"/>
      <c r="Q828" s="195"/>
      <c r="R828" s="93">
        <f t="shared" si="29"/>
        <v>0</v>
      </c>
      <c r="S828" s="179" t="str">
        <f t="array" ref="S828">INDEX('G Project Timeline-OPM update'!$G$7:$L$35,MATCH(1,('G Project Timeline-OPM update'!$C$7:$C$35=N828)*('G Project Timeline-OPM update'!$B$7:$B$35=M828)*('G Project Timeline-OPM update'!$D$7:$D$35=O828),0),MATCH(P828,'G Project Timeline-OPM update'!$G$4:$L$4,0))-14</f>
        <v>#N/A</v>
      </c>
      <c r="T828" s="95" t="str">
        <f t="shared" si="3"/>
        <v>#N/A</v>
      </c>
      <c r="U828" s="96" t="str">
        <f>IFERROR(VLOOKUP(G828,'Bidding list 26'!$B$2:$P$31,15,0),"")</f>
        <v/>
      </c>
      <c r="V828" s="96" t="str">
        <f t="shared" si="4"/>
        <v>#N/A</v>
      </c>
      <c r="W828" s="96">
        <f t="shared" si="31"/>
        <v>0</v>
      </c>
      <c r="X828" s="96" t="str">
        <f t="shared" si="21"/>
        <v>#N/A</v>
      </c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01"/>
      <c r="AI828" s="195"/>
      <c r="AJ828" s="103"/>
      <c r="AK828" s="104"/>
      <c r="AL828" s="3">
        <f t="shared" si="32"/>
        <v>0</v>
      </c>
      <c r="AM828" s="3">
        <f t="shared" si="33"/>
        <v>0</v>
      </c>
      <c r="AN828" s="3">
        <f t="shared" si="34"/>
        <v>0</v>
      </c>
      <c r="AO828" s="3">
        <f t="shared" si="35"/>
        <v>0</v>
      </c>
    </row>
    <row r="829">
      <c r="A829" s="93"/>
      <c r="B829" s="195"/>
      <c r="C829" s="195"/>
      <c r="D829" s="195"/>
      <c r="E829" s="195"/>
      <c r="F829" s="93"/>
      <c r="G829" s="195"/>
      <c r="H829" s="195" t="str">
        <f>vlookup(G829,'Bidding list 26'!$B$4:$G$270,6,0)</f>
        <v>#N/A</v>
      </c>
      <c r="I829" s="88" t="str">
        <f>vlookup(G829,'Bidding list 26'!$B$4:$I$1009,8,0)</f>
        <v>#N/A</v>
      </c>
      <c r="J829" s="93"/>
      <c r="K829" s="89" t="str">
        <f t="shared" si="30"/>
        <v>#N/A</v>
      </c>
      <c r="L829" s="93"/>
      <c r="M829" s="91"/>
      <c r="N829" s="122"/>
      <c r="O829" s="240"/>
      <c r="P829" s="240"/>
      <c r="Q829" s="195"/>
      <c r="R829" s="93">
        <f t="shared" si="29"/>
        <v>0</v>
      </c>
      <c r="S829" s="179" t="str">
        <f t="array" ref="S829">INDEX('G Project Timeline-OPM update'!$G$7:$L$35,MATCH(1,('G Project Timeline-OPM update'!$C$7:$C$35=N829)*('G Project Timeline-OPM update'!$B$7:$B$35=M829)*('G Project Timeline-OPM update'!$D$7:$D$35=O829),0),MATCH(P829,'G Project Timeline-OPM update'!$G$4:$L$4,0))-14</f>
        <v>#N/A</v>
      </c>
      <c r="T829" s="95" t="str">
        <f t="shared" si="3"/>
        <v>#N/A</v>
      </c>
      <c r="U829" s="96" t="str">
        <f>IFERROR(VLOOKUP(G829,'Bidding list 26'!$B$2:$P$31,15,0),"")</f>
        <v/>
      </c>
      <c r="V829" s="96" t="str">
        <f t="shared" si="4"/>
        <v>#N/A</v>
      </c>
      <c r="W829" s="96">
        <f t="shared" si="31"/>
        <v>0</v>
      </c>
      <c r="X829" s="96" t="str">
        <f t="shared" si="21"/>
        <v>#N/A</v>
      </c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01"/>
      <c r="AI829" s="195"/>
      <c r="AJ829" s="103"/>
      <c r="AK829" s="104"/>
      <c r="AL829" s="3">
        <f t="shared" si="32"/>
        <v>0</v>
      </c>
      <c r="AM829" s="3">
        <f t="shared" si="33"/>
        <v>0</v>
      </c>
      <c r="AN829" s="3">
        <f t="shared" si="34"/>
        <v>0</v>
      </c>
      <c r="AO829" s="3">
        <f t="shared" si="35"/>
        <v>0</v>
      </c>
    </row>
    <row r="830">
      <c r="A830" s="93"/>
      <c r="B830" s="195"/>
      <c r="C830" s="195"/>
      <c r="D830" s="195"/>
      <c r="E830" s="195"/>
      <c r="F830" s="93"/>
      <c r="G830" s="195"/>
      <c r="H830" s="195" t="str">
        <f>vlookup(G830,'Bidding list 26'!$B$4:$G$270,6,0)</f>
        <v>#N/A</v>
      </c>
      <c r="I830" s="88" t="str">
        <f>vlookup(G830,'Bidding list 26'!$B$4:$I$1009,8,0)</f>
        <v>#N/A</v>
      </c>
      <c r="J830" s="93"/>
      <c r="K830" s="89" t="str">
        <f t="shared" si="30"/>
        <v>#N/A</v>
      </c>
      <c r="L830" s="93"/>
      <c r="M830" s="91"/>
      <c r="N830" s="122"/>
      <c r="O830" s="240"/>
      <c r="P830" s="240"/>
      <c r="Q830" s="195"/>
      <c r="R830" s="93">
        <f t="shared" si="29"/>
        <v>0</v>
      </c>
      <c r="S830" s="179" t="str">
        <f t="array" ref="S830">INDEX('G Project Timeline-OPM update'!$G$7:$L$35,MATCH(1,('G Project Timeline-OPM update'!$C$7:$C$35=N830)*('G Project Timeline-OPM update'!$B$7:$B$35=M830)*('G Project Timeline-OPM update'!$D$7:$D$35=O830),0),MATCH(P830,'G Project Timeline-OPM update'!$G$4:$L$4,0))-14</f>
        <v>#N/A</v>
      </c>
      <c r="T830" s="95" t="str">
        <f t="shared" si="3"/>
        <v>#N/A</v>
      </c>
      <c r="U830" s="96" t="str">
        <f>IFERROR(VLOOKUP(G830,'Bidding list 26'!$B$2:$P$31,15,0),"")</f>
        <v/>
      </c>
      <c r="V830" s="96" t="str">
        <f t="shared" si="4"/>
        <v>#N/A</v>
      </c>
      <c r="W830" s="96">
        <f t="shared" si="31"/>
        <v>0</v>
      </c>
      <c r="X830" s="96" t="str">
        <f t="shared" si="21"/>
        <v>#N/A</v>
      </c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01"/>
      <c r="AI830" s="195"/>
      <c r="AJ830" s="103"/>
      <c r="AK830" s="104"/>
      <c r="AL830" s="3">
        <f t="shared" si="32"/>
        <v>0</v>
      </c>
      <c r="AM830" s="3">
        <f t="shared" si="33"/>
        <v>0</v>
      </c>
      <c r="AN830" s="3">
        <f t="shared" si="34"/>
        <v>0</v>
      </c>
      <c r="AO830" s="3">
        <f t="shared" si="35"/>
        <v>0</v>
      </c>
    </row>
    <row r="831">
      <c r="A831" s="93"/>
      <c r="B831" s="195"/>
      <c r="C831" s="195"/>
      <c r="D831" s="195"/>
      <c r="E831" s="195"/>
      <c r="F831" s="93"/>
      <c r="G831" s="195"/>
      <c r="H831" s="195" t="str">
        <f>vlookup(G831,'Bidding list 26'!$B$4:$G$270,6,0)</f>
        <v>#N/A</v>
      </c>
      <c r="I831" s="88" t="str">
        <f>vlookup(G831,'Bidding list 26'!$B$4:$I$1009,8,0)</f>
        <v>#N/A</v>
      </c>
      <c r="J831" s="93"/>
      <c r="K831" s="89" t="str">
        <f t="shared" si="30"/>
        <v>#N/A</v>
      </c>
      <c r="L831" s="93"/>
      <c r="M831" s="91"/>
      <c r="N831" s="122"/>
      <c r="O831" s="240"/>
      <c r="P831" s="240"/>
      <c r="Q831" s="195"/>
      <c r="R831" s="93">
        <f t="shared" si="29"/>
        <v>0</v>
      </c>
      <c r="S831" s="179" t="str">
        <f t="array" ref="S831">INDEX('G Project Timeline-OPM update'!$G$7:$L$35,MATCH(1,('G Project Timeline-OPM update'!$C$7:$C$35=N831)*('G Project Timeline-OPM update'!$B$7:$B$35=M831)*('G Project Timeline-OPM update'!$D$7:$D$35=O831),0),MATCH(P831,'G Project Timeline-OPM update'!$G$4:$L$4,0))-14</f>
        <v>#N/A</v>
      </c>
      <c r="T831" s="95" t="str">
        <f t="shared" si="3"/>
        <v>#N/A</v>
      </c>
      <c r="U831" s="96" t="str">
        <f>IFERROR(VLOOKUP(G831,'Bidding list 26'!$B$2:$P$31,15,0),"")</f>
        <v/>
      </c>
      <c r="V831" s="96" t="str">
        <f t="shared" si="4"/>
        <v>#N/A</v>
      </c>
      <c r="W831" s="96">
        <f t="shared" si="31"/>
        <v>0</v>
      </c>
      <c r="X831" s="96" t="str">
        <f t="shared" si="21"/>
        <v>#N/A</v>
      </c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01"/>
      <c r="AI831" s="195"/>
      <c r="AJ831" s="103"/>
      <c r="AK831" s="104"/>
      <c r="AL831" s="3">
        <f t="shared" si="32"/>
        <v>0</v>
      </c>
      <c r="AM831" s="3">
        <f t="shared" si="33"/>
        <v>0</v>
      </c>
      <c r="AN831" s="3">
        <f t="shared" si="34"/>
        <v>0</v>
      </c>
      <c r="AO831" s="3">
        <f t="shared" si="35"/>
        <v>0</v>
      </c>
    </row>
    <row r="832">
      <c r="A832" s="93"/>
      <c r="B832" s="195"/>
      <c r="C832" s="195"/>
      <c r="D832" s="195"/>
      <c r="E832" s="195"/>
      <c r="F832" s="93"/>
      <c r="G832" s="195"/>
      <c r="H832" s="195" t="str">
        <f>vlookup(G832,'Bidding list 26'!$B$4:$G$270,6,0)</f>
        <v>#N/A</v>
      </c>
      <c r="I832" s="88" t="str">
        <f>vlookup(G832,'Bidding list 26'!$B$4:$I$1009,8,0)</f>
        <v>#N/A</v>
      </c>
      <c r="J832" s="93"/>
      <c r="K832" s="89" t="str">
        <f t="shared" si="30"/>
        <v>#N/A</v>
      </c>
      <c r="L832" s="93"/>
      <c r="M832" s="91"/>
      <c r="N832" s="122"/>
      <c r="O832" s="240"/>
      <c r="P832" s="240"/>
      <c r="Q832" s="195"/>
      <c r="R832" s="93">
        <f t="shared" si="29"/>
        <v>0</v>
      </c>
      <c r="S832" s="179" t="str">
        <f t="array" ref="S832">INDEX('G Project Timeline-OPM update'!$G$7:$L$35,MATCH(1,('G Project Timeline-OPM update'!$C$7:$C$35=N832)*('G Project Timeline-OPM update'!$B$7:$B$35=M832)*('G Project Timeline-OPM update'!$D$7:$D$35=O832),0),MATCH(P832,'G Project Timeline-OPM update'!$G$4:$L$4,0))-14</f>
        <v>#N/A</v>
      </c>
      <c r="T832" s="95" t="str">
        <f t="shared" si="3"/>
        <v>#N/A</v>
      </c>
      <c r="U832" s="96" t="str">
        <f>IFERROR(VLOOKUP(G832,'Bidding list 26'!$B$2:$P$31,15,0),"")</f>
        <v/>
      </c>
      <c r="V832" s="96" t="str">
        <f t="shared" si="4"/>
        <v>#N/A</v>
      </c>
      <c r="W832" s="96">
        <f t="shared" si="31"/>
        <v>0</v>
      </c>
      <c r="X832" s="96" t="str">
        <f t="shared" si="21"/>
        <v>#N/A</v>
      </c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01"/>
      <c r="AI832" s="195"/>
      <c r="AJ832" s="103"/>
      <c r="AK832" s="104"/>
      <c r="AL832" s="3">
        <f t="shared" si="32"/>
        <v>0</v>
      </c>
      <c r="AM832" s="3">
        <f t="shared" si="33"/>
        <v>0</v>
      </c>
      <c r="AN832" s="3">
        <f t="shared" si="34"/>
        <v>0</v>
      </c>
      <c r="AO832" s="3">
        <f t="shared" si="35"/>
        <v>0</v>
      </c>
    </row>
    <row r="833">
      <c r="A833" s="93"/>
      <c r="B833" s="195"/>
      <c r="C833" s="195"/>
      <c r="D833" s="195"/>
      <c r="E833" s="195"/>
      <c r="F833" s="93"/>
      <c r="G833" s="195"/>
      <c r="H833" s="195" t="str">
        <f>vlookup(G833,'Bidding list 26'!$B$4:$G$270,6,0)</f>
        <v>#N/A</v>
      </c>
      <c r="I833" s="88" t="str">
        <f>vlookup(G833,'Bidding list 26'!$B$4:$I$1009,8,0)</f>
        <v>#N/A</v>
      </c>
      <c r="J833" s="93"/>
      <c r="K833" s="89" t="str">
        <f t="shared" si="30"/>
        <v>#N/A</v>
      </c>
      <c r="L833" s="93"/>
      <c r="M833" s="91"/>
      <c r="N833" s="122"/>
      <c r="O833" s="240"/>
      <c r="P833" s="240"/>
      <c r="Q833" s="195"/>
      <c r="R833" s="93">
        <f t="shared" si="29"/>
        <v>0</v>
      </c>
      <c r="S833" s="179" t="str">
        <f t="array" ref="S833">INDEX('G Project Timeline-OPM update'!$G$7:$L$35,MATCH(1,('G Project Timeline-OPM update'!$C$7:$C$35=N833)*('G Project Timeline-OPM update'!$B$7:$B$35=M833)*('G Project Timeline-OPM update'!$D$7:$D$35=O833),0),MATCH(P833,'G Project Timeline-OPM update'!$G$4:$L$4,0))-14</f>
        <v>#N/A</v>
      </c>
      <c r="T833" s="95" t="str">
        <f t="shared" si="3"/>
        <v>#N/A</v>
      </c>
      <c r="U833" s="96" t="str">
        <f>IFERROR(VLOOKUP(G833,'Bidding list 26'!$B$2:$P$31,15,0),"")</f>
        <v/>
      </c>
      <c r="V833" s="96" t="str">
        <f t="shared" si="4"/>
        <v>#N/A</v>
      </c>
      <c r="W833" s="96">
        <f t="shared" si="31"/>
        <v>0</v>
      </c>
      <c r="X833" s="96" t="str">
        <f t="shared" si="21"/>
        <v>#N/A</v>
      </c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01"/>
      <c r="AI833" s="195"/>
      <c r="AJ833" s="103"/>
      <c r="AK833" s="104"/>
      <c r="AL833" s="3">
        <f t="shared" si="32"/>
        <v>0</v>
      </c>
      <c r="AM833" s="3">
        <f t="shared" si="33"/>
        <v>0</v>
      </c>
      <c r="AN833" s="3">
        <f t="shared" si="34"/>
        <v>0</v>
      </c>
      <c r="AO833" s="3">
        <f t="shared" si="35"/>
        <v>0</v>
      </c>
    </row>
    <row r="834">
      <c r="A834" s="93"/>
      <c r="B834" s="195"/>
      <c r="C834" s="195"/>
      <c r="D834" s="195"/>
      <c r="E834" s="195"/>
      <c r="F834" s="93"/>
      <c r="G834" s="195"/>
      <c r="H834" s="195" t="str">
        <f>vlookup(G834,'Bidding list 26'!$B$4:$G$270,6,0)</f>
        <v>#N/A</v>
      </c>
      <c r="I834" s="88" t="str">
        <f>vlookup(G834,'Bidding list 26'!$B$4:$I$1009,8,0)</f>
        <v>#N/A</v>
      </c>
      <c r="J834" s="93"/>
      <c r="K834" s="89" t="str">
        <f t="shared" si="30"/>
        <v>#N/A</v>
      </c>
      <c r="L834" s="93"/>
      <c r="M834" s="91"/>
      <c r="N834" s="122"/>
      <c r="O834" s="240"/>
      <c r="P834" s="240"/>
      <c r="Q834" s="195"/>
      <c r="R834" s="93">
        <f t="shared" si="29"/>
        <v>0</v>
      </c>
      <c r="S834" s="179" t="str">
        <f t="array" ref="S834">INDEX('G Project Timeline-OPM update'!$G$7:$L$35,MATCH(1,('G Project Timeline-OPM update'!$C$7:$C$35=N834)*('G Project Timeline-OPM update'!$B$7:$B$35=M834)*('G Project Timeline-OPM update'!$D$7:$D$35=O834),0),MATCH(P834,'G Project Timeline-OPM update'!$G$4:$L$4,0))-14</f>
        <v>#N/A</v>
      </c>
      <c r="T834" s="95" t="str">
        <f t="shared" si="3"/>
        <v>#N/A</v>
      </c>
      <c r="U834" s="96" t="str">
        <f>IFERROR(VLOOKUP(G834,'Bidding list 26'!$B$2:$P$31,15,0),"")</f>
        <v/>
      </c>
      <c r="V834" s="96" t="str">
        <f t="shared" si="4"/>
        <v>#N/A</v>
      </c>
      <c r="W834" s="96">
        <f t="shared" si="31"/>
        <v>0</v>
      </c>
      <c r="X834" s="96" t="str">
        <f t="shared" si="21"/>
        <v>#N/A</v>
      </c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01"/>
      <c r="AI834" s="195"/>
      <c r="AJ834" s="103"/>
      <c r="AK834" s="104"/>
      <c r="AL834" s="3">
        <f t="shared" si="32"/>
        <v>0</v>
      </c>
      <c r="AM834" s="3">
        <f t="shared" si="33"/>
        <v>0</v>
      </c>
      <c r="AN834" s="3">
        <f t="shared" si="34"/>
        <v>0</v>
      </c>
      <c r="AO834" s="3">
        <f t="shared" si="35"/>
        <v>0</v>
      </c>
    </row>
    <row r="835">
      <c r="A835" s="93"/>
      <c r="B835" s="195"/>
      <c r="C835" s="195"/>
      <c r="D835" s="195"/>
      <c r="E835" s="195"/>
      <c r="F835" s="93"/>
      <c r="G835" s="195"/>
      <c r="H835" s="195" t="str">
        <f>vlookup(G835,'Bidding list 26'!$B$4:$G$270,6,0)</f>
        <v>#N/A</v>
      </c>
      <c r="I835" s="88" t="str">
        <f>vlookup(G835,'Bidding list 26'!$B$4:$I$1009,8,0)</f>
        <v>#N/A</v>
      </c>
      <c r="J835" s="93"/>
      <c r="K835" s="89" t="str">
        <f t="shared" si="30"/>
        <v>#N/A</v>
      </c>
      <c r="L835" s="93"/>
      <c r="M835" s="91"/>
      <c r="N835" s="122"/>
      <c r="O835" s="240"/>
      <c r="P835" s="240"/>
      <c r="Q835" s="195"/>
      <c r="R835" s="93">
        <f t="shared" si="29"/>
        <v>0</v>
      </c>
      <c r="S835" s="179" t="str">
        <f t="array" ref="S835">INDEX('G Project Timeline-OPM update'!$G$7:$L$35,MATCH(1,('G Project Timeline-OPM update'!$C$7:$C$35=N835)*('G Project Timeline-OPM update'!$B$7:$B$35=M835)*('G Project Timeline-OPM update'!$D$7:$D$35=O835),0),MATCH(P835,'G Project Timeline-OPM update'!$G$4:$L$4,0))-14</f>
        <v>#N/A</v>
      </c>
      <c r="T835" s="95" t="str">
        <f t="shared" si="3"/>
        <v>#N/A</v>
      </c>
      <c r="U835" s="96" t="str">
        <f>IFERROR(VLOOKUP(G835,'Bidding list 26'!$B$2:$P$31,15,0),"")</f>
        <v/>
      </c>
      <c r="V835" s="96" t="str">
        <f t="shared" si="4"/>
        <v>#N/A</v>
      </c>
      <c r="W835" s="96">
        <f t="shared" si="31"/>
        <v>0</v>
      </c>
      <c r="X835" s="96" t="str">
        <f t="shared" si="21"/>
        <v>#N/A</v>
      </c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01"/>
      <c r="AI835" s="195"/>
      <c r="AJ835" s="103"/>
      <c r="AK835" s="104"/>
      <c r="AL835" s="3">
        <f t="shared" si="32"/>
        <v>0</v>
      </c>
      <c r="AM835" s="3">
        <f t="shared" si="33"/>
        <v>0</v>
      </c>
      <c r="AN835" s="3">
        <f t="shared" si="34"/>
        <v>0</v>
      </c>
      <c r="AO835" s="3">
        <f t="shared" si="35"/>
        <v>0</v>
      </c>
    </row>
    <row r="836">
      <c r="A836" s="93"/>
      <c r="B836" s="195"/>
      <c r="C836" s="195"/>
      <c r="D836" s="195"/>
      <c r="E836" s="195"/>
      <c r="F836" s="93"/>
      <c r="G836" s="195"/>
      <c r="H836" s="195" t="str">
        <f>vlookup(G836,'Bidding list 26'!$B$4:$G$270,6,0)</f>
        <v>#N/A</v>
      </c>
      <c r="I836" s="88" t="str">
        <f>vlookup(G836,'Bidding list 26'!$B$4:$I$1009,8,0)</f>
        <v>#N/A</v>
      </c>
      <c r="J836" s="93"/>
      <c r="K836" s="89" t="str">
        <f t="shared" si="30"/>
        <v>#N/A</v>
      </c>
      <c r="L836" s="93"/>
      <c r="M836" s="91"/>
      <c r="N836" s="122"/>
      <c r="O836" s="240"/>
      <c r="P836" s="240"/>
      <c r="Q836" s="195"/>
      <c r="R836" s="93">
        <f t="shared" si="29"/>
        <v>0</v>
      </c>
      <c r="S836" s="179" t="str">
        <f t="array" ref="S836">INDEX('G Project Timeline-OPM update'!$G$7:$L$35,MATCH(1,('G Project Timeline-OPM update'!$C$7:$C$35=N836)*('G Project Timeline-OPM update'!$B$7:$B$35=M836)*('G Project Timeline-OPM update'!$D$7:$D$35=O836),0),MATCH(P836,'G Project Timeline-OPM update'!$G$4:$L$4,0))-14</f>
        <v>#N/A</v>
      </c>
      <c r="T836" s="95" t="str">
        <f t="shared" si="3"/>
        <v>#N/A</v>
      </c>
      <c r="U836" s="96" t="str">
        <f>IFERROR(VLOOKUP(G836,'Bidding list 26'!$B$2:$P$31,15,0),"")</f>
        <v/>
      </c>
      <c r="V836" s="96" t="str">
        <f t="shared" si="4"/>
        <v>#N/A</v>
      </c>
      <c r="W836" s="96">
        <f t="shared" si="31"/>
        <v>0</v>
      </c>
      <c r="X836" s="96" t="str">
        <f t="shared" si="21"/>
        <v>#N/A</v>
      </c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01"/>
      <c r="AI836" s="195"/>
      <c r="AJ836" s="103"/>
      <c r="AK836" s="104"/>
      <c r="AL836" s="3">
        <f t="shared" si="32"/>
        <v>0</v>
      </c>
      <c r="AM836" s="3">
        <f t="shared" si="33"/>
        <v>0</v>
      </c>
      <c r="AN836" s="3">
        <f t="shared" si="34"/>
        <v>0</v>
      </c>
      <c r="AO836" s="3">
        <f t="shared" si="35"/>
        <v>0</v>
      </c>
    </row>
    <row r="837">
      <c r="A837" s="93"/>
      <c r="B837" s="195"/>
      <c r="C837" s="195"/>
      <c r="D837" s="195"/>
      <c r="E837" s="195"/>
      <c r="F837" s="93"/>
      <c r="G837" s="195"/>
      <c r="H837" s="195" t="str">
        <f>vlookup(G837,'Bidding list 26'!$B$4:$G$270,6,0)</f>
        <v>#N/A</v>
      </c>
      <c r="I837" s="88" t="str">
        <f>vlookup(G837,'Bidding list 26'!$B$4:$I$1009,8,0)</f>
        <v>#N/A</v>
      </c>
      <c r="J837" s="93"/>
      <c r="K837" s="89" t="str">
        <f t="shared" si="30"/>
        <v>#N/A</v>
      </c>
      <c r="L837" s="93"/>
      <c r="M837" s="91"/>
      <c r="N837" s="122"/>
      <c r="O837" s="240"/>
      <c r="P837" s="240"/>
      <c r="Q837" s="195"/>
      <c r="R837" s="93">
        <f t="shared" si="29"/>
        <v>0</v>
      </c>
      <c r="S837" s="179" t="str">
        <f t="array" ref="S837">INDEX('G Project Timeline-OPM update'!$G$7:$L$35,MATCH(1,('G Project Timeline-OPM update'!$C$7:$C$35=N837)*('G Project Timeline-OPM update'!$B$7:$B$35=M837)*('G Project Timeline-OPM update'!$D$7:$D$35=O837),0),MATCH(P837,'G Project Timeline-OPM update'!$G$4:$L$4,0))-14</f>
        <v>#N/A</v>
      </c>
      <c r="T837" s="95" t="str">
        <f t="shared" si="3"/>
        <v>#N/A</v>
      </c>
      <c r="U837" s="96" t="str">
        <f>IFERROR(VLOOKUP(G837,'Bidding list 26'!$B$2:$P$31,15,0),"")</f>
        <v/>
      </c>
      <c r="V837" s="96" t="str">
        <f t="shared" si="4"/>
        <v>#N/A</v>
      </c>
      <c r="W837" s="96">
        <f t="shared" si="31"/>
        <v>0</v>
      </c>
      <c r="X837" s="96" t="str">
        <f t="shared" si="21"/>
        <v>#N/A</v>
      </c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01"/>
      <c r="AI837" s="195"/>
      <c r="AJ837" s="103"/>
      <c r="AK837" s="104"/>
      <c r="AL837" s="3">
        <f t="shared" si="32"/>
        <v>0</v>
      </c>
      <c r="AM837" s="3">
        <f t="shared" si="33"/>
        <v>0</v>
      </c>
      <c r="AN837" s="3">
        <f t="shared" si="34"/>
        <v>0</v>
      </c>
      <c r="AO837" s="3">
        <f t="shared" si="35"/>
        <v>0</v>
      </c>
    </row>
    <row r="838">
      <c r="A838" s="93"/>
      <c r="B838" s="195"/>
      <c r="C838" s="195"/>
      <c r="D838" s="195"/>
      <c r="E838" s="195"/>
      <c r="F838" s="93"/>
      <c r="G838" s="195"/>
      <c r="H838" s="195" t="str">
        <f>vlookup(G838,'Bidding list 26'!$B$4:$G$270,6,0)</f>
        <v>#N/A</v>
      </c>
      <c r="I838" s="88" t="str">
        <f>vlookup(G838,'Bidding list 26'!$B$4:$I$1009,8,0)</f>
        <v>#N/A</v>
      </c>
      <c r="J838" s="93"/>
      <c r="K838" s="89" t="str">
        <f t="shared" si="30"/>
        <v>#N/A</v>
      </c>
      <c r="L838" s="93"/>
      <c r="M838" s="91"/>
      <c r="N838" s="122"/>
      <c r="O838" s="240"/>
      <c r="P838" s="240"/>
      <c r="Q838" s="195"/>
      <c r="R838" s="93">
        <f t="shared" si="29"/>
        <v>0</v>
      </c>
      <c r="S838" s="179" t="str">
        <f t="array" ref="S838">INDEX('G Project Timeline-OPM update'!$G$7:$L$35,MATCH(1,('G Project Timeline-OPM update'!$C$7:$C$35=N838)*('G Project Timeline-OPM update'!$B$7:$B$35=M838)*('G Project Timeline-OPM update'!$D$7:$D$35=O838),0),MATCH(P838,'G Project Timeline-OPM update'!$G$4:$L$4,0))-14</f>
        <v>#N/A</v>
      </c>
      <c r="T838" s="95" t="str">
        <f t="shared" si="3"/>
        <v>#N/A</v>
      </c>
      <c r="U838" s="96" t="str">
        <f>IFERROR(VLOOKUP(G838,'Bidding list 26'!$B$2:$P$31,15,0),"")</f>
        <v/>
      </c>
      <c r="V838" s="96" t="str">
        <f t="shared" si="4"/>
        <v>#N/A</v>
      </c>
      <c r="W838" s="96">
        <f t="shared" si="31"/>
        <v>0</v>
      </c>
      <c r="X838" s="96" t="str">
        <f t="shared" si="21"/>
        <v>#N/A</v>
      </c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01"/>
      <c r="AI838" s="195"/>
      <c r="AJ838" s="103"/>
      <c r="AK838" s="104"/>
      <c r="AL838" s="3">
        <f t="shared" si="32"/>
        <v>0</v>
      </c>
      <c r="AM838" s="3">
        <f t="shared" si="33"/>
        <v>0</v>
      </c>
      <c r="AN838" s="3">
        <f t="shared" si="34"/>
        <v>0</v>
      </c>
      <c r="AO838" s="3">
        <f t="shared" si="35"/>
        <v>0</v>
      </c>
    </row>
    <row r="839">
      <c r="A839" s="93"/>
      <c r="B839" s="195"/>
      <c r="C839" s="195"/>
      <c r="D839" s="195"/>
      <c r="E839" s="195"/>
      <c r="F839" s="93"/>
      <c r="G839" s="195"/>
      <c r="H839" s="195" t="str">
        <f>vlookup(G839,'Bidding list 26'!$B$4:$G$270,6,0)</f>
        <v>#N/A</v>
      </c>
      <c r="I839" s="88" t="str">
        <f>vlookup(G839,'Bidding list 26'!$B$4:$I$1009,8,0)</f>
        <v>#N/A</v>
      </c>
      <c r="J839" s="93"/>
      <c r="K839" s="89" t="str">
        <f t="shared" si="30"/>
        <v>#N/A</v>
      </c>
      <c r="L839" s="93"/>
      <c r="M839" s="91"/>
      <c r="N839" s="122"/>
      <c r="O839" s="240"/>
      <c r="P839" s="240"/>
      <c r="Q839" s="195"/>
      <c r="R839" s="93">
        <f t="shared" si="29"/>
        <v>0</v>
      </c>
      <c r="S839" s="179" t="str">
        <f t="array" ref="S839">INDEX('G Project Timeline-OPM update'!$G$7:$L$35,MATCH(1,('G Project Timeline-OPM update'!$C$7:$C$35=N839)*('G Project Timeline-OPM update'!$B$7:$B$35=M839)*('G Project Timeline-OPM update'!$D$7:$D$35=O839),0),MATCH(P839,'G Project Timeline-OPM update'!$G$4:$L$4,0))-14</f>
        <v>#N/A</v>
      </c>
      <c r="T839" s="95" t="str">
        <f t="shared" si="3"/>
        <v>#N/A</v>
      </c>
      <c r="U839" s="96" t="str">
        <f>IFERROR(VLOOKUP(G839,'Bidding list 26'!$B$2:$P$31,15,0),"")</f>
        <v/>
      </c>
      <c r="V839" s="96" t="str">
        <f t="shared" si="4"/>
        <v>#N/A</v>
      </c>
      <c r="W839" s="96">
        <f t="shared" si="31"/>
        <v>0</v>
      </c>
      <c r="X839" s="96" t="str">
        <f t="shared" si="21"/>
        <v>#N/A</v>
      </c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01"/>
      <c r="AI839" s="195"/>
      <c r="AJ839" s="103"/>
      <c r="AK839" s="104"/>
      <c r="AL839" s="3">
        <f t="shared" si="32"/>
        <v>0</v>
      </c>
      <c r="AM839" s="3">
        <f t="shared" si="33"/>
        <v>0</v>
      </c>
      <c r="AN839" s="3">
        <f t="shared" si="34"/>
        <v>0</v>
      </c>
      <c r="AO839" s="3">
        <f t="shared" si="35"/>
        <v>0</v>
      </c>
    </row>
    <row r="840">
      <c r="A840" s="93"/>
      <c r="B840" s="195"/>
      <c r="C840" s="195"/>
      <c r="D840" s="195"/>
      <c r="E840" s="195"/>
      <c r="F840" s="93"/>
      <c r="G840" s="195"/>
      <c r="H840" s="195" t="str">
        <f>vlookup(G840,'Bidding list 26'!$B$4:$G$270,6,0)</f>
        <v>#N/A</v>
      </c>
      <c r="I840" s="88" t="str">
        <f>vlookup(G840,'Bidding list 26'!$B$4:$I$1009,8,0)</f>
        <v>#N/A</v>
      </c>
      <c r="J840" s="93"/>
      <c r="K840" s="89" t="str">
        <f t="shared" si="30"/>
        <v>#N/A</v>
      </c>
      <c r="L840" s="93"/>
      <c r="M840" s="91"/>
      <c r="N840" s="122"/>
      <c r="O840" s="240"/>
      <c r="P840" s="240"/>
      <c r="Q840" s="195"/>
      <c r="R840" s="93">
        <f t="shared" si="29"/>
        <v>0</v>
      </c>
      <c r="S840" s="179" t="str">
        <f t="array" ref="S840">INDEX('G Project Timeline-OPM update'!$G$7:$L$35,MATCH(1,('G Project Timeline-OPM update'!$C$7:$C$35=N840)*('G Project Timeline-OPM update'!$B$7:$B$35=M840)*('G Project Timeline-OPM update'!$D$7:$D$35=O840),0),MATCH(P840,'G Project Timeline-OPM update'!$G$4:$L$4,0))-14</f>
        <v>#N/A</v>
      </c>
      <c r="T840" s="95" t="str">
        <f t="shared" si="3"/>
        <v>#N/A</v>
      </c>
      <c r="U840" s="96" t="str">
        <f>IFERROR(VLOOKUP(G840,'Bidding list 26'!$B$2:$P$31,15,0),"")</f>
        <v/>
      </c>
      <c r="V840" s="96" t="str">
        <f t="shared" si="4"/>
        <v>#N/A</v>
      </c>
      <c r="W840" s="96">
        <f t="shared" si="31"/>
        <v>0</v>
      </c>
      <c r="X840" s="96" t="str">
        <f t="shared" si="21"/>
        <v>#N/A</v>
      </c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01"/>
      <c r="AI840" s="195"/>
      <c r="AJ840" s="103"/>
      <c r="AK840" s="104"/>
      <c r="AL840" s="3">
        <f t="shared" si="32"/>
        <v>0</v>
      </c>
      <c r="AM840" s="3">
        <f t="shared" si="33"/>
        <v>0</v>
      </c>
      <c r="AN840" s="3">
        <f t="shared" si="34"/>
        <v>0</v>
      </c>
      <c r="AO840" s="3">
        <f t="shared" si="35"/>
        <v>0</v>
      </c>
    </row>
    <row r="841">
      <c r="A841" s="93"/>
      <c r="B841" s="195"/>
      <c r="C841" s="195"/>
      <c r="D841" s="195"/>
      <c r="E841" s="195"/>
      <c r="F841" s="93"/>
      <c r="G841" s="195"/>
      <c r="H841" s="195" t="str">
        <f>vlookup(G841,'Bidding list 26'!$B$4:$G$270,6,0)</f>
        <v>#N/A</v>
      </c>
      <c r="I841" s="88" t="str">
        <f>vlookup(G841,'Bidding list 26'!$B$4:$I$1009,8,0)</f>
        <v>#N/A</v>
      </c>
      <c r="J841" s="93"/>
      <c r="K841" s="89" t="str">
        <f t="shared" si="30"/>
        <v>#N/A</v>
      </c>
      <c r="L841" s="93"/>
      <c r="M841" s="91"/>
      <c r="N841" s="122"/>
      <c r="O841" s="240"/>
      <c r="P841" s="240"/>
      <c r="Q841" s="195"/>
      <c r="R841" s="93">
        <f t="shared" si="29"/>
        <v>0</v>
      </c>
      <c r="S841" s="179" t="str">
        <f t="array" ref="S841">INDEX('G Project Timeline-OPM update'!$G$7:$L$35,MATCH(1,('G Project Timeline-OPM update'!$C$7:$C$35=N841)*('G Project Timeline-OPM update'!$B$7:$B$35=M841)*('G Project Timeline-OPM update'!$D$7:$D$35=O841),0),MATCH(P841,'G Project Timeline-OPM update'!$G$4:$L$4,0))-14</f>
        <v>#N/A</v>
      </c>
      <c r="T841" s="95" t="str">
        <f t="shared" si="3"/>
        <v>#N/A</v>
      </c>
      <c r="U841" s="96" t="str">
        <f>IFERROR(VLOOKUP(G841,'Bidding list 26'!$B$2:$P$31,15,0),"")</f>
        <v/>
      </c>
      <c r="V841" s="96" t="str">
        <f t="shared" si="4"/>
        <v>#N/A</v>
      </c>
      <c r="W841" s="96">
        <f t="shared" si="31"/>
        <v>0</v>
      </c>
      <c r="X841" s="96" t="str">
        <f t="shared" si="21"/>
        <v>#N/A</v>
      </c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01"/>
      <c r="AI841" s="195"/>
      <c r="AJ841" s="103"/>
      <c r="AK841" s="104"/>
      <c r="AL841" s="3">
        <f t="shared" si="32"/>
        <v>0</v>
      </c>
      <c r="AM841" s="3">
        <f t="shared" si="33"/>
        <v>0</v>
      </c>
      <c r="AN841" s="3">
        <f t="shared" si="34"/>
        <v>0</v>
      </c>
      <c r="AO841" s="3">
        <f t="shared" si="35"/>
        <v>0</v>
      </c>
    </row>
    <row r="842">
      <c r="A842" s="93"/>
      <c r="B842" s="195"/>
      <c r="C842" s="195"/>
      <c r="D842" s="195"/>
      <c r="E842" s="195"/>
      <c r="F842" s="93"/>
      <c r="G842" s="195"/>
      <c r="H842" s="195" t="str">
        <f>vlookup(G842,'Bidding list 26'!$B$4:$G$270,6,0)</f>
        <v>#N/A</v>
      </c>
      <c r="I842" s="88" t="str">
        <f>vlookup(G842,'Bidding list 26'!$B$4:$I$1009,8,0)</f>
        <v>#N/A</v>
      </c>
      <c r="J842" s="93"/>
      <c r="K842" s="89" t="str">
        <f t="shared" si="30"/>
        <v>#N/A</v>
      </c>
      <c r="L842" s="93"/>
      <c r="M842" s="91"/>
      <c r="N842" s="122"/>
      <c r="O842" s="240"/>
      <c r="P842" s="240"/>
      <c r="Q842" s="195"/>
      <c r="R842" s="93">
        <f t="shared" si="29"/>
        <v>0</v>
      </c>
      <c r="S842" s="179" t="str">
        <f t="array" ref="S842">INDEX('G Project Timeline-OPM update'!$G$7:$L$35,MATCH(1,('G Project Timeline-OPM update'!$C$7:$C$35=N842)*('G Project Timeline-OPM update'!$B$7:$B$35=M842)*('G Project Timeline-OPM update'!$D$7:$D$35=O842),0),MATCH(P842,'G Project Timeline-OPM update'!$G$4:$L$4,0))-14</f>
        <v>#N/A</v>
      </c>
      <c r="T842" s="95" t="str">
        <f t="shared" si="3"/>
        <v>#N/A</v>
      </c>
      <c r="U842" s="96" t="str">
        <f>IFERROR(VLOOKUP(G842,'Bidding list 26'!$B$2:$P$31,15,0),"")</f>
        <v/>
      </c>
      <c r="V842" s="96" t="str">
        <f t="shared" si="4"/>
        <v>#N/A</v>
      </c>
      <c r="W842" s="96">
        <f t="shared" si="31"/>
        <v>0</v>
      </c>
      <c r="X842" s="96" t="str">
        <f t="shared" si="21"/>
        <v>#N/A</v>
      </c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01"/>
      <c r="AI842" s="195"/>
      <c r="AJ842" s="103"/>
      <c r="AK842" s="104"/>
      <c r="AL842" s="3">
        <f t="shared" si="32"/>
        <v>0</v>
      </c>
      <c r="AM842" s="3">
        <f t="shared" si="33"/>
        <v>0</v>
      </c>
      <c r="AN842" s="3">
        <f t="shared" si="34"/>
        <v>0</v>
      </c>
      <c r="AO842" s="3">
        <f t="shared" si="35"/>
        <v>0</v>
      </c>
    </row>
    <row r="843">
      <c r="A843" s="93"/>
      <c r="B843" s="195"/>
      <c r="C843" s="195"/>
      <c r="D843" s="195"/>
      <c r="E843" s="195"/>
      <c r="F843" s="93"/>
      <c r="G843" s="195"/>
      <c r="H843" s="195" t="str">
        <f>vlookup(G843,'Bidding list 26'!$B$4:$G$270,6,0)</f>
        <v>#N/A</v>
      </c>
      <c r="I843" s="88" t="str">
        <f>vlookup(G843,'Bidding list 26'!$B$4:$I$1009,8,0)</f>
        <v>#N/A</v>
      </c>
      <c r="J843" s="93"/>
      <c r="K843" s="89" t="str">
        <f t="shared" si="30"/>
        <v>#N/A</v>
      </c>
      <c r="L843" s="93"/>
      <c r="M843" s="91"/>
      <c r="N843" s="122"/>
      <c r="O843" s="240"/>
      <c r="P843" s="240"/>
      <c r="Q843" s="195"/>
      <c r="R843" s="93">
        <f t="shared" si="29"/>
        <v>0</v>
      </c>
      <c r="S843" s="179" t="str">
        <f t="array" ref="S843">INDEX('G Project Timeline-OPM update'!$G$7:$L$35,MATCH(1,('G Project Timeline-OPM update'!$C$7:$C$35=N843)*('G Project Timeline-OPM update'!$B$7:$B$35=M843)*('G Project Timeline-OPM update'!$D$7:$D$35=O843),0),MATCH(P843,'G Project Timeline-OPM update'!$G$4:$L$4,0))-14</f>
        <v>#N/A</v>
      </c>
      <c r="T843" s="95" t="str">
        <f t="shared" si="3"/>
        <v>#N/A</v>
      </c>
      <c r="U843" s="96" t="str">
        <f>IFERROR(VLOOKUP(G843,'Bidding list 26'!$B$2:$P$31,15,0),"")</f>
        <v/>
      </c>
      <c r="V843" s="96" t="str">
        <f t="shared" si="4"/>
        <v>#N/A</v>
      </c>
      <c r="W843" s="96">
        <f t="shared" si="31"/>
        <v>0</v>
      </c>
      <c r="X843" s="96" t="str">
        <f t="shared" si="21"/>
        <v>#N/A</v>
      </c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01"/>
      <c r="AI843" s="195"/>
      <c r="AJ843" s="103"/>
      <c r="AK843" s="104"/>
      <c r="AL843" s="3">
        <f t="shared" si="32"/>
        <v>0</v>
      </c>
      <c r="AM843" s="3">
        <f t="shared" si="33"/>
        <v>0</v>
      </c>
      <c r="AN843" s="3">
        <f t="shared" si="34"/>
        <v>0</v>
      </c>
      <c r="AO843" s="3">
        <f t="shared" si="35"/>
        <v>0</v>
      </c>
    </row>
    <row r="844">
      <c r="A844" s="93"/>
      <c r="B844" s="195"/>
      <c r="C844" s="195"/>
      <c r="D844" s="195"/>
      <c r="E844" s="195"/>
      <c r="F844" s="93"/>
      <c r="G844" s="195"/>
      <c r="H844" s="195" t="str">
        <f>vlookup(G844,'Bidding list 26'!$B$4:$G$270,6,0)</f>
        <v>#N/A</v>
      </c>
      <c r="I844" s="88" t="str">
        <f>vlookup(G844,'Bidding list 26'!$B$4:$I$1009,8,0)</f>
        <v>#N/A</v>
      </c>
      <c r="J844" s="93"/>
      <c r="K844" s="89" t="str">
        <f t="shared" si="30"/>
        <v>#N/A</v>
      </c>
      <c r="L844" s="93"/>
      <c r="M844" s="91"/>
      <c r="N844" s="122"/>
      <c r="O844" s="240"/>
      <c r="P844" s="240"/>
      <c r="Q844" s="195"/>
      <c r="R844" s="93">
        <f t="shared" si="29"/>
        <v>0</v>
      </c>
      <c r="S844" s="179" t="str">
        <f t="array" ref="S844">INDEX('G Project Timeline-OPM update'!$G$7:$L$35,MATCH(1,('G Project Timeline-OPM update'!$C$7:$C$35=N844)*('G Project Timeline-OPM update'!$B$7:$B$35=M844)*('G Project Timeline-OPM update'!$D$7:$D$35=O844),0),MATCH(P844,'G Project Timeline-OPM update'!$G$4:$L$4,0))-14</f>
        <v>#N/A</v>
      </c>
      <c r="T844" s="95" t="str">
        <f t="shared" si="3"/>
        <v>#N/A</v>
      </c>
      <c r="U844" s="96" t="str">
        <f>IFERROR(VLOOKUP(G844,'Bidding list 26'!$B$2:$P$31,15,0),"")</f>
        <v/>
      </c>
      <c r="V844" s="96" t="str">
        <f t="shared" si="4"/>
        <v>#N/A</v>
      </c>
      <c r="W844" s="96">
        <f t="shared" si="31"/>
        <v>0</v>
      </c>
      <c r="X844" s="96" t="str">
        <f t="shared" si="21"/>
        <v>#N/A</v>
      </c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01"/>
      <c r="AI844" s="195"/>
      <c r="AJ844" s="103"/>
      <c r="AK844" s="104"/>
      <c r="AL844" s="3">
        <f t="shared" si="32"/>
        <v>0</v>
      </c>
      <c r="AM844" s="3">
        <f t="shared" si="33"/>
        <v>0</v>
      </c>
      <c r="AN844" s="3">
        <f t="shared" si="34"/>
        <v>0</v>
      </c>
      <c r="AO844" s="3">
        <f t="shared" si="35"/>
        <v>0</v>
      </c>
    </row>
    <row r="845">
      <c r="A845" s="93"/>
      <c r="B845" s="195"/>
      <c r="C845" s="195"/>
      <c r="D845" s="195"/>
      <c r="E845" s="195"/>
      <c r="F845" s="93"/>
      <c r="G845" s="195"/>
      <c r="H845" s="195" t="str">
        <f>vlookup(G845,'Bidding list 26'!$B$4:$G$270,6,0)</f>
        <v>#N/A</v>
      </c>
      <c r="I845" s="88" t="str">
        <f>vlookup(G845,'Bidding list 26'!$B$4:$I$1009,8,0)</f>
        <v>#N/A</v>
      </c>
      <c r="J845" s="93"/>
      <c r="K845" s="89" t="str">
        <f t="shared" si="30"/>
        <v>#N/A</v>
      </c>
      <c r="L845" s="93"/>
      <c r="M845" s="91"/>
      <c r="N845" s="122"/>
      <c r="O845" s="240"/>
      <c r="P845" s="240"/>
      <c r="Q845" s="195"/>
      <c r="R845" s="93">
        <f t="shared" si="29"/>
        <v>0</v>
      </c>
      <c r="S845" s="179" t="str">
        <f t="array" ref="S845">INDEX('G Project Timeline-OPM update'!$G$7:$L$35,MATCH(1,('G Project Timeline-OPM update'!$C$7:$C$35=N845)*('G Project Timeline-OPM update'!$B$7:$B$35=M845)*('G Project Timeline-OPM update'!$D$7:$D$35=O845),0),MATCH(P845,'G Project Timeline-OPM update'!$G$4:$L$4,0))-14</f>
        <v>#N/A</v>
      </c>
      <c r="T845" s="95" t="str">
        <f t="shared" si="3"/>
        <v>#N/A</v>
      </c>
      <c r="U845" s="96" t="str">
        <f>IFERROR(VLOOKUP(G845,'Bidding list 26'!$B$2:$P$31,15,0),"")</f>
        <v/>
      </c>
      <c r="V845" s="96" t="str">
        <f t="shared" si="4"/>
        <v>#N/A</v>
      </c>
      <c r="W845" s="96">
        <f t="shared" si="31"/>
        <v>0</v>
      </c>
      <c r="X845" s="96" t="str">
        <f t="shared" si="21"/>
        <v>#N/A</v>
      </c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01"/>
      <c r="AI845" s="195"/>
      <c r="AJ845" s="103"/>
      <c r="AK845" s="104"/>
      <c r="AL845" s="3">
        <f t="shared" si="32"/>
        <v>0</v>
      </c>
      <c r="AM845" s="3">
        <f t="shared" si="33"/>
        <v>0</v>
      </c>
      <c r="AN845" s="3">
        <f t="shared" si="34"/>
        <v>0</v>
      </c>
      <c r="AO845" s="3">
        <f t="shared" si="35"/>
        <v>0</v>
      </c>
    </row>
    <row r="846">
      <c r="A846" s="93"/>
      <c r="B846" s="195"/>
      <c r="C846" s="195"/>
      <c r="D846" s="195"/>
      <c r="E846" s="195"/>
      <c r="F846" s="93"/>
      <c r="G846" s="195"/>
      <c r="H846" s="195" t="str">
        <f>vlookup(G846,'Bidding list 26'!$B$4:$G$270,6,0)</f>
        <v>#N/A</v>
      </c>
      <c r="I846" s="88" t="str">
        <f>vlookup(G846,'Bidding list 26'!$B$4:$I$1009,8,0)</f>
        <v>#N/A</v>
      </c>
      <c r="J846" s="93"/>
      <c r="K846" s="89" t="str">
        <f t="shared" si="30"/>
        <v>#N/A</v>
      </c>
      <c r="L846" s="93"/>
      <c r="M846" s="91"/>
      <c r="N846" s="122"/>
      <c r="O846" s="240"/>
      <c r="P846" s="240"/>
      <c r="Q846" s="195"/>
      <c r="R846" s="93">
        <f t="shared" si="29"/>
        <v>0</v>
      </c>
      <c r="S846" s="179" t="str">
        <f t="array" ref="S846">INDEX('G Project Timeline-OPM update'!$G$7:$L$35,MATCH(1,('G Project Timeline-OPM update'!$C$7:$C$35=N846)*('G Project Timeline-OPM update'!$B$7:$B$35=M846)*('G Project Timeline-OPM update'!$D$7:$D$35=O846),0),MATCH(P846,'G Project Timeline-OPM update'!$G$4:$L$4,0))-14</f>
        <v>#N/A</v>
      </c>
      <c r="T846" s="95" t="str">
        <f t="shared" si="3"/>
        <v>#N/A</v>
      </c>
      <c r="U846" s="96" t="str">
        <f>IFERROR(VLOOKUP(G846,'Bidding list 26'!$B$2:$P$31,15,0),"")</f>
        <v/>
      </c>
      <c r="V846" s="96" t="str">
        <f t="shared" si="4"/>
        <v>#N/A</v>
      </c>
      <c r="W846" s="96">
        <f t="shared" si="31"/>
        <v>0</v>
      </c>
      <c r="X846" s="96" t="str">
        <f t="shared" si="21"/>
        <v>#N/A</v>
      </c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01"/>
      <c r="AI846" s="195"/>
      <c r="AJ846" s="103"/>
      <c r="AK846" s="104"/>
      <c r="AL846" s="3">
        <f t="shared" si="32"/>
        <v>0</v>
      </c>
      <c r="AM846" s="3">
        <f t="shared" si="33"/>
        <v>0</v>
      </c>
      <c r="AN846" s="3">
        <f t="shared" si="34"/>
        <v>0</v>
      </c>
      <c r="AO846" s="3">
        <f t="shared" si="35"/>
        <v>0</v>
      </c>
    </row>
    <row r="847">
      <c r="A847" s="93"/>
      <c r="B847" s="195"/>
      <c r="C847" s="195"/>
      <c r="D847" s="195"/>
      <c r="E847" s="195"/>
      <c r="F847" s="93"/>
      <c r="G847" s="195"/>
      <c r="H847" s="195" t="str">
        <f>vlookup(G847,'Bidding list 26'!$B$4:$G$270,6,0)</f>
        <v>#N/A</v>
      </c>
      <c r="I847" s="88" t="str">
        <f>vlookup(G847,'Bidding list 26'!$B$4:$I$1009,8,0)</f>
        <v>#N/A</v>
      </c>
      <c r="J847" s="93"/>
      <c r="K847" s="89" t="str">
        <f t="shared" si="30"/>
        <v>#N/A</v>
      </c>
      <c r="L847" s="93"/>
      <c r="M847" s="91"/>
      <c r="N847" s="122"/>
      <c r="O847" s="240"/>
      <c r="P847" s="240"/>
      <c r="Q847" s="195"/>
      <c r="R847" s="93">
        <f t="shared" si="29"/>
        <v>0</v>
      </c>
      <c r="S847" s="179" t="str">
        <f t="array" ref="S847">INDEX('G Project Timeline-OPM update'!$G$7:$L$35,MATCH(1,('G Project Timeline-OPM update'!$C$7:$C$35=N847)*('G Project Timeline-OPM update'!$B$7:$B$35=M847)*('G Project Timeline-OPM update'!$D$7:$D$35=O847),0),MATCH(P847,'G Project Timeline-OPM update'!$G$4:$L$4,0))-14</f>
        <v>#N/A</v>
      </c>
      <c r="T847" s="95" t="str">
        <f t="shared" si="3"/>
        <v>#N/A</v>
      </c>
      <c r="U847" s="96" t="str">
        <f>IFERROR(VLOOKUP(G847,'Bidding list 26'!$B$2:$P$31,15,0),"")</f>
        <v/>
      </c>
      <c r="V847" s="96" t="str">
        <f t="shared" si="4"/>
        <v>#N/A</v>
      </c>
      <c r="W847" s="96">
        <f t="shared" si="31"/>
        <v>0</v>
      </c>
      <c r="X847" s="96" t="str">
        <f t="shared" si="21"/>
        <v>#N/A</v>
      </c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01"/>
      <c r="AI847" s="195"/>
      <c r="AJ847" s="103"/>
      <c r="AK847" s="104"/>
      <c r="AL847" s="3">
        <f t="shared" si="32"/>
        <v>0</v>
      </c>
      <c r="AM847" s="3">
        <f t="shared" si="33"/>
        <v>0</v>
      </c>
      <c r="AN847" s="3">
        <f t="shared" si="34"/>
        <v>0</v>
      </c>
      <c r="AO847" s="3">
        <f t="shared" si="35"/>
        <v>0</v>
      </c>
    </row>
    <row r="848">
      <c r="A848" s="93"/>
      <c r="B848" s="195"/>
      <c r="C848" s="195"/>
      <c r="D848" s="195"/>
      <c r="E848" s="195"/>
      <c r="F848" s="93"/>
      <c r="G848" s="195"/>
      <c r="H848" s="195" t="str">
        <f>vlookup(G848,'Bidding list 26'!$B$4:$G$270,6,0)</f>
        <v>#N/A</v>
      </c>
      <c r="I848" s="88" t="str">
        <f>vlookup(G848,'Bidding list 26'!$B$4:$I$1009,8,0)</f>
        <v>#N/A</v>
      </c>
      <c r="J848" s="93"/>
      <c r="K848" s="89" t="str">
        <f t="shared" si="30"/>
        <v>#N/A</v>
      </c>
      <c r="L848" s="93"/>
      <c r="M848" s="91"/>
      <c r="N848" s="122"/>
      <c r="O848" s="240"/>
      <c r="P848" s="240"/>
      <c r="Q848" s="195"/>
      <c r="R848" s="93">
        <f t="shared" si="29"/>
        <v>0</v>
      </c>
      <c r="S848" s="179" t="str">
        <f t="array" ref="S848">INDEX('G Project Timeline-OPM update'!$G$7:$L$35,MATCH(1,('G Project Timeline-OPM update'!$C$7:$C$35=N848)*('G Project Timeline-OPM update'!$B$7:$B$35=M848)*('G Project Timeline-OPM update'!$D$7:$D$35=O848),0),MATCH(P848,'G Project Timeline-OPM update'!$G$4:$L$4,0))-14</f>
        <v>#N/A</v>
      </c>
      <c r="T848" s="95" t="str">
        <f t="shared" si="3"/>
        <v>#N/A</v>
      </c>
      <c r="U848" s="96" t="str">
        <f>IFERROR(VLOOKUP(G848,'Bidding list 26'!$B$2:$P$31,15,0),"")</f>
        <v/>
      </c>
      <c r="V848" s="96" t="str">
        <f t="shared" si="4"/>
        <v>#N/A</v>
      </c>
      <c r="W848" s="96">
        <f t="shared" si="31"/>
        <v>0</v>
      </c>
      <c r="X848" s="96" t="str">
        <f t="shared" si="21"/>
        <v>#N/A</v>
      </c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01"/>
      <c r="AI848" s="195"/>
      <c r="AJ848" s="103"/>
      <c r="AK848" s="104"/>
      <c r="AL848" s="3">
        <f t="shared" si="32"/>
        <v>0</v>
      </c>
      <c r="AM848" s="3">
        <f t="shared" si="33"/>
        <v>0</v>
      </c>
      <c r="AN848" s="3">
        <f t="shared" si="34"/>
        <v>0</v>
      </c>
      <c r="AO848" s="3">
        <f t="shared" si="35"/>
        <v>0</v>
      </c>
    </row>
    <row r="849">
      <c r="A849" s="93"/>
      <c r="B849" s="195"/>
      <c r="C849" s="195"/>
      <c r="D849" s="195"/>
      <c r="E849" s="195"/>
      <c r="F849" s="93"/>
      <c r="G849" s="195"/>
      <c r="H849" s="195" t="str">
        <f>vlookup(G849,'Bidding list 26'!$B$4:$G$270,6,0)</f>
        <v>#N/A</v>
      </c>
      <c r="I849" s="88" t="str">
        <f>vlookup(G849,'Bidding list 26'!$B$4:$I$1009,8,0)</f>
        <v>#N/A</v>
      </c>
      <c r="J849" s="93"/>
      <c r="K849" s="89" t="str">
        <f t="shared" si="30"/>
        <v>#N/A</v>
      </c>
      <c r="L849" s="93"/>
      <c r="M849" s="91"/>
      <c r="N849" s="122"/>
      <c r="O849" s="240"/>
      <c r="P849" s="240"/>
      <c r="Q849" s="195"/>
      <c r="R849" s="93">
        <f t="shared" si="29"/>
        <v>0</v>
      </c>
      <c r="S849" s="179" t="str">
        <f t="array" ref="S849">INDEX('G Project Timeline-OPM update'!$G$7:$L$35,MATCH(1,('G Project Timeline-OPM update'!$C$7:$C$35=N849)*('G Project Timeline-OPM update'!$B$7:$B$35=M849)*('G Project Timeline-OPM update'!$D$7:$D$35=O849),0),MATCH(P849,'G Project Timeline-OPM update'!$G$4:$L$4,0))-14</f>
        <v>#N/A</v>
      </c>
      <c r="T849" s="95" t="str">
        <f t="shared" si="3"/>
        <v>#N/A</v>
      </c>
      <c r="U849" s="96" t="str">
        <f>IFERROR(VLOOKUP(G849,'Bidding list 26'!$B$2:$P$31,15,0),"")</f>
        <v/>
      </c>
      <c r="V849" s="96" t="str">
        <f t="shared" si="4"/>
        <v>#N/A</v>
      </c>
      <c r="W849" s="96">
        <f t="shared" si="31"/>
        <v>0</v>
      </c>
      <c r="X849" s="96" t="str">
        <f t="shared" si="21"/>
        <v>#N/A</v>
      </c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01"/>
      <c r="AI849" s="195"/>
      <c r="AJ849" s="103"/>
      <c r="AK849" s="104"/>
      <c r="AL849" s="3">
        <f t="shared" si="32"/>
        <v>0</v>
      </c>
      <c r="AM849" s="3">
        <f t="shared" si="33"/>
        <v>0</v>
      </c>
      <c r="AN849" s="3">
        <f t="shared" si="34"/>
        <v>0</v>
      </c>
      <c r="AO849" s="3">
        <f t="shared" si="35"/>
        <v>0</v>
      </c>
    </row>
    <row r="850">
      <c r="A850" s="93"/>
      <c r="B850" s="195"/>
      <c r="C850" s="195"/>
      <c r="D850" s="195"/>
      <c r="E850" s="195"/>
      <c r="F850" s="93"/>
      <c r="G850" s="195"/>
      <c r="H850" s="195" t="str">
        <f>vlookup(G850,'Bidding list 26'!$B$4:$G$270,6,0)</f>
        <v>#N/A</v>
      </c>
      <c r="I850" s="88" t="str">
        <f>vlookup(G850,'Bidding list 26'!$B$4:$I$1009,8,0)</f>
        <v>#N/A</v>
      </c>
      <c r="J850" s="93"/>
      <c r="K850" s="89" t="str">
        <f t="shared" si="30"/>
        <v>#N/A</v>
      </c>
      <c r="L850" s="93"/>
      <c r="M850" s="91"/>
      <c r="N850" s="122"/>
      <c r="O850" s="240"/>
      <c r="P850" s="240"/>
      <c r="Q850" s="195"/>
      <c r="R850" s="93">
        <f t="shared" si="29"/>
        <v>0</v>
      </c>
      <c r="S850" s="179" t="str">
        <f t="array" ref="S850">INDEX('G Project Timeline-OPM update'!$G$7:$L$35,MATCH(1,('G Project Timeline-OPM update'!$C$7:$C$35=N850)*('G Project Timeline-OPM update'!$B$7:$B$35=M850)*('G Project Timeline-OPM update'!$D$7:$D$35=O850),0),MATCH(P850,'G Project Timeline-OPM update'!$G$4:$L$4,0))-14</f>
        <v>#N/A</v>
      </c>
      <c r="T850" s="95" t="str">
        <f t="shared" si="3"/>
        <v>#N/A</v>
      </c>
      <c r="U850" s="96" t="str">
        <f>IFERROR(VLOOKUP(G850,'Bidding list 26'!$B$2:$P$31,15,0),"")</f>
        <v/>
      </c>
      <c r="V850" s="96" t="str">
        <f t="shared" si="4"/>
        <v>#N/A</v>
      </c>
      <c r="W850" s="96">
        <f t="shared" si="31"/>
        <v>0</v>
      </c>
      <c r="X850" s="96" t="str">
        <f t="shared" si="21"/>
        <v>#N/A</v>
      </c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01"/>
      <c r="AI850" s="195"/>
      <c r="AJ850" s="103"/>
      <c r="AK850" s="104"/>
      <c r="AL850" s="3">
        <f t="shared" si="32"/>
        <v>0</v>
      </c>
      <c r="AM850" s="3">
        <f t="shared" si="33"/>
        <v>0</v>
      </c>
      <c r="AN850" s="3">
        <f t="shared" si="34"/>
        <v>0</v>
      </c>
      <c r="AO850" s="3">
        <f t="shared" si="35"/>
        <v>0</v>
      </c>
    </row>
    <row r="851">
      <c r="A851" s="93"/>
      <c r="B851" s="195"/>
      <c r="C851" s="195"/>
      <c r="D851" s="195"/>
      <c r="E851" s="195"/>
      <c r="F851" s="93"/>
      <c r="G851" s="195"/>
      <c r="H851" s="195" t="str">
        <f>vlookup(G851,'Bidding list 26'!$B$4:$G$270,6,0)</f>
        <v>#N/A</v>
      </c>
      <c r="I851" s="88" t="str">
        <f>vlookup(G851,'Bidding list 26'!$B$4:$I$1009,8,0)</f>
        <v>#N/A</v>
      </c>
      <c r="J851" s="93"/>
      <c r="K851" s="89" t="str">
        <f t="shared" si="30"/>
        <v>#N/A</v>
      </c>
      <c r="L851" s="93"/>
      <c r="M851" s="91"/>
      <c r="N851" s="122"/>
      <c r="O851" s="240"/>
      <c r="P851" s="240"/>
      <c r="Q851" s="195"/>
      <c r="R851" s="93">
        <f t="shared" si="29"/>
        <v>0</v>
      </c>
      <c r="S851" s="179" t="str">
        <f t="array" ref="S851">INDEX('G Project Timeline-OPM update'!$G$7:$L$35,MATCH(1,('G Project Timeline-OPM update'!$C$7:$C$35=N851)*('G Project Timeline-OPM update'!$B$7:$B$35=M851)*('G Project Timeline-OPM update'!$D$7:$D$35=O851),0),MATCH(P851,'G Project Timeline-OPM update'!$G$4:$L$4,0))-14</f>
        <v>#N/A</v>
      </c>
      <c r="T851" s="95" t="str">
        <f t="shared" si="3"/>
        <v>#N/A</v>
      </c>
      <c r="U851" s="96" t="str">
        <f>IFERROR(VLOOKUP(G851,'Bidding list 26'!$B$2:$P$31,15,0),"")</f>
        <v/>
      </c>
      <c r="V851" s="96" t="str">
        <f t="shared" si="4"/>
        <v>#N/A</v>
      </c>
      <c r="W851" s="96">
        <f t="shared" si="31"/>
        <v>0</v>
      </c>
      <c r="X851" s="96" t="str">
        <f t="shared" si="21"/>
        <v>#N/A</v>
      </c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01"/>
      <c r="AI851" s="195"/>
      <c r="AJ851" s="103"/>
      <c r="AK851" s="104"/>
      <c r="AL851" s="3">
        <f t="shared" si="32"/>
        <v>0</v>
      </c>
      <c r="AM851" s="3">
        <f t="shared" si="33"/>
        <v>0</v>
      </c>
      <c r="AN851" s="3">
        <f t="shared" si="34"/>
        <v>0</v>
      </c>
      <c r="AO851" s="3">
        <f t="shared" si="35"/>
        <v>0</v>
      </c>
    </row>
    <row r="852">
      <c r="A852" s="93"/>
      <c r="B852" s="195"/>
      <c r="C852" s="195"/>
      <c r="D852" s="195"/>
      <c r="E852" s="195"/>
      <c r="F852" s="93"/>
      <c r="G852" s="195"/>
      <c r="H852" s="195" t="str">
        <f>vlookup(G852,'Bidding list 26'!$B$4:$G$270,6,0)</f>
        <v>#N/A</v>
      </c>
      <c r="I852" s="88" t="str">
        <f>vlookup(G852,'Bidding list 26'!$B$4:$I$1009,8,0)</f>
        <v>#N/A</v>
      </c>
      <c r="J852" s="93"/>
      <c r="K852" s="89" t="str">
        <f t="shared" si="30"/>
        <v>#N/A</v>
      </c>
      <c r="L852" s="93"/>
      <c r="M852" s="91"/>
      <c r="N852" s="122"/>
      <c r="O852" s="240"/>
      <c r="P852" s="240"/>
      <c r="Q852" s="195"/>
      <c r="R852" s="93">
        <f t="shared" si="29"/>
        <v>0</v>
      </c>
      <c r="S852" s="179" t="str">
        <f t="array" ref="S852">INDEX('G Project Timeline-OPM update'!$G$7:$L$35,MATCH(1,('G Project Timeline-OPM update'!$C$7:$C$35=N852)*('G Project Timeline-OPM update'!$B$7:$B$35=M852)*('G Project Timeline-OPM update'!$D$7:$D$35=O852),0),MATCH(P852,'G Project Timeline-OPM update'!$G$4:$L$4,0))-14</f>
        <v>#N/A</v>
      </c>
      <c r="T852" s="95" t="str">
        <f t="shared" si="3"/>
        <v>#N/A</v>
      </c>
      <c r="U852" s="96" t="str">
        <f>IFERROR(VLOOKUP(G852,'Bidding list 26'!$B$2:$P$31,15,0),"")</f>
        <v/>
      </c>
      <c r="V852" s="96" t="str">
        <f t="shared" si="4"/>
        <v>#N/A</v>
      </c>
      <c r="W852" s="96">
        <f t="shared" si="31"/>
        <v>0</v>
      </c>
      <c r="X852" s="96" t="str">
        <f t="shared" si="21"/>
        <v>#N/A</v>
      </c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01"/>
      <c r="AI852" s="195"/>
      <c r="AJ852" s="103"/>
      <c r="AK852" s="104"/>
      <c r="AL852" s="3">
        <f t="shared" si="32"/>
        <v>0</v>
      </c>
      <c r="AM852" s="3">
        <f t="shared" si="33"/>
        <v>0</v>
      </c>
      <c r="AN852" s="3">
        <f t="shared" si="34"/>
        <v>0</v>
      </c>
      <c r="AO852" s="3">
        <f t="shared" si="35"/>
        <v>0</v>
      </c>
    </row>
    <row r="853">
      <c r="A853" s="93"/>
      <c r="B853" s="195"/>
      <c r="C853" s="195"/>
      <c r="D853" s="195"/>
      <c r="E853" s="195"/>
      <c r="F853" s="93"/>
      <c r="G853" s="195"/>
      <c r="H853" s="195" t="str">
        <f>vlookup(G853,'Bidding list 26'!$B$4:$G$270,6,0)</f>
        <v>#N/A</v>
      </c>
      <c r="I853" s="88" t="str">
        <f>vlookup(G853,'Bidding list 26'!$B$4:$I$1009,8,0)</f>
        <v>#N/A</v>
      </c>
      <c r="J853" s="93"/>
      <c r="K853" s="89" t="str">
        <f t="shared" si="30"/>
        <v>#N/A</v>
      </c>
      <c r="L853" s="93"/>
      <c r="M853" s="91"/>
      <c r="N853" s="122"/>
      <c r="O853" s="240"/>
      <c r="P853" s="240"/>
      <c r="Q853" s="195"/>
      <c r="R853" s="93">
        <f t="shared" si="29"/>
        <v>0</v>
      </c>
      <c r="S853" s="179" t="str">
        <f t="array" ref="S853">INDEX('G Project Timeline-OPM update'!$G$7:$L$35,MATCH(1,('G Project Timeline-OPM update'!$C$7:$C$35=N853)*('G Project Timeline-OPM update'!$B$7:$B$35=M853)*('G Project Timeline-OPM update'!$D$7:$D$35=O853),0),MATCH(P853,'G Project Timeline-OPM update'!$G$4:$L$4,0))-14</f>
        <v>#N/A</v>
      </c>
      <c r="T853" s="95" t="str">
        <f t="shared" si="3"/>
        <v>#N/A</v>
      </c>
      <c r="U853" s="96" t="str">
        <f>IFERROR(VLOOKUP(G853,'Bidding list 26'!$B$2:$P$31,15,0),"")</f>
        <v/>
      </c>
      <c r="V853" s="96" t="str">
        <f t="shared" si="4"/>
        <v>#N/A</v>
      </c>
      <c r="W853" s="96">
        <f t="shared" si="31"/>
        <v>0</v>
      </c>
      <c r="X853" s="96" t="str">
        <f t="shared" si="21"/>
        <v>#N/A</v>
      </c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01"/>
      <c r="AI853" s="195"/>
      <c r="AJ853" s="103"/>
      <c r="AK853" s="104"/>
      <c r="AL853" s="3">
        <f t="shared" si="32"/>
        <v>0</v>
      </c>
      <c r="AM853" s="3">
        <f t="shared" si="33"/>
        <v>0</v>
      </c>
      <c r="AN853" s="3">
        <f t="shared" si="34"/>
        <v>0</v>
      </c>
      <c r="AO853" s="3">
        <f t="shared" si="35"/>
        <v>0</v>
      </c>
    </row>
    <row r="854">
      <c r="A854" s="93"/>
      <c r="B854" s="195"/>
      <c r="C854" s="195"/>
      <c r="D854" s="195"/>
      <c r="E854" s="195"/>
      <c r="F854" s="93"/>
      <c r="G854" s="195"/>
      <c r="H854" s="195" t="str">
        <f>vlookup(G854,'Bidding list 26'!$B$4:$G$270,6,0)</f>
        <v>#N/A</v>
      </c>
      <c r="I854" s="88" t="str">
        <f>vlookup(G854,'Bidding list 26'!$B$4:$I$1009,8,0)</f>
        <v>#N/A</v>
      </c>
      <c r="J854" s="93"/>
      <c r="K854" s="89" t="str">
        <f t="shared" si="30"/>
        <v>#N/A</v>
      </c>
      <c r="L854" s="93"/>
      <c r="M854" s="91"/>
      <c r="N854" s="122"/>
      <c r="O854" s="240"/>
      <c r="P854" s="240"/>
      <c r="Q854" s="195"/>
      <c r="R854" s="93">
        <f t="shared" si="29"/>
        <v>0</v>
      </c>
      <c r="S854" s="179" t="str">
        <f t="array" ref="S854">INDEX('G Project Timeline-OPM update'!$G$7:$L$35,MATCH(1,('G Project Timeline-OPM update'!$C$7:$C$35=N854)*('G Project Timeline-OPM update'!$B$7:$B$35=M854)*('G Project Timeline-OPM update'!$D$7:$D$35=O854),0),MATCH(P854,'G Project Timeline-OPM update'!$G$4:$L$4,0))-14</f>
        <v>#N/A</v>
      </c>
      <c r="T854" s="95" t="str">
        <f t="shared" si="3"/>
        <v>#N/A</v>
      </c>
      <c r="U854" s="96" t="str">
        <f>IFERROR(VLOOKUP(G854,'Bidding list 26'!$B$2:$P$31,15,0),"")</f>
        <v/>
      </c>
      <c r="V854" s="96" t="str">
        <f t="shared" si="4"/>
        <v>#N/A</v>
      </c>
      <c r="W854" s="96">
        <f t="shared" si="31"/>
        <v>0</v>
      </c>
      <c r="X854" s="96" t="str">
        <f t="shared" si="21"/>
        <v>#N/A</v>
      </c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01"/>
      <c r="AI854" s="195"/>
      <c r="AJ854" s="103"/>
      <c r="AK854" s="104"/>
      <c r="AL854" s="3">
        <f t="shared" si="32"/>
        <v>0</v>
      </c>
      <c r="AM854" s="3">
        <f t="shared" si="33"/>
        <v>0</v>
      </c>
      <c r="AN854" s="3">
        <f t="shared" si="34"/>
        <v>0</v>
      </c>
      <c r="AO854" s="3">
        <f t="shared" si="35"/>
        <v>0</v>
      </c>
    </row>
    <row r="855">
      <c r="A855" s="93"/>
      <c r="B855" s="195"/>
      <c r="C855" s="195"/>
      <c r="D855" s="195"/>
      <c r="E855" s="195"/>
      <c r="F855" s="93"/>
      <c r="G855" s="195"/>
      <c r="H855" s="195" t="str">
        <f>vlookup(G855,'Bidding list 26'!$B$4:$G$270,6,0)</f>
        <v>#N/A</v>
      </c>
      <c r="I855" s="88" t="str">
        <f>vlookup(G855,'Bidding list 26'!$B$4:$I$1009,8,0)</f>
        <v>#N/A</v>
      </c>
      <c r="J855" s="93"/>
      <c r="K855" s="89" t="str">
        <f t="shared" si="30"/>
        <v>#N/A</v>
      </c>
      <c r="L855" s="93"/>
      <c r="M855" s="91"/>
      <c r="N855" s="122"/>
      <c r="O855" s="240"/>
      <c r="P855" s="240"/>
      <c r="Q855" s="195"/>
      <c r="R855" s="93">
        <f t="shared" si="29"/>
        <v>0</v>
      </c>
      <c r="S855" s="179" t="str">
        <f t="array" ref="S855">INDEX('G Project Timeline-OPM update'!$G$7:$L$35,MATCH(1,('G Project Timeline-OPM update'!$C$7:$C$35=N855)*('G Project Timeline-OPM update'!$B$7:$B$35=M855)*('G Project Timeline-OPM update'!$D$7:$D$35=O855),0),MATCH(P855,'G Project Timeline-OPM update'!$G$4:$L$4,0))-14</f>
        <v>#N/A</v>
      </c>
      <c r="T855" s="95" t="str">
        <f t="shared" si="3"/>
        <v>#N/A</v>
      </c>
      <c r="U855" s="96" t="str">
        <f>IFERROR(VLOOKUP(G855,'Bidding list 26'!$B$2:$P$31,15,0),"")</f>
        <v/>
      </c>
      <c r="V855" s="96" t="str">
        <f t="shared" si="4"/>
        <v>#N/A</v>
      </c>
      <c r="W855" s="96">
        <f t="shared" si="31"/>
        <v>0</v>
      </c>
      <c r="X855" s="96" t="str">
        <f t="shared" si="21"/>
        <v>#N/A</v>
      </c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01"/>
      <c r="AI855" s="195"/>
      <c r="AJ855" s="103"/>
      <c r="AK855" s="104"/>
      <c r="AL855" s="3">
        <f t="shared" si="32"/>
        <v>0</v>
      </c>
      <c r="AM855" s="3">
        <f t="shared" si="33"/>
        <v>0</v>
      </c>
      <c r="AN855" s="3">
        <f t="shared" si="34"/>
        <v>0</v>
      </c>
      <c r="AO855" s="3">
        <f t="shared" si="35"/>
        <v>0</v>
      </c>
    </row>
    <row r="856">
      <c r="A856" s="93"/>
      <c r="B856" s="195"/>
      <c r="C856" s="195"/>
      <c r="D856" s="195"/>
      <c r="E856" s="195"/>
      <c r="F856" s="93"/>
      <c r="G856" s="195"/>
      <c r="H856" s="195" t="str">
        <f>vlookup(G856,'Bidding list 26'!$B$4:$G$270,6,0)</f>
        <v>#N/A</v>
      </c>
      <c r="I856" s="88" t="str">
        <f>vlookup(G856,'Bidding list 26'!$B$4:$I$1009,8,0)</f>
        <v>#N/A</v>
      </c>
      <c r="J856" s="93"/>
      <c r="K856" s="89" t="str">
        <f t="shared" si="30"/>
        <v>#N/A</v>
      </c>
      <c r="L856" s="93"/>
      <c r="M856" s="91"/>
      <c r="N856" s="122"/>
      <c r="O856" s="240"/>
      <c r="P856" s="240"/>
      <c r="Q856" s="195"/>
      <c r="R856" s="93">
        <f t="shared" si="29"/>
        <v>0</v>
      </c>
      <c r="S856" s="179" t="str">
        <f t="array" ref="S856">INDEX('G Project Timeline-OPM update'!$G$7:$L$35,MATCH(1,('G Project Timeline-OPM update'!$C$7:$C$35=N856)*('G Project Timeline-OPM update'!$B$7:$B$35=M856)*('G Project Timeline-OPM update'!$D$7:$D$35=O856),0),MATCH(P856,'G Project Timeline-OPM update'!$G$4:$L$4,0))-14</f>
        <v>#N/A</v>
      </c>
      <c r="T856" s="95" t="str">
        <f t="shared" si="3"/>
        <v>#N/A</v>
      </c>
      <c r="U856" s="96" t="str">
        <f>IFERROR(VLOOKUP(G856,'Bidding list 26'!$B$2:$P$31,15,0),"")</f>
        <v/>
      </c>
      <c r="V856" s="96" t="str">
        <f t="shared" si="4"/>
        <v>#N/A</v>
      </c>
      <c r="W856" s="96">
        <f t="shared" si="31"/>
        <v>0</v>
      </c>
      <c r="X856" s="96" t="str">
        <f t="shared" si="21"/>
        <v>#N/A</v>
      </c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01"/>
      <c r="AI856" s="195"/>
      <c r="AJ856" s="103"/>
      <c r="AK856" s="104"/>
      <c r="AL856" s="3">
        <f t="shared" si="32"/>
        <v>0</v>
      </c>
      <c r="AM856" s="3">
        <f t="shared" si="33"/>
        <v>0</v>
      </c>
      <c r="AN856" s="3">
        <f t="shared" si="34"/>
        <v>0</v>
      </c>
      <c r="AO856" s="3">
        <f t="shared" si="35"/>
        <v>0</v>
      </c>
    </row>
    <row r="857">
      <c r="A857" s="93"/>
      <c r="B857" s="195"/>
      <c r="C857" s="195"/>
      <c r="D857" s="195"/>
      <c r="E857" s="195"/>
      <c r="F857" s="93"/>
      <c r="G857" s="195"/>
      <c r="H857" s="195" t="str">
        <f>vlookup(G857,'Bidding list 26'!$B$4:$G$270,6,0)</f>
        <v>#N/A</v>
      </c>
      <c r="I857" s="88" t="str">
        <f>vlookup(G857,'Bidding list 26'!$B$4:$I$1009,8,0)</f>
        <v>#N/A</v>
      </c>
      <c r="J857" s="93"/>
      <c r="K857" s="89" t="str">
        <f t="shared" si="30"/>
        <v>#N/A</v>
      </c>
      <c r="L857" s="93"/>
      <c r="M857" s="91"/>
      <c r="N857" s="122"/>
      <c r="O857" s="240"/>
      <c r="P857" s="240"/>
      <c r="Q857" s="195"/>
      <c r="R857" s="93">
        <f t="shared" si="29"/>
        <v>0</v>
      </c>
      <c r="S857" s="179" t="str">
        <f t="array" ref="S857">INDEX('G Project Timeline-OPM update'!$G$7:$L$35,MATCH(1,('G Project Timeline-OPM update'!$C$7:$C$35=N857)*('G Project Timeline-OPM update'!$B$7:$B$35=M857)*('G Project Timeline-OPM update'!$D$7:$D$35=O857),0),MATCH(P857,'G Project Timeline-OPM update'!$G$4:$L$4,0))-14</f>
        <v>#N/A</v>
      </c>
      <c r="T857" s="95" t="str">
        <f t="shared" si="3"/>
        <v>#N/A</v>
      </c>
      <c r="U857" s="96" t="str">
        <f>IFERROR(VLOOKUP(G857,'Bidding list 26'!$B$2:$P$31,15,0),"")</f>
        <v/>
      </c>
      <c r="V857" s="96" t="str">
        <f t="shared" si="4"/>
        <v>#N/A</v>
      </c>
      <c r="W857" s="96">
        <f t="shared" si="31"/>
        <v>0</v>
      </c>
      <c r="X857" s="96" t="str">
        <f t="shared" si="21"/>
        <v>#N/A</v>
      </c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01"/>
      <c r="AI857" s="195"/>
      <c r="AJ857" s="103"/>
      <c r="AK857" s="104"/>
      <c r="AL857" s="3">
        <f t="shared" si="32"/>
        <v>0</v>
      </c>
      <c r="AM857" s="3">
        <f t="shared" si="33"/>
        <v>0</v>
      </c>
      <c r="AN857" s="3">
        <f t="shared" si="34"/>
        <v>0</v>
      </c>
      <c r="AO857" s="3">
        <f t="shared" si="35"/>
        <v>0</v>
      </c>
    </row>
    <row r="858">
      <c r="A858" s="93"/>
      <c r="B858" s="195"/>
      <c r="C858" s="195"/>
      <c r="D858" s="195"/>
      <c r="E858" s="195"/>
      <c r="F858" s="93"/>
      <c r="G858" s="195"/>
      <c r="H858" s="195" t="str">
        <f>vlookup(G858,'Bidding list 26'!$B$4:$G$270,6,0)</f>
        <v>#N/A</v>
      </c>
      <c r="I858" s="88" t="str">
        <f>vlookup(G858,'Bidding list 26'!$B$4:$I$1009,8,0)</f>
        <v>#N/A</v>
      </c>
      <c r="J858" s="93"/>
      <c r="K858" s="89" t="str">
        <f t="shared" si="30"/>
        <v>#N/A</v>
      </c>
      <c r="L858" s="93"/>
      <c r="M858" s="91"/>
      <c r="N858" s="122"/>
      <c r="O858" s="240"/>
      <c r="P858" s="240"/>
      <c r="Q858" s="195"/>
      <c r="R858" s="93">
        <f t="shared" si="29"/>
        <v>0</v>
      </c>
      <c r="S858" s="179" t="str">
        <f t="array" ref="S858">INDEX('G Project Timeline-OPM update'!$G$7:$L$35,MATCH(1,('G Project Timeline-OPM update'!$C$7:$C$35=N858)*('G Project Timeline-OPM update'!$B$7:$B$35=M858)*('G Project Timeline-OPM update'!$D$7:$D$35=O858),0),MATCH(P858,'G Project Timeline-OPM update'!$G$4:$L$4,0))-14</f>
        <v>#N/A</v>
      </c>
      <c r="T858" s="95" t="str">
        <f t="shared" si="3"/>
        <v>#N/A</v>
      </c>
      <c r="U858" s="96" t="str">
        <f>IFERROR(VLOOKUP(G858,'Bidding list 26'!$B$2:$P$31,15,0),"")</f>
        <v/>
      </c>
      <c r="V858" s="96" t="str">
        <f t="shared" si="4"/>
        <v>#N/A</v>
      </c>
      <c r="W858" s="96">
        <f t="shared" si="31"/>
        <v>0</v>
      </c>
      <c r="X858" s="96" t="str">
        <f t="shared" si="21"/>
        <v>#N/A</v>
      </c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01"/>
      <c r="AI858" s="195"/>
      <c r="AJ858" s="103"/>
      <c r="AK858" s="104"/>
      <c r="AL858" s="3">
        <f t="shared" si="32"/>
        <v>0</v>
      </c>
      <c r="AM858" s="3">
        <f t="shared" si="33"/>
        <v>0</v>
      </c>
      <c r="AN858" s="3">
        <f t="shared" si="34"/>
        <v>0</v>
      </c>
      <c r="AO858" s="3">
        <f t="shared" si="35"/>
        <v>0</v>
      </c>
    </row>
    <row r="859">
      <c r="A859" s="93"/>
      <c r="B859" s="195"/>
      <c r="C859" s="195"/>
      <c r="D859" s="195"/>
      <c r="E859" s="195"/>
      <c r="F859" s="93"/>
      <c r="G859" s="195"/>
      <c r="H859" s="195" t="str">
        <f>vlookup(G859,'Bidding list 26'!$B$4:$G$270,6,0)</f>
        <v>#N/A</v>
      </c>
      <c r="I859" s="88" t="str">
        <f>vlookup(G859,'Bidding list 26'!$B$4:$I$1009,8,0)</f>
        <v>#N/A</v>
      </c>
      <c r="J859" s="93"/>
      <c r="K859" s="89" t="str">
        <f t="shared" si="30"/>
        <v>#N/A</v>
      </c>
      <c r="L859" s="93"/>
      <c r="M859" s="91"/>
      <c r="N859" s="122"/>
      <c r="O859" s="240"/>
      <c r="P859" s="240"/>
      <c r="Q859" s="195"/>
      <c r="R859" s="93">
        <f t="shared" si="29"/>
        <v>0</v>
      </c>
      <c r="S859" s="179" t="str">
        <f t="array" ref="S859">INDEX('G Project Timeline-OPM update'!$G$7:$L$35,MATCH(1,('G Project Timeline-OPM update'!$C$7:$C$35=N859)*('G Project Timeline-OPM update'!$B$7:$B$35=M859)*('G Project Timeline-OPM update'!$D$7:$D$35=O859),0),MATCH(P859,'G Project Timeline-OPM update'!$G$4:$L$4,0))-14</f>
        <v>#N/A</v>
      </c>
      <c r="T859" s="95" t="str">
        <f t="shared" si="3"/>
        <v>#N/A</v>
      </c>
      <c r="U859" s="96" t="str">
        <f>IFERROR(VLOOKUP(G859,'Bidding list 26'!$B$2:$P$31,15,0),"")</f>
        <v/>
      </c>
      <c r="V859" s="96" t="str">
        <f t="shared" si="4"/>
        <v>#N/A</v>
      </c>
      <c r="W859" s="96">
        <f t="shared" si="31"/>
        <v>0</v>
      </c>
      <c r="X859" s="96" t="str">
        <f t="shared" si="21"/>
        <v>#N/A</v>
      </c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01"/>
      <c r="AI859" s="195"/>
      <c r="AJ859" s="103"/>
      <c r="AK859" s="104"/>
      <c r="AL859" s="3">
        <f t="shared" si="32"/>
        <v>0</v>
      </c>
      <c r="AM859" s="3">
        <f t="shared" si="33"/>
        <v>0</v>
      </c>
      <c r="AN859" s="3">
        <f t="shared" si="34"/>
        <v>0</v>
      </c>
      <c r="AO859" s="3">
        <f t="shared" si="35"/>
        <v>0</v>
      </c>
    </row>
    <row r="860">
      <c r="A860" s="93"/>
      <c r="B860" s="195"/>
      <c r="C860" s="195"/>
      <c r="D860" s="195"/>
      <c r="E860" s="195"/>
      <c r="F860" s="93"/>
      <c r="G860" s="195"/>
      <c r="H860" s="195" t="str">
        <f>vlookup(G860,'Bidding list 26'!$B$4:$G$270,6,0)</f>
        <v>#N/A</v>
      </c>
      <c r="I860" s="88" t="str">
        <f>vlookup(G860,'Bidding list 26'!$B$4:$I$1009,8,0)</f>
        <v>#N/A</v>
      </c>
      <c r="J860" s="93"/>
      <c r="K860" s="89" t="str">
        <f t="shared" si="30"/>
        <v>#N/A</v>
      </c>
      <c r="L860" s="93"/>
      <c r="M860" s="91"/>
      <c r="N860" s="122"/>
      <c r="O860" s="240"/>
      <c r="P860" s="240"/>
      <c r="Q860" s="195"/>
      <c r="R860" s="93">
        <f t="shared" si="29"/>
        <v>0</v>
      </c>
      <c r="S860" s="179" t="str">
        <f t="array" ref="S860">INDEX('G Project Timeline-OPM update'!$G$7:$L$35,MATCH(1,('G Project Timeline-OPM update'!$C$7:$C$35=N860)*('G Project Timeline-OPM update'!$B$7:$B$35=M860)*('G Project Timeline-OPM update'!$D$7:$D$35=O860),0),MATCH(P860,'G Project Timeline-OPM update'!$G$4:$L$4,0))-14</f>
        <v>#N/A</v>
      </c>
      <c r="T860" s="95" t="str">
        <f t="shared" si="3"/>
        <v>#N/A</v>
      </c>
      <c r="U860" s="96" t="str">
        <f>IFERROR(VLOOKUP(G860,'Bidding list 26'!$B$2:$P$31,15,0),"")</f>
        <v/>
      </c>
      <c r="V860" s="96" t="str">
        <f t="shared" si="4"/>
        <v>#N/A</v>
      </c>
      <c r="W860" s="96">
        <f t="shared" si="31"/>
        <v>0</v>
      </c>
      <c r="X860" s="96" t="str">
        <f t="shared" si="21"/>
        <v>#N/A</v>
      </c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01"/>
      <c r="AI860" s="195"/>
      <c r="AJ860" s="103"/>
      <c r="AK860" s="104"/>
      <c r="AL860" s="3">
        <f t="shared" si="32"/>
        <v>0</v>
      </c>
      <c r="AM860" s="3">
        <f t="shared" si="33"/>
        <v>0</v>
      </c>
      <c r="AN860" s="3">
        <f t="shared" si="34"/>
        <v>0</v>
      </c>
      <c r="AO860" s="3">
        <f t="shared" si="35"/>
        <v>0</v>
      </c>
    </row>
    <row r="861">
      <c r="A861" s="93"/>
      <c r="B861" s="195"/>
      <c r="C861" s="195"/>
      <c r="D861" s="195"/>
      <c r="E861" s="195"/>
      <c r="F861" s="93"/>
      <c r="G861" s="195"/>
      <c r="H861" s="195" t="str">
        <f>vlookup(G861,'Bidding list 26'!$B$4:$G$270,6,0)</f>
        <v>#N/A</v>
      </c>
      <c r="I861" s="88" t="str">
        <f>vlookup(G861,'Bidding list 26'!$B$4:$I$1009,8,0)</f>
        <v>#N/A</v>
      </c>
      <c r="J861" s="93"/>
      <c r="K861" s="89" t="str">
        <f t="shared" si="30"/>
        <v>#N/A</v>
      </c>
      <c r="L861" s="93"/>
      <c r="M861" s="91"/>
      <c r="N861" s="122"/>
      <c r="O861" s="240"/>
      <c r="P861" s="240"/>
      <c r="Q861" s="195"/>
      <c r="R861" s="93">
        <f t="shared" si="29"/>
        <v>0</v>
      </c>
      <c r="S861" s="179" t="str">
        <f t="array" ref="S861">INDEX('G Project Timeline-OPM update'!$G$7:$L$35,MATCH(1,('G Project Timeline-OPM update'!$C$7:$C$35=N861)*('G Project Timeline-OPM update'!$B$7:$B$35=M861)*('G Project Timeline-OPM update'!$D$7:$D$35=O861),0),MATCH(P861,'G Project Timeline-OPM update'!$G$4:$L$4,0))-14</f>
        <v>#N/A</v>
      </c>
      <c r="T861" s="95" t="str">
        <f t="shared" si="3"/>
        <v>#N/A</v>
      </c>
      <c r="U861" s="96" t="str">
        <f>IFERROR(VLOOKUP(G861,'Bidding list 26'!$B$2:$P$31,15,0),"")</f>
        <v/>
      </c>
      <c r="V861" s="96" t="str">
        <f t="shared" si="4"/>
        <v>#N/A</v>
      </c>
      <c r="W861" s="96">
        <f t="shared" si="31"/>
        <v>0</v>
      </c>
      <c r="X861" s="96" t="str">
        <f t="shared" si="21"/>
        <v>#N/A</v>
      </c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01"/>
      <c r="AI861" s="195"/>
      <c r="AJ861" s="103"/>
      <c r="AK861" s="104"/>
      <c r="AL861" s="3">
        <f t="shared" si="32"/>
        <v>0</v>
      </c>
      <c r="AM861" s="3">
        <f t="shared" si="33"/>
        <v>0</v>
      </c>
      <c r="AN861" s="3">
        <f t="shared" si="34"/>
        <v>0</v>
      </c>
      <c r="AO861" s="3">
        <f t="shared" si="35"/>
        <v>0</v>
      </c>
    </row>
    <row r="862">
      <c r="A862" s="93"/>
      <c r="B862" s="195"/>
      <c r="C862" s="195"/>
      <c r="D862" s="195"/>
      <c r="E862" s="195"/>
      <c r="F862" s="93"/>
      <c r="G862" s="195"/>
      <c r="H862" s="195" t="str">
        <f>vlookup(G862,'Bidding list 26'!$B$4:$G$270,6,0)</f>
        <v>#N/A</v>
      </c>
      <c r="I862" s="88" t="str">
        <f>vlookup(G862,'Bidding list 26'!$B$4:$I$1009,8,0)</f>
        <v>#N/A</v>
      </c>
      <c r="J862" s="93"/>
      <c r="K862" s="89" t="str">
        <f t="shared" si="30"/>
        <v>#N/A</v>
      </c>
      <c r="L862" s="93"/>
      <c r="M862" s="91"/>
      <c r="N862" s="122"/>
      <c r="O862" s="240"/>
      <c r="P862" s="240"/>
      <c r="Q862" s="195"/>
      <c r="R862" s="93">
        <f t="shared" si="29"/>
        <v>0</v>
      </c>
      <c r="S862" s="179" t="str">
        <f t="array" ref="S862">INDEX('G Project Timeline-OPM update'!$G$7:$L$35,MATCH(1,('G Project Timeline-OPM update'!$C$7:$C$35=N862)*('G Project Timeline-OPM update'!$B$7:$B$35=M862)*('G Project Timeline-OPM update'!$D$7:$D$35=O862),0),MATCH(P862,'G Project Timeline-OPM update'!$G$4:$L$4,0))-14</f>
        <v>#N/A</v>
      </c>
      <c r="T862" s="95" t="str">
        <f t="shared" si="3"/>
        <v>#N/A</v>
      </c>
      <c r="U862" s="96" t="str">
        <f>IFERROR(VLOOKUP(G862,'Bidding list 26'!$B$2:$P$31,15,0),"")</f>
        <v/>
      </c>
      <c r="V862" s="96" t="str">
        <f t="shared" si="4"/>
        <v>#N/A</v>
      </c>
      <c r="W862" s="96">
        <f t="shared" si="31"/>
        <v>0</v>
      </c>
      <c r="X862" s="96" t="str">
        <f t="shared" si="21"/>
        <v>#N/A</v>
      </c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01"/>
      <c r="AI862" s="195"/>
      <c r="AJ862" s="103"/>
      <c r="AK862" s="104"/>
      <c r="AL862" s="3">
        <f t="shared" si="32"/>
        <v>0</v>
      </c>
      <c r="AM862" s="3">
        <f t="shared" si="33"/>
        <v>0</v>
      </c>
      <c r="AN862" s="3">
        <f t="shared" si="34"/>
        <v>0</v>
      </c>
      <c r="AO862" s="3">
        <f t="shared" si="35"/>
        <v>0</v>
      </c>
    </row>
    <row r="863">
      <c r="A863" s="93"/>
      <c r="B863" s="195"/>
      <c r="C863" s="195"/>
      <c r="D863" s="195"/>
      <c r="E863" s="195"/>
      <c r="F863" s="93"/>
      <c r="G863" s="195"/>
      <c r="H863" s="195" t="str">
        <f>vlookup(G863,'Bidding list 26'!$B$4:$G$270,6,0)</f>
        <v>#N/A</v>
      </c>
      <c r="I863" s="88" t="str">
        <f>vlookup(G863,'Bidding list 26'!$B$4:$I$1009,8,0)</f>
        <v>#N/A</v>
      </c>
      <c r="J863" s="93"/>
      <c r="K863" s="89" t="str">
        <f t="shared" si="30"/>
        <v>#N/A</v>
      </c>
      <c r="L863" s="93"/>
      <c r="M863" s="91"/>
      <c r="N863" s="122"/>
      <c r="O863" s="240"/>
      <c r="P863" s="240"/>
      <c r="Q863" s="195"/>
      <c r="R863" s="93">
        <f t="shared" si="29"/>
        <v>0</v>
      </c>
      <c r="S863" s="179" t="str">
        <f t="array" ref="S863">INDEX('G Project Timeline-OPM update'!$G$7:$L$35,MATCH(1,('G Project Timeline-OPM update'!$C$7:$C$35=N863)*('G Project Timeline-OPM update'!$B$7:$B$35=M863)*('G Project Timeline-OPM update'!$D$7:$D$35=O863),0),MATCH(P863,'G Project Timeline-OPM update'!$G$4:$L$4,0))-14</f>
        <v>#N/A</v>
      </c>
      <c r="T863" s="95" t="str">
        <f t="shared" si="3"/>
        <v>#N/A</v>
      </c>
      <c r="U863" s="96" t="str">
        <f>IFERROR(VLOOKUP(G863,'Bidding list 26'!$B$2:$P$31,15,0),"")</f>
        <v/>
      </c>
      <c r="V863" s="96" t="str">
        <f t="shared" si="4"/>
        <v>#N/A</v>
      </c>
      <c r="W863" s="96">
        <f t="shared" si="31"/>
        <v>0</v>
      </c>
      <c r="X863" s="96" t="str">
        <f t="shared" si="21"/>
        <v>#N/A</v>
      </c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01"/>
      <c r="AI863" s="195"/>
      <c r="AJ863" s="103"/>
      <c r="AK863" s="104"/>
      <c r="AL863" s="3">
        <f t="shared" si="32"/>
        <v>0</v>
      </c>
      <c r="AM863" s="3">
        <f t="shared" si="33"/>
        <v>0</v>
      </c>
      <c r="AN863" s="3">
        <f t="shared" si="34"/>
        <v>0</v>
      </c>
      <c r="AO863" s="3">
        <f t="shared" si="35"/>
        <v>0</v>
      </c>
    </row>
    <row r="864">
      <c r="A864" s="93"/>
      <c r="B864" s="195"/>
      <c r="C864" s="195"/>
      <c r="D864" s="195"/>
      <c r="E864" s="195"/>
      <c r="F864" s="93"/>
      <c r="G864" s="195"/>
      <c r="H864" s="195" t="str">
        <f>vlookup(G864,'Bidding list 26'!$B$4:$G$270,6,0)</f>
        <v>#N/A</v>
      </c>
      <c r="I864" s="88" t="str">
        <f>vlookup(G864,'Bidding list 26'!$B$4:$I$1009,8,0)</f>
        <v>#N/A</v>
      </c>
      <c r="J864" s="93"/>
      <c r="K864" s="89" t="str">
        <f t="shared" si="30"/>
        <v>#N/A</v>
      </c>
      <c r="L864" s="93"/>
      <c r="M864" s="91"/>
      <c r="N864" s="122"/>
      <c r="O864" s="240"/>
      <c r="P864" s="240"/>
      <c r="Q864" s="195"/>
      <c r="R864" s="93">
        <f t="shared" si="29"/>
        <v>0</v>
      </c>
      <c r="S864" s="179" t="str">
        <f t="array" ref="S864">INDEX('G Project Timeline-OPM update'!$G$7:$L$35,MATCH(1,('G Project Timeline-OPM update'!$C$7:$C$35=N864)*('G Project Timeline-OPM update'!$B$7:$B$35=M864)*('G Project Timeline-OPM update'!$D$7:$D$35=O864),0),MATCH(P864,'G Project Timeline-OPM update'!$G$4:$L$4,0))-14</f>
        <v>#N/A</v>
      </c>
      <c r="T864" s="95" t="str">
        <f t="shared" si="3"/>
        <v>#N/A</v>
      </c>
      <c r="U864" s="96" t="str">
        <f>IFERROR(VLOOKUP(G864,'Bidding list 26'!$B$2:$P$31,15,0),"")</f>
        <v/>
      </c>
      <c r="V864" s="96" t="str">
        <f t="shared" si="4"/>
        <v>#N/A</v>
      </c>
      <c r="W864" s="96">
        <f t="shared" si="31"/>
        <v>0</v>
      </c>
      <c r="X864" s="96" t="str">
        <f t="shared" si="21"/>
        <v>#N/A</v>
      </c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01"/>
      <c r="AI864" s="195"/>
      <c r="AJ864" s="103"/>
      <c r="AK864" s="104"/>
      <c r="AL864" s="3">
        <f t="shared" si="32"/>
        <v>0</v>
      </c>
      <c r="AM864" s="3">
        <f t="shared" si="33"/>
        <v>0</v>
      </c>
      <c r="AN864" s="3">
        <f t="shared" si="34"/>
        <v>0</v>
      </c>
      <c r="AO864" s="3">
        <f t="shared" si="35"/>
        <v>0</v>
      </c>
    </row>
    <row r="865">
      <c r="A865" s="93"/>
      <c r="B865" s="195"/>
      <c r="C865" s="195"/>
      <c r="D865" s="195"/>
      <c r="E865" s="195"/>
      <c r="F865" s="93"/>
      <c r="G865" s="195"/>
      <c r="H865" s="195" t="str">
        <f>vlookup(G865,'Bidding list 26'!$B$4:$G$270,6,0)</f>
        <v>#N/A</v>
      </c>
      <c r="I865" s="88" t="str">
        <f>vlookup(G865,'Bidding list 26'!$B$4:$I$1009,8,0)</f>
        <v>#N/A</v>
      </c>
      <c r="J865" s="93"/>
      <c r="K865" s="89" t="str">
        <f t="shared" si="30"/>
        <v>#N/A</v>
      </c>
      <c r="L865" s="93"/>
      <c r="M865" s="91"/>
      <c r="N865" s="122"/>
      <c r="O865" s="240"/>
      <c r="P865" s="240"/>
      <c r="Q865" s="195"/>
      <c r="R865" s="93">
        <f t="shared" si="29"/>
        <v>0</v>
      </c>
      <c r="S865" s="179" t="str">
        <f t="array" ref="S865">INDEX('G Project Timeline-OPM update'!$G$7:$L$35,MATCH(1,('G Project Timeline-OPM update'!$C$7:$C$35=N865)*('G Project Timeline-OPM update'!$B$7:$B$35=M865)*('G Project Timeline-OPM update'!$D$7:$D$35=O865),0),MATCH(P865,'G Project Timeline-OPM update'!$G$4:$L$4,0))-14</f>
        <v>#N/A</v>
      </c>
      <c r="T865" s="95" t="str">
        <f t="shared" si="3"/>
        <v>#N/A</v>
      </c>
      <c r="U865" s="96" t="str">
        <f>IFERROR(VLOOKUP(G865,'Bidding list 26'!$B$2:$P$31,15,0),"")</f>
        <v/>
      </c>
      <c r="V865" s="96" t="str">
        <f t="shared" si="4"/>
        <v>#N/A</v>
      </c>
      <c r="W865" s="96">
        <f t="shared" si="31"/>
        <v>0</v>
      </c>
      <c r="X865" s="96" t="str">
        <f t="shared" si="21"/>
        <v>#N/A</v>
      </c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01"/>
      <c r="AI865" s="195"/>
      <c r="AJ865" s="103"/>
      <c r="AK865" s="104"/>
      <c r="AL865" s="3">
        <f t="shared" si="32"/>
        <v>0</v>
      </c>
      <c r="AM865" s="3">
        <f t="shared" si="33"/>
        <v>0</v>
      </c>
      <c r="AN865" s="3">
        <f t="shared" si="34"/>
        <v>0</v>
      </c>
      <c r="AO865" s="3">
        <f t="shared" si="35"/>
        <v>0</v>
      </c>
    </row>
    <row r="866">
      <c r="A866" s="93"/>
      <c r="B866" s="195"/>
      <c r="C866" s="195"/>
      <c r="D866" s="195"/>
      <c r="E866" s="195"/>
      <c r="F866" s="93"/>
      <c r="G866" s="195"/>
      <c r="H866" s="195" t="str">
        <f>vlookup(G866,'Bidding list 26'!$B$4:$G$270,6,0)</f>
        <v>#N/A</v>
      </c>
      <c r="I866" s="88" t="str">
        <f>vlookup(G866,'Bidding list 26'!$B$4:$I$1009,8,0)</f>
        <v>#N/A</v>
      </c>
      <c r="J866" s="93"/>
      <c r="K866" s="89" t="str">
        <f t="shared" si="30"/>
        <v>#N/A</v>
      </c>
      <c r="L866" s="93"/>
      <c r="M866" s="91"/>
      <c r="N866" s="122"/>
      <c r="O866" s="240"/>
      <c r="P866" s="240"/>
      <c r="Q866" s="195"/>
      <c r="R866" s="93">
        <f t="shared" si="29"/>
        <v>0</v>
      </c>
      <c r="S866" s="179" t="str">
        <f t="array" ref="S866">INDEX('G Project Timeline-OPM update'!$G$7:$L$35,MATCH(1,('G Project Timeline-OPM update'!$C$7:$C$35=N866)*('G Project Timeline-OPM update'!$B$7:$B$35=M866)*('G Project Timeline-OPM update'!$D$7:$D$35=O866),0),MATCH(P866,'G Project Timeline-OPM update'!$G$4:$L$4,0))-14</f>
        <v>#N/A</v>
      </c>
      <c r="T866" s="95" t="str">
        <f t="shared" si="3"/>
        <v>#N/A</v>
      </c>
      <c r="U866" s="96" t="str">
        <f>IFERROR(VLOOKUP(G866,'Bidding list 26'!$B$2:$P$31,15,0),"")</f>
        <v/>
      </c>
      <c r="V866" s="96" t="str">
        <f t="shared" si="4"/>
        <v>#N/A</v>
      </c>
      <c r="W866" s="96">
        <f t="shared" si="31"/>
        <v>0</v>
      </c>
      <c r="X866" s="96" t="str">
        <f t="shared" si="21"/>
        <v>#N/A</v>
      </c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01"/>
      <c r="AI866" s="195"/>
      <c r="AJ866" s="103"/>
      <c r="AK866" s="104"/>
      <c r="AL866" s="3">
        <f t="shared" si="32"/>
        <v>0</v>
      </c>
      <c r="AM866" s="3">
        <f t="shared" si="33"/>
        <v>0</v>
      </c>
      <c r="AN866" s="3">
        <f t="shared" si="34"/>
        <v>0</v>
      </c>
      <c r="AO866" s="3">
        <f t="shared" si="35"/>
        <v>0</v>
      </c>
    </row>
    <row r="867">
      <c r="A867" s="93"/>
      <c r="B867" s="195"/>
      <c r="C867" s="195"/>
      <c r="D867" s="195"/>
      <c r="E867" s="195"/>
      <c r="F867" s="93"/>
      <c r="G867" s="195"/>
      <c r="H867" s="195" t="str">
        <f>vlookup(G867,'Bidding list 26'!$B$4:$G$270,6,0)</f>
        <v>#N/A</v>
      </c>
      <c r="I867" s="88" t="str">
        <f>vlookup(G867,'Bidding list 26'!$B$4:$I$1009,8,0)</f>
        <v>#N/A</v>
      </c>
      <c r="J867" s="93"/>
      <c r="K867" s="89" t="str">
        <f t="shared" si="30"/>
        <v>#N/A</v>
      </c>
      <c r="L867" s="93"/>
      <c r="M867" s="91"/>
      <c r="N867" s="122"/>
      <c r="O867" s="240"/>
      <c r="P867" s="240"/>
      <c r="Q867" s="195"/>
      <c r="R867" s="93">
        <f t="shared" si="29"/>
        <v>0</v>
      </c>
      <c r="S867" s="179" t="str">
        <f t="array" ref="S867">INDEX('G Project Timeline-OPM update'!$G$7:$L$35,MATCH(1,('G Project Timeline-OPM update'!$C$7:$C$35=N867)*('G Project Timeline-OPM update'!$B$7:$B$35=M867)*('G Project Timeline-OPM update'!$D$7:$D$35=O867),0),MATCH(P867,'G Project Timeline-OPM update'!$G$4:$L$4,0))-14</f>
        <v>#N/A</v>
      </c>
      <c r="T867" s="95" t="str">
        <f t="shared" si="3"/>
        <v>#N/A</v>
      </c>
      <c r="U867" s="96" t="str">
        <f>IFERROR(VLOOKUP(G867,'Bidding list 26'!$B$2:$P$31,15,0),"")</f>
        <v/>
      </c>
      <c r="V867" s="96" t="str">
        <f t="shared" si="4"/>
        <v>#N/A</v>
      </c>
      <c r="W867" s="96">
        <f t="shared" si="31"/>
        <v>0</v>
      </c>
      <c r="X867" s="96" t="str">
        <f t="shared" si="21"/>
        <v>#N/A</v>
      </c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01"/>
      <c r="AI867" s="195"/>
      <c r="AJ867" s="103"/>
      <c r="AK867" s="104"/>
      <c r="AL867" s="3">
        <f t="shared" si="32"/>
        <v>0</v>
      </c>
      <c r="AM867" s="3">
        <f t="shared" si="33"/>
        <v>0</v>
      </c>
      <c r="AN867" s="3">
        <f t="shared" si="34"/>
        <v>0</v>
      </c>
      <c r="AO867" s="3">
        <f t="shared" si="35"/>
        <v>0</v>
      </c>
    </row>
    <row r="868">
      <c r="A868" s="93"/>
      <c r="B868" s="195"/>
      <c r="C868" s="195"/>
      <c r="D868" s="195"/>
      <c r="E868" s="195"/>
      <c r="F868" s="93"/>
      <c r="G868" s="195"/>
      <c r="H868" s="195" t="str">
        <f>vlookup(G868,'Bidding list 26'!$B$4:$G$270,6,0)</f>
        <v>#N/A</v>
      </c>
      <c r="I868" s="88" t="str">
        <f>vlookup(G868,'Bidding list 26'!$B$4:$I$1009,8,0)</f>
        <v>#N/A</v>
      </c>
      <c r="J868" s="93"/>
      <c r="K868" s="89" t="str">
        <f t="shared" si="30"/>
        <v>#N/A</v>
      </c>
      <c r="L868" s="93"/>
      <c r="M868" s="91"/>
      <c r="N868" s="122"/>
      <c r="O868" s="240"/>
      <c r="P868" s="240"/>
      <c r="Q868" s="195"/>
      <c r="R868" s="93">
        <f t="shared" si="29"/>
        <v>0</v>
      </c>
      <c r="S868" s="179" t="str">
        <f t="array" ref="S868">INDEX('G Project Timeline-OPM update'!$G$7:$L$35,MATCH(1,('G Project Timeline-OPM update'!$C$7:$C$35=N868)*('G Project Timeline-OPM update'!$B$7:$B$35=M868)*('G Project Timeline-OPM update'!$D$7:$D$35=O868),0),MATCH(P868,'G Project Timeline-OPM update'!$G$4:$L$4,0))-14</f>
        <v>#N/A</v>
      </c>
      <c r="T868" s="95" t="str">
        <f t="shared" si="3"/>
        <v>#N/A</v>
      </c>
      <c r="U868" s="96" t="str">
        <f>IFERROR(VLOOKUP(G868,'Bidding list 26'!$B$2:$P$31,15,0),"")</f>
        <v/>
      </c>
      <c r="V868" s="96" t="str">
        <f t="shared" si="4"/>
        <v>#N/A</v>
      </c>
      <c r="W868" s="96">
        <f t="shared" si="31"/>
        <v>0</v>
      </c>
      <c r="X868" s="96" t="str">
        <f t="shared" si="21"/>
        <v>#N/A</v>
      </c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01"/>
      <c r="AI868" s="195"/>
      <c r="AJ868" s="103"/>
      <c r="AK868" s="104"/>
      <c r="AL868" s="3">
        <f t="shared" si="32"/>
        <v>0</v>
      </c>
      <c r="AM868" s="3">
        <f t="shared" si="33"/>
        <v>0</v>
      </c>
      <c r="AN868" s="3">
        <f t="shared" si="34"/>
        <v>0</v>
      </c>
      <c r="AO868" s="3">
        <f t="shared" si="35"/>
        <v>0</v>
      </c>
    </row>
    <row r="869">
      <c r="A869" s="93"/>
      <c r="B869" s="195"/>
      <c r="C869" s="195"/>
      <c r="D869" s="195"/>
      <c r="E869" s="195"/>
      <c r="F869" s="93"/>
      <c r="G869" s="195"/>
      <c r="H869" s="195" t="str">
        <f>vlookup(G869,'Bidding list 26'!$B$4:$G$270,6,0)</f>
        <v>#N/A</v>
      </c>
      <c r="I869" s="88" t="str">
        <f>vlookup(G869,'Bidding list 26'!$B$4:$I$1009,8,0)</f>
        <v>#N/A</v>
      </c>
      <c r="J869" s="93"/>
      <c r="K869" s="89" t="str">
        <f t="shared" si="30"/>
        <v>#N/A</v>
      </c>
      <c r="L869" s="93"/>
      <c r="M869" s="91"/>
      <c r="N869" s="122"/>
      <c r="O869" s="240"/>
      <c r="P869" s="240"/>
      <c r="Q869" s="195"/>
      <c r="R869" s="93">
        <f t="shared" si="29"/>
        <v>0</v>
      </c>
      <c r="S869" s="179" t="str">
        <f t="array" ref="S869">INDEX('G Project Timeline-OPM update'!$G$7:$L$35,MATCH(1,('G Project Timeline-OPM update'!$C$7:$C$35=N869)*('G Project Timeline-OPM update'!$B$7:$B$35=M869)*('G Project Timeline-OPM update'!$D$7:$D$35=O869),0),MATCH(P869,'G Project Timeline-OPM update'!$G$4:$L$4,0))-14</f>
        <v>#N/A</v>
      </c>
      <c r="T869" s="95" t="str">
        <f t="shared" si="3"/>
        <v>#N/A</v>
      </c>
      <c r="U869" s="96" t="str">
        <f>IFERROR(VLOOKUP(G869,'Bidding list 26'!$B$2:$P$31,15,0),"")</f>
        <v/>
      </c>
      <c r="V869" s="96" t="str">
        <f t="shared" si="4"/>
        <v>#N/A</v>
      </c>
      <c r="W869" s="96">
        <f t="shared" si="31"/>
        <v>0</v>
      </c>
      <c r="X869" s="96" t="str">
        <f t="shared" si="21"/>
        <v>#N/A</v>
      </c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01"/>
      <c r="AI869" s="195"/>
      <c r="AJ869" s="103"/>
      <c r="AK869" s="104"/>
      <c r="AL869" s="3">
        <f t="shared" si="32"/>
        <v>0</v>
      </c>
      <c r="AM869" s="3">
        <f t="shared" si="33"/>
        <v>0</v>
      </c>
      <c r="AN869" s="3">
        <f t="shared" si="34"/>
        <v>0</v>
      </c>
      <c r="AO869" s="3">
        <f t="shared" si="35"/>
        <v>0</v>
      </c>
    </row>
    <row r="870">
      <c r="A870" s="93"/>
      <c r="B870" s="195"/>
      <c r="C870" s="195"/>
      <c r="D870" s="195"/>
      <c r="E870" s="195"/>
      <c r="F870" s="93"/>
      <c r="G870" s="195"/>
      <c r="H870" s="195" t="str">
        <f>vlookup(G870,'Bidding list 26'!$B$4:$G$270,6,0)</f>
        <v>#N/A</v>
      </c>
      <c r="I870" s="88" t="str">
        <f>vlookup(G870,'Bidding list 26'!$B$4:$I$1009,8,0)</f>
        <v>#N/A</v>
      </c>
      <c r="J870" s="93"/>
      <c r="K870" s="89" t="str">
        <f t="shared" si="30"/>
        <v>#N/A</v>
      </c>
      <c r="L870" s="93"/>
      <c r="M870" s="91"/>
      <c r="N870" s="122"/>
      <c r="O870" s="240"/>
      <c r="P870" s="240"/>
      <c r="Q870" s="195"/>
      <c r="R870" s="93">
        <f t="shared" si="29"/>
        <v>0</v>
      </c>
      <c r="S870" s="179" t="str">
        <f t="array" ref="S870">INDEX('G Project Timeline-OPM update'!$G$7:$L$35,MATCH(1,('G Project Timeline-OPM update'!$C$7:$C$35=N870)*('G Project Timeline-OPM update'!$B$7:$B$35=M870)*('G Project Timeline-OPM update'!$D$7:$D$35=O870),0),MATCH(P870,'G Project Timeline-OPM update'!$G$4:$L$4,0))-14</f>
        <v>#N/A</v>
      </c>
      <c r="T870" s="95" t="str">
        <f t="shared" si="3"/>
        <v>#N/A</v>
      </c>
      <c r="U870" s="96" t="str">
        <f>IFERROR(VLOOKUP(G870,'Bidding list 26'!$B$2:$P$31,15,0),"")</f>
        <v/>
      </c>
      <c r="V870" s="96" t="str">
        <f t="shared" si="4"/>
        <v>#N/A</v>
      </c>
      <c r="W870" s="96">
        <f t="shared" si="31"/>
        <v>0</v>
      </c>
      <c r="X870" s="96" t="str">
        <f t="shared" si="21"/>
        <v>#N/A</v>
      </c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01"/>
      <c r="AI870" s="195"/>
      <c r="AJ870" s="103"/>
      <c r="AK870" s="104"/>
      <c r="AL870" s="3">
        <f t="shared" si="32"/>
        <v>0</v>
      </c>
      <c r="AM870" s="3">
        <f t="shared" si="33"/>
        <v>0</v>
      </c>
      <c r="AN870" s="3">
        <f t="shared" si="34"/>
        <v>0</v>
      </c>
      <c r="AO870" s="3">
        <f t="shared" si="35"/>
        <v>0</v>
      </c>
    </row>
    <row r="871">
      <c r="A871" s="93"/>
      <c r="B871" s="195"/>
      <c r="C871" s="195"/>
      <c r="D871" s="195"/>
      <c r="E871" s="195"/>
      <c r="F871" s="93"/>
      <c r="G871" s="195"/>
      <c r="H871" s="195" t="str">
        <f>vlookup(G871,'Bidding list 26'!$B$4:$G$270,6,0)</f>
        <v>#N/A</v>
      </c>
      <c r="I871" s="88" t="str">
        <f>vlookup(G871,'Bidding list 26'!$B$4:$I$1009,8,0)</f>
        <v>#N/A</v>
      </c>
      <c r="J871" s="93"/>
      <c r="K871" s="89" t="str">
        <f t="shared" si="30"/>
        <v>#N/A</v>
      </c>
      <c r="L871" s="93"/>
      <c r="M871" s="91"/>
      <c r="N871" s="122"/>
      <c r="O871" s="240"/>
      <c r="P871" s="240"/>
      <c r="Q871" s="195"/>
      <c r="R871" s="93">
        <f t="shared" si="29"/>
        <v>0</v>
      </c>
      <c r="S871" s="179" t="str">
        <f t="array" ref="S871">INDEX('G Project Timeline-OPM update'!$G$7:$L$35,MATCH(1,('G Project Timeline-OPM update'!$C$7:$C$35=N871)*('G Project Timeline-OPM update'!$B$7:$B$35=M871)*('G Project Timeline-OPM update'!$D$7:$D$35=O871),0),MATCH(P871,'G Project Timeline-OPM update'!$G$4:$L$4,0))-14</f>
        <v>#N/A</v>
      </c>
      <c r="T871" s="95" t="str">
        <f t="shared" si="3"/>
        <v>#N/A</v>
      </c>
      <c r="U871" s="96" t="str">
        <f>IFERROR(VLOOKUP(G871,'Bidding list 26'!$B$2:$P$31,15,0),"")</f>
        <v/>
      </c>
      <c r="V871" s="96" t="str">
        <f t="shared" si="4"/>
        <v>#N/A</v>
      </c>
      <c r="W871" s="96">
        <f t="shared" si="31"/>
        <v>0</v>
      </c>
      <c r="X871" s="96" t="str">
        <f t="shared" si="21"/>
        <v>#N/A</v>
      </c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01"/>
      <c r="AI871" s="195"/>
      <c r="AJ871" s="103"/>
      <c r="AK871" s="104"/>
      <c r="AL871" s="3">
        <f t="shared" si="32"/>
        <v>0</v>
      </c>
      <c r="AM871" s="3">
        <f t="shared" si="33"/>
        <v>0</v>
      </c>
      <c r="AN871" s="3">
        <f t="shared" si="34"/>
        <v>0</v>
      </c>
      <c r="AO871" s="3">
        <f t="shared" si="35"/>
        <v>0</v>
      </c>
    </row>
    <row r="872">
      <c r="A872" s="93"/>
      <c r="B872" s="195"/>
      <c r="C872" s="195"/>
      <c r="D872" s="195"/>
      <c r="E872" s="195"/>
      <c r="F872" s="93"/>
      <c r="G872" s="195"/>
      <c r="H872" s="195" t="str">
        <f>vlookup(G872,'Bidding list 26'!$B$4:$G$270,6,0)</f>
        <v>#N/A</v>
      </c>
      <c r="I872" s="88" t="str">
        <f>vlookup(G872,'Bidding list 26'!$B$4:$I$1009,8,0)</f>
        <v>#N/A</v>
      </c>
      <c r="J872" s="93"/>
      <c r="K872" s="89" t="str">
        <f t="shared" si="30"/>
        <v>#N/A</v>
      </c>
      <c r="L872" s="93"/>
      <c r="M872" s="91"/>
      <c r="N872" s="122"/>
      <c r="O872" s="240"/>
      <c r="P872" s="240"/>
      <c r="Q872" s="195"/>
      <c r="R872" s="93">
        <f t="shared" si="29"/>
        <v>0</v>
      </c>
      <c r="S872" s="179" t="str">
        <f t="array" ref="S872">INDEX('G Project Timeline-OPM update'!$G$7:$L$35,MATCH(1,('G Project Timeline-OPM update'!$C$7:$C$35=N872)*('G Project Timeline-OPM update'!$B$7:$B$35=M872)*('G Project Timeline-OPM update'!$D$7:$D$35=O872),0),MATCH(P872,'G Project Timeline-OPM update'!$G$4:$L$4,0))-14</f>
        <v>#N/A</v>
      </c>
      <c r="T872" s="95" t="str">
        <f t="shared" si="3"/>
        <v>#N/A</v>
      </c>
      <c r="U872" s="96" t="str">
        <f>IFERROR(VLOOKUP(G872,'Bidding list 26'!$B$2:$P$31,15,0),"")</f>
        <v/>
      </c>
      <c r="V872" s="96" t="str">
        <f t="shared" si="4"/>
        <v>#N/A</v>
      </c>
      <c r="W872" s="96">
        <f t="shared" si="31"/>
        <v>0</v>
      </c>
      <c r="X872" s="96" t="str">
        <f t="shared" si="21"/>
        <v>#N/A</v>
      </c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01"/>
      <c r="AI872" s="195"/>
      <c r="AJ872" s="103"/>
      <c r="AK872" s="104"/>
      <c r="AL872" s="3">
        <f t="shared" si="32"/>
        <v>0</v>
      </c>
      <c r="AM872" s="3">
        <f t="shared" si="33"/>
        <v>0</v>
      </c>
      <c r="AN872" s="3">
        <f t="shared" si="34"/>
        <v>0</v>
      </c>
      <c r="AO872" s="3">
        <f t="shared" si="35"/>
        <v>0</v>
      </c>
    </row>
    <row r="873">
      <c r="A873" s="93"/>
      <c r="B873" s="195"/>
      <c r="C873" s="195"/>
      <c r="D873" s="195"/>
      <c r="E873" s="195"/>
      <c r="F873" s="93"/>
      <c r="G873" s="195"/>
      <c r="H873" s="195" t="str">
        <f>vlookup(G873,'Bidding list 26'!$B$4:$G$270,6,0)</f>
        <v>#N/A</v>
      </c>
      <c r="I873" s="88" t="str">
        <f>vlookup(G873,'Bidding list 26'!$B$4:$I$1009,8,0)</f>
        <v>#N/A</v>
      </c>
      <c r="J873" s="93"/>
      <c r="K873" s="89" t="str">
        <f t="shared" si="30"/>
        <v>#N/A</v>
      </c>
      <c r="L873" s="93"/>
      <c r="M873" s="91"/>
      <c r="N873" s="122"/>
      <c r="O873" s="240"/>
      <c r="P873" s="240"/>
      <c r="Q873" s="195"/>
      <c r="R873" s="93">
        <f t="shared" si="29"/>
        <v>0</v>
      </c>
      <c r="S873" s="179" t="str">
        <f t="array" ref="S873">INDEX('G Project Timeline-OPM update'!$G$7:$L$35,MATCH(1,('G Project Timeline-OPM update'!$C$7:$C$35=N873)*('G Project Timeline-OPM update'!$B$7:$B$35=M873)*('G Project Timeline-OPM update'!$D$7:$D$35=O873),0),MATCH(P873,'G Project Timeline-OPM update'!$G$4:$L$4,0))-14</f>
        <v>#N/A</v>
      </c>
      <c r="T873" s="95" t="str">
        <f t="shared" si="3"/>
        <v>#N/A</v>
      </c>
      <c r="U873" s="96" t="str">
        <f>IFERROR(VLOOKUP(G873,'Bidding list 26'!$B$2:$P$31,15,0),"")</f>
        <v/>
      </c>
      <c r="V873" s="96" t="str">
        <f t="shared" si="4"/>
        <v>#N/A</v>
      </c>
      <c r="W873" s="96">
        <f t="shared" si="31"/>
        <v>0</v>
      </c>
      <c r="X873" s="96" t="str">
        <f t="shared" si="21"/>
        <v>#N/A</v>
      </c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01"/>
      <c r="AI873" s="195"/>
      <c r="AJ873" s="103"/>
      <c r="AK873" s="104"/>
      <c r="AL873" s="3">
        <f t="shared" si="32"/>
        <v>0</v>
      </c>
      <c r="AM873" s="3">
        <f t="shared" si="33"/>
        <v>0</v>
      </c>
      <c r="AN873" s="3">
        <f t="shared" si="34"/>
        <v>0</v>
      </c>
      <c r="AO873" s="3">
        <f t="shared" si="35"/>
        <v>0</v>
      </c>
    </row>
    <row r="874">
      <c r="A874" s="93"/>
      <c r="B874" s="195"/>
      <c r="C874" s="195"/>
      <c r="D874" s="195"/>
      <c r="E874" s="195"/>
      <c r="F874" s="93"/>
      <c r="G874" s="195"/>
      <c r="H874" s="195" t="str">
        <f>vlookup(G874,'Bidding list 26'!$B$4:$G$270,6,0)</f>
        <v>#N/A</v>
      </c>
      <c r="I874" s="88" t="str">
        <f>vlookup(G874,'Bidding list 26'!$B$4:$I$1009,8,0)</f>
        <v>#N/A</v>
      </c>
      <c r="J874" s="93"/>
      <c r="K874" s="89" t="str">
        <f t="shared" si="30"/>
        <v>#N/A</v>
      </c>
      <c r="L874" s="93"/>
      <c r="M874" s="91"/>
      <c r="N874" s="122"/>
      <c r="O874" s="240"/>
      <c r="P874" s="240"/>
      <c r="Q874" s="195"/>
      <c r="R874" s="93">
        <f t="shared" si="29"/>
        <v>0</v>
      </c>
      <c r="S874" s="179" t="str">
        <f t="array" ref="S874">INDEX('G Project Timeline-OPM update'!$G$7:$L$35,MATCH(1,('G Project Timeline-OPM update'!$C$7:$C$35=N874)*('G Project Timeline-OPM update'!$B$7:$B$35=M874)*('G Project Timeline-OPM update'!$D$7:$D$35=O874),0),MATCH(P874,'G Project Timeline-OPM update'!$G$4:$L$4,0))-14</f>
        <v>#N/A</v>
      </c>
      <c r="T874" s="95" t="str">
        <f t="shared" si="3"/>
        <v>#N/A</v>
      </c>
      <c r="U874" s="96" t="str">
        <f>IFERROR(VLOOKUP(G874,'Bidding list 26'!$B$2:$P$31,15,0),"")</f>
        <v/>
      </c>
      <c r="V874" s="96" t="str">
        <f t="shared" si="4"/>
        <v>#N/A</v>
      </c>
      <c r="W874" s="96">
        <f t="shared" si="31"/>
        <v>0</v>
      </c>
      <c r="X874" s="96" t="str">
        <f t="shared" si="21"/>
        <v>#N/A</v>
      </c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01"/>
      <c r="AI874" s="195"/>
      <c r="AJ874" s="103"/>
      <c r="AK874" s="104"/>
      <c r="AL874" s="3">
        <f t="shared" si="32"/>
        <v>0</v>
      </c>
      <c r="AM874" s="3">
        <f t="shared" si="33"/>
        <v>0</v>
      </c>
      <c r="AN874" s="3">
        <f t="shared" si="34"/>
        <v>0</v>
      </c>
      <c r="AO874" s="3">
        <f t="shared" si="35"/>
        <v>0</v>
      </c>
    </row>
    <row r="875">
      <c r="A875" s="93"/>
      <c r="B875" s="195"/>
      <c r="C875" s="195"/>
      <c r="D875" s="195"/>
      <c r="E875" s="195"/>
      <c r="F875" s="93"/>
      <c r="G875" s="195"/>
      <c r="H875" s="195" t="str">
        <f>vlookup(G875,'Bidding list 26'!$B$4:$G$270,6,0)</f>
        <v>#N/A</v>
      </c>
      <c r="I875" s="88" t="str">
        <f>vlookup(G875,'Bidding list 26'!$B$4:$I$1009,8,0)</f>
        <v>#N/A</v>
      </c>
      <c r="J875" s="93"/>
      <c r="K875" s="89" t="str">
        <f t="shared" si="30"/>
        <v>#N/A</v>
      </c>
      <c r="L875" s="93"/>
      <c r="M875" s="91"/>
      <c r="N875" s="122"/>
      <c r="O875" s="240"/>
      <c r="P875" s="240"/>
      <c r="Q875" s="195"/>
      <c r="R875" s="93">
        <f t="shared" si="29"/>
        <v>0</v>
      </c>
      <c r="S875" s="179" t="str">
        <f t="array" ref="S875">INDEX('G Project Timeline-OPM update'!$G$7:$L$35,MATCH(1,('G Project Timeline-OPM update'!$C$7:$C$35=N875)*('G Project Timeline-OPM update'!$B$7:$B$35=M875)*('G Project Timeline-OPM update'!$D$7:$D$35=O875),0),MATCH(P875,'G Project Timeline-OPM update'!$G$4:$L$4,0))-14</f>
        <v>#N/A</v>
      </c>
      <c r="T875" s="95" t="str">
        <f t="shared" si="3"/>
        <v>#N/A</v>
      </c>
      <c r="U875" s="96" t="str">
        <f>IFERROR(VLOOKUP(G875,'Bidding list 26'!$B$2:$P$31,15,0),"")</f>
        <v/>
      </c>
      <c r="V875" s="96" t="str">
        <f t="shared" si="4"/>
        <v>#N/A</v>
      </c>
      <c r="W875" s="96">
        <f t="shared" si="31"/>
        <v>0</v>
      </c>
      <c r="X875" s="96" t="str">
        <f t="shared" si="21"/>
        <v>#N/A</v>
      </c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01"/>
      <c r="AI875" s="195"/>
      <c r="AJ875" s="103"/>
      <c r="AK875" s="104"/>
      <c r="AL875" s="3">
        <f t="shared" si="32"/>
        <v>0</v>
      </c>
      <c r="AM875" s="3">
        <f t="shared" si="33"/>
        <v>0</v>
      </c>
      <c r="AN875" s="3">
        <f t="shared" si="34"/>
        <v>0</v>
      </c>
      <c r="AO875" s="3">
        <f t="shared" si="35"/>
        <v>0</v>
      </c>
    </row>
    <row r="876">
      <c r="A876" s="93"/>
      <c r="B876" s="195"/>
      <c r="C876" s="195"/>
      <c r="D876" s="195"/>
      <c r="E876" s="195"/>
      <c r="F876" s="93"/>
      <c r="G876" s="195"/>
      <c r="H876" s="195" t="str">
        <f>vlookup(G876,'Bidding list 26'!$B$4:$G$270,6,0)</f>
        <v>#N/A</v>
      </c>
      <c r="I876" s="88" t="str">
        <f>vlookup(G876,'Bidding list 26'!$B$4:$I$1009,8,0)</f>
        <v>#N/A</v>
      </c>
      <c r="J876" s="93"/>
      <c r="K876" s="89" t="str">
        <f t="shared" si="30"/>
        <v>#N/A</v>
      </c>
      <c r="L876" s="93"/>
      <c r="M876" s="91"/>
      <c r="N876" s="122"/>
      <c r="O876" s="240"/>
      <c r="P876" s="240"/>
      <c r="Q876" s="195"/>
      <c r="R876" s="93">
        <f t="shared" si="29"/>
        <v>0</v>
      </c>
      <c r="S876" s="179" t="str">
        <f t="array" ref="S876">INDEX('G Project Timeline-OPM update'!$G$7:$L$35,MATCH(1,('G Project Timeline-OPM update'!$C$7:$C$35=N876)*('G Project Timeline-OPM update'!$B$7:$B$35=M876)*('G Project Timeline-OPM update'!$D$7:$D$35=O876),0),MATCH(P876,'G Project Timeline-OPM update'!$G$4:$L$4,0))-14</f>
        <v>#N/A</v>
      </c>
      <c r="T876" s="95" t="str">
        <f t="shared" si="3"/>
        <v>#N/A</v>
      </c>
      <c r="U876" s="96" t="str">
        <f>IFERROR(VLOOKUP(G876,'Bidding list 26'!$B$2:$P$31,15,0),"")</f>
        <v/>
      </c>
      <c r="V876" s="96" t="str">
        <f t="shared" si="4"/>
        <v>#N/A</v>
      </c>
      <c r="W876" s="96">
        <f t="shared" si="31"/>
        <v>0</v>
      </c>
      <c r="X876" s="96" t="str">
        <f t="shared" si="21"/>
        <v>#N/A</v>
      </c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01"/>
      <c r="AI876" s="195"/>
      <c r="AJ876" s="103"/>
      <c r="AK876" s="104"/>
      <c r="AL876" s="3">
        <f t="shared" si="32"/>
        <v>0</v>
      </c>
      <c r="AM876" s="3">
        <f t="shared" si="33"/>
        <v>0</v>
      </c>
      <c r="AN876" s="3">
        <f t="shared" si="34"/>
        <v>0</v>
      </c>
      <c r="AO876" s="3">
        <f t="shared" si="35"/>
        <v>0</v>
      </c>
    </row>
    <row r="877">
      <c r="A877" s="93"/>
      <c r="B877" s="195"/>
      <c r="C877" s="195"/>
      <c r="D877" s="195"/>
      <c r="E877" s="195"/>
      <c r="F877" s="93"/>
      <c r="G877" s="195"/>
      <c r="H877" s="195" t="str">
        <f>vlookup(G877,'Bidding list 26'!$B$4:$G$270,6,0)</f>
        <v>#N/A</v>
      </c>
      <c r="I877" s="88" t="str">
        <f>vlookup(G877,'Bidding list 26'!$B$4:$I$1009,8,0)</f>
        <v>#N/A</v>
      </c>
      <c r="J877" s="93"/>
      <c r="K877" s="89" t="str">
        <f t="shared" si="30"/>
        <v>#N/A</v>
      </c>
      <c r="L877" s="93"/>
      <c r="M877" s="91"/>
      <c r="N877" s="122"/>
      <c r="O877" s="240"/>
      <c r="P877" s="240"/>
      <c r="Q877" s="195"/>
      <c r="R877" s="93">
        <f t="shared" si="29"/>
        <v>0</v>
      </c>
      <c r="S877" s="179" t="str">
        <f t="array" ref="S877">INDEX('G Project Timeline-OPM update'!$G$7:$L$35,MATCH(1,('G Project Timeline-OPM update'!$C$7:$C$35=N877)*('G Project Timeline-OPM update'!$B$7:$B$35=M877)*('G Project Timeline-OPM update'!$D$7:$D$35=O877),0),MATCH(P877,'G Project Timeline-OPM update'!$G$4:$L$4,0))-14</f>
        <v>#N/A</v>
      </c>
      <c r="T877" s="95" t="str">
        <f t="shared" si="3"/>
        <v>#N/A</v>
      </c>
      <c r="U877" s="96" t="str">
        <f>IFERROR(VLOOKUP(G877,'Bidding list 26'!$B$2:$P$31,15,0),"")</f>
        <v/>
      </c>
      <c r="V877" s="96" t="str">
        <f t="shared" si="4"/>
        <v>#N/A</v>
      </c>
      <c r="W877" s="96">
        <f t="shared" si="31"/>
        <v>0</v>
      </c>
      <c r="X877" s="96" t="str">
        <f t="shared" si="21"/>
        <v>#N/A</v>
      </c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01"/>
      <c r="AI877" s="195"/>
      <c r="AJ877" s="103"/>
      <c r="AK877" s="104"/>
      <c r="AL877" s="3">
        <f t="shared" si="32"/>
        <v>0</v>
      </c>
      <c r="AM877" s="3">
        <f t="shared" si="33"/>
        <v>0</v>
      </c>
      <c r="AN877" s="3">
        <f t="shared" si="34"/>
        <v>0</v>
      </c>
      <c r="AO877" s="3">
        <f t="shared" si="35"/>
        <v>0</v>
      </c>
    </row>
    <row r="878">
      <c r="A878" s="93"/>
      <c r="B878" s="195"/>
      <c r="C878" s="195"/>
      <c r="D878" s="195"/>
      <c r="E878" s="195"/>
      <c r="F878" s="93"/>
      <c r="G878" s="195"/>
      <c r="H878" s="195" t="str">
        <f>vlookup(G878,'Bidding list 26'!$B$4:$G$270,6,0)</f>
        <v>#N/A</v>
      </c>
      <c r="I878" s="88" t="str">
        <f>vlookup(G878,'Bidding list 26'!$B$4:$I$1009,8,0)</f>
        <v>#N/A</v>
      </c>
      <c r="J878" s="93"/>
      <c r="K878" s="89" t="str">
        <f t="shared" si="30"/>
        <v>#N/A</v>
      </c>
      <c r="L878" s="93"/>
      <c r="M878" s="91"/>
      <c r="N878" s="122"/>
      <c r="O878" s="240"/>
      <c r="P878" s="240"/>
      <c r="Q878" s="195"/>
      <c r="R878" s="93">
        <f t="shared" si="29"/>
        <v>0</v>
      </c>
      <c r="S878" s="179" t="str">
        <f t="array" ref="S878">INDEX('G Project Timeline-OPM update'!$G$7:$L$35,MATCH(1,('G Project Timeline-OPM update'!$C$7:$C$35=N878)*('G Project Timeline-OPM update'!$B$7:$B$35=M878)*('G Project Timeline-OPM update'!$D$7:$D$35=O878),0),MATCH(P878,'G Project Timeline-OPM update'!$G$4:$L$4,0))-14</f>
        <v>#N/A</v>
      </c>
      <c r="T878" s="95" t="str">
        <f t="shared" si="3"/>
        <v>#N/A</v>
      </c>
      <c r="U878" s="96" t="str">
        <f>IFERROR(VLOOKUP(G878,'Bidding list 26'!$B$2:$P$31,15,0),"")</f>
        <v/>
      </c>
      <c r="V878" s="96" t="str">
        <f t="shared" si="4"/>
        <v>#N/A</v>
      </c>
      <c r="W878" s="96">
        <f t="shared" si="31"/>
        <v>0</v>
      </c>
      <c r="X878" s="96" t="str">
        <f t="shared" si="21"/>
        <v>#N/A</v>
      </c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01"/>
      <c r="AI878" s="195"/>
      <c r="AJ878" s="103"/>
      <c r="AK878" s="104"/>
      <c r="AL878" s="3">
        <f t="shared" si="32"/>
        <v>0</v>
      </c>
      <c r="AM878" s="3">
        <f t="shared" si="33"/>
        <v>0</v>
      </c>
      <c r="AN878" s="3">
        <f t="shared" si="34"/>
        <v>0</v>
      </c>
      <c r="AO878" s="3">
        <f t="shared" si="35"/>
        <v>0</v>
      </c>
    </row>
    <row r="879">
      <c r="A879" s="93"/>
      <c r="B879" s="195"/>
      <c r="C879" s="195"/>
      <c r="D879" s="195"/>
      <c r="E879" s="195"/>
      <c r="F879" s="93"/>
      <c r="G879" s="195"/>
      <c r="H879" s="195" t="str">
        <f>vlookup(G879,'Bidding list 26'!$B$4:$G$270,6,0)</f>
        <v>#N/A</v>
      </c>
      <c r="I879" s="88" t="str">
        <f>vlookup(G879,'Bidding list 26'!$B$4:$I$1009,8,0)</f>
        <v>#N/A</v>
      </c>
      <c r="J879" s="93"/>
      <c r="K879" s="89" t="str">
        <f t="shared" si="30"/>
        <v>#N/A</v>
      </c>
      <c r="L879" s="93"/>
      <c r="M879" s="91"/>
      <c r="N879" s="122"/>
      <c r="O879" s="240"/>
      <c r="P879" s="240"/>
      <c r="Q879" s="195"/>
      <c r="R879" s="93">
        <f t="shared" si="29"/>
        <v>0</v>
      </c>
      <c r="S879" s="179" t="str">
        <f t="array" ref="S879">INDEX('G Project Timeline-OPM update'!$G$7:$L$35,MATCH(1,('G Project Timeline-OPM update'!$C$7:$C$35=N879)*('G Project Timeline-OPM update'!$B$7:$B$35=M879)*('G Project Timeline-OPM update'!$D$7:$D$35=O879),0),MATCH(P879,'G Project Timeline-OPM update'!$G$4:$L$4,0))-14</f>
        <v>#N/A</v>
      </c>
      <c r="T879" s="95" t="str">
        <f t="shared" si="3"/>
        <v>#N/A</v>
      </c>
      <c r="U879" s="96" t="str">
        <f>IFERROR(VLOOKUP(G879,'Bidding list 26'!$B$2:$P$31,15,0),"")</f>
        <v/>
      </c>
      <c r="V879" s="96" t="str">
        <f t="shared" si="4"/>
        <v>#N/A</v>
      </c>
      <c r="W879" s="96">
        <f t="shared" si="31"/>
        <v>0</v>
      </c>
      <c r="X879" s="96" t="str">
        <f t="shared" si="21"/>
        <v>#N/A</v>
      </c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01"/>
      <c r="AI879" s="195"/>
      <c r="AJ879" s="103"/>
      <c r="AK879" s="104"/>
      <c r="AL879" s="3">
        <f t="shared" si="32"/>
        <v>0</v>
      </c>
      <c r="AM879" s="3">
        <f t="shared" si="33"/>
        <v>0</v>
      </c>
      <c r="AN879" s="3">
        <f t="shared" si="34"/>
        <v>0</v>
      </c>
      <c r="AO879" s="3">
        <f t="shared" si="35"/>
        <v>0</v>
      </c>
    </row>
    <row r="880">
      <c r="A880" s="93"/>
      <c r="B880" s="195"/>
      <c r="C880" s="195"/>
      <c r="D880" s="195"/>
      <c r="E880" s="195"/>
      <c r="F880" s="93"/>
      <c r="G880" s="195"/>
      <c r="H880" s="195" t="str">
        <f>vlookup(G880,'Bidding list 26'!$B$4:$G$270,6,0)</f>
        <v>#N/A</v>
      </c>
      <c r="I880" s="88" t="str">
        <f>vlookup(G880,'Bidding list 26'!$B$4:$I$1009,8,0)</f>
        <v>#N/A</v>
      </c>
      <c r="J880" s="93"/>
      <c r="K880" s="89" t="str">
        <f t="shared" si="30"/>
        <v>#N/A</v>
      </c>
      <c r="L880" s="93"/>
      <c r="M880" s="91"/>
      <c r="N880" s="122"/>
      <c r="O880" s="240"/>
      <c r="P880" s="240"/>
      <c r="Q880" s="195"/>
      <c r="R880" s="93">
        <f t="shared" si="29"/>
        <v>0</v>
      </c>
      <c r="S880" s="179" t="str">
        <f t="array" ref="S880">INDEX('G Project Timeline-OPM update'!$G$7:$L$35,MATCH(1,('G Project Timeline-OPM update'!$C$7:$C$35=N880)*('G Project Timeline-OPM update'!$B$7:$B$35=M880)*('G Project Timeline-OPM update'!$D$7:$D$35=O880),0),MATCH(P880,'G Project Timeline-OPM update'!$G$4:$L$4,0))-14</f>
        <v>#N/A</v>
      </c>
      <c r="T880" s="95" t="str">
        <f t="shared" si="3"/>
        <v>#N/A</v>
      </c>
      <c r="U880" s="96" t="str">
        <f>IFERROR(VLOOKUP(G880,'Bidding list 26'!$B$2:$P$31,15,0),"")</f>
        <v/>
      </c>
      <c r="V880" s="96" t="str">
        <f t="shared" si="4"/>
        <v>#N/A</v>
      </c>
      <c r="W880" s="96">
        <f t="shared" si="31"/>
        <v>0</v>
      </c>
      <c r="X880" s="96" t="str">
        <f t="shared" si="21"/>
        <v>#N/A</v>
      </c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01"/>
      <c r="AI880" s="195"/>
      <c r="AJ880" s="103"/>
      <c r="AK880" s="104"/>
      <c r="AL880" s="3">
        <f t="shared" si="32"/>
        <v>0</v>
      </c>
      <c r="AM880" s="3">
        <f t="shared" si="33"/>
        <v>0</v>
      </c>
      <c r="AN880" s="3">
        <f t="shared" si="34"/>
        <v>0</v>
      </c>
      <c r="AO880" s="3">
        <f t="shared" si="35"/>
        <v>0</v>
      </c>
    </row>
    <row r="881">
      <c r="A881" s="93"/>
      <c r="B881" s="195"/>
      <c r="C881" s="195"/>
      <c r="D881" s="195"/>
      <c r="E881" s="195"/>
      <c r="F881" s="93"/>
      <c r="G881" s="195"/>
      <c r="H881" s="195" t="str">
        <f>vlookup(G881,'Bidding list 26'!$B$4:$G$270,6,0)</f>
        <v>#N/A</v>
      </c>
      <c r="I881" s="88" t="str">
        <f>vlookup(G881,'Bidding list 26'!$B$4:$I$1009,8,0)</f>
        <v>#N/A</v>
      </c>
      <c r="J881" s="93"/>
      <c r="K881" s="89" t="str">
        <f t="shared" si="30"/>
        <v>#N/A</v>
      </c>
      <c r="L881" s="93"/>
      <c r="M881" s="91"/>
      <c r="N881" s="122"/>
      <c r="O881" s="240"/>
      <c r="P881" s="240"/>
      <c r="Q881" s="195"/>
      <c r="R881" s="93">
        <f t="shared" si="29"/>
        <v>0</v>
      </c>
      <c r="S881" s="179" t="str">
        <f t="array" ref="S881">INDEX('G Project Timeline-OPM update'!$G$7:$L$35,MATCH(1,('G Project Timeline-OPM update'!$C$7:$C$35=N881)*('G Project Timeline-OPM update'!$B$7:$B$35=M881)*('G Project Timeline-OPM update'!$D$7:$D$35=O881),0),MATCH(P881,'G Project Timeline-OPM update'!$G$4:$L$4,0))-14</f>
        <v>#N/A</v>
      </c>
      <c r="T881" s="95" t="str">
        <f t="shared" si="3"/>
        <v>#N/A</v>
      </c>
      <c r="U881" s="96" t="str">
        <f>IFERROR(VLOOKUP(G881,'Bidding list 26'!$B$2:$P$31,15,0),"")</f>
        <v/>
      </c>
      <c r="V881" s="96" t="str">
        <f t="shared" si="4"/>
        <v>#N/A</v>
      </c>
      <c r="W881" s="96">
        <f t="shared" si="31"/>
        <v>0</v>
      </c>
      <c r="X881" s="96" t="str">
        <f t="shared" si="21"/>
        <v>#N/A</v>
      </c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01"/>
      <c r="AI881" s="195"/>
      <c r="AJ881" s="103"/>
      <c r="AK881" s="104"/>
      <c r="AL881" s="3">
        <f t="shared" si="32"/>
        <v>0</v>
      </c>
      <c r="AM881" s="3">
        <f t="shared" si="33"/>
        <v>0</v>
      </c>
      <c r="AN881" s="3">
        <f t="shared" si="34"/>
        <v>0</v>
      </c>
      <c r="AO881" s="3">
        <f t="shared" si="35"/>
        <v>0</v>
      </c>
    </row>
    <row r="882">
      <c r="A882" s="93"/>
      <c r="B882" s="195"/>
      <c r="C882" s="195"/>
      <c r="D882" s="195"/>
      <c r="E882" s="195"/>
      <c r="F882" s="93"/>
      <c r="G882" s="195"/>
      <c r="H882" s="195" t="str">
        <f>vlookup(G882,'Bidding list 26'!$B$4:$G$270,6,0)</f>
        <v>#N/A</v>
      </c>
      <c r="I882" s="88" t="str">
        <f>vlookup(G882,'Bidding list 26'!$B$4:$I$1009,8,0)</f>
        <v>#N/A</v>
      </c>
      <c r="J882" s="93"/>
      <c r="K882" s="89" t="str">
        <f t="shared" si="30"/>
        <v>#N/A</v>
      </c>
      <c r="L882" s="93"/>
      <c r="M882" s="91"/>
      <c r="N882" s="122"/>
      <c r="O882" s="240"/>
      <c r="P882" s="240"/>
      <c r="Q882" s="195"/>
      <c r="R882" s="93">
        <f t="shared" si="29"/>
        <v>0</v>
      </c>
      <c r="S882" s="179" t="str">
        <f t="array" ref="S882">INDEX('G Project Timeline-OPM update'!$G$7:$L$35,MATCH(1,('G Project Timeline-OPM update'!$C$7:$C$35=N882)*('G Project Timeline-OPM update'!$B$7:$B$35=M882)*('G Project Timeline-OPM update'!$D$7:$D$35=O882),0),MATCH(P882,'G Project Timeline-OPM update'!$G$4:$L$4,0))-14</f>
        <v>#N/A</v>
      </c>
      <c r="T882" s="95" t="str">
        <f t="shared" si="3"/>
        <v>#N/A</v>
      </c>
      <c r="U882" s="96" t="str">
        <f>IFERROR(VLOOKUP(G882,'Bidding list 26'!$B$2:$P$31,15,0),"")</f>
        <v/>
      </c>
      <c r="V882" s="96" t="str">
        <f t="shared" si="4"/>
        <v>#N/A</v>
      </c>
      <c r="W882" s="96">
        <f t="shared" si="31"/>
        <v>0</v>
      </c>
      <c r="X882" s="96" t="str">
        <f t="shared" si="21"/>
        <v>#N/A</v>
      </c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01"/>
      <c r="AI882" s="195"/>
      <c r="AJ882" s="103"/>
      <c r="AK882" s="104"/>
      <c r="AL882" s="3">
        <f t="shared" si="32"/>
        <v>0</v>
      </c>
      <c r="AM882" s="3">
        <f t="shared" si="33"/>
        <v>0</v>
      </c>
      <c r="AN882" s="3">
        <f t="shared" si="34"/>
        <v>0</v>
      </c>
      <c r="AO882" s="3">
        <f t="shared" si="35"/>
        <v>0</v>
      </c>
    </row>
    <row r="883">
      <c r="A883" s="93"/>
      <c r="B883" s="195"/>
      <c r="C883" s="195"/>
      <c r="D883" s="195"/>
      <c r="E883" s="195"/>
      <c r="F883" s="93"/>
      <c r="G883" s="195"/>
      <c r="H883" s="195" t="str">
        <f>vlookup(G883,'Bidding list 26'!$B$4:$G$270,6,0)</f>
        <v>#N/A</v>
      </c>
      <c r="I883" s="88" t="str">
        <f>vlookup(G883,'Bidding list 26'!$B$4:$I$1009,8,0)</f>
        <v>#N/A</v>
      </c>
      <c r="J883" s="93"/>
      <c r="K883" s="89" t="str">
        <f t="shared" si="30"/>
        <v>#N/A</v>
      </c>
      <c r="L883" s="93"/>
      <c r="M883" s="91"/>
      <c r="N883" s="122"/>
      <c r="O883" s="240"/>
      <c r="P883" s="240"/>
      <c r="Q883" s="195"/>
      <c r="R883" s="93">
        <f t="shared" si="29"/>
        <v>0</v>
      </c>
      <c r="S883" s="179" t="str">
        <f t="array" ref="S883">INDEX('G Project Timeline-OPM update'!$G$7:$L$35,MATCH(1,('G Project Timeline-OPM update'!$C$7:$C$35=N883)*('G Project Timeline-OPM update'!$B$7:$B$35=M883)*('G Project Timeline-OPM update'!$D$7:$D$35=O883),0),MATCH(P883,'G Project Timeline-OPM update'!$G$4:$L$4,0))-14</f>
        <v>#N/A</v>
      </c>
      <c r="T883" s="95" t="str">
        <f t="shared" si="3"/>
        <v>#N/A</v>
      </c>
      <c r="U883" s="96" t="str">
        <f>IFERROR(VLOOKUP(G883,'Bidding list 26'!$B$2:$P$31,15,0),"")</f>
        <v/>
      </c>
      <c r="V883" s="96" t="str">
        <f t="shared" si="4"/>
        <v>#N/A</v>
      </c>
      <c r="W883" s="96">
        <f t="shared" si="31"/>
        <v>0</v>
      </c>
      <c r="X883" s="96" t="str">
        <f t="shared" si="21"/>
        <v>#N/A</v>
      </c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01"/>
      <c r="AI883" s="195"/>
      <c r="AJ883" s="103"/>
      <c r="AK883" s="104"/>
      <c r="AL883" s="3">
        <f t="shared" si="32"/>
        <v>0</v>
      </c>
      <c r="AM883" s="3">
        <f t="shared" si="33"/>
        <v>0</v>
      </c>
      <c r="AN883" s="3">
        <f t="shared" si="34"/>
        <v>0</v>
      </c>
      <c r="AO883" s="3">
        <f t="shared" si="35"/>
        <v>0</v>
      </c>
    </row>
    <row r="884">
      <c r="A884" s="93"/>
      <c r="B884" s="195"/>
      <c r="C884" s="195"/>
      <c r="D884" s="195"/>
      <c r="E884" s="195"/>
      <c r="F884" s="93"/>
      <c r="G884" s="195"/>
      <c r="H884" s="195" t="str">
        <f>vlookup(G884,'Bidding list 26'!$B$4:$G$270,6,0)</f>
        <v>#N/A</v>
      </c>
      <c r="I884" s="88" t="str">
        <f>vlookup(G884,'Bidding list 26'!$B$4:$I$1009,8,0)</f>
        <v>#N/A</v>
      </c>
      <c r="J884" s="93"/>
      <c r="K884" s="89" t="str">
        <f t="shared" si="30"/>
        <v>#N/A</v>
      </c>
      <c r="L884" s="93"/>
      <c r="M884" s="91"/>
      <c r="N884" s="122"/>
      <c r="O884" s="240"/>
      <c r="P884" s="240"/>
      <c r="Q884" s="195"/>
      <c r="R884" s="93">
        <f t="shared" si="29"/>
        <v>0</v>
      </c>
      <c r="S884" s="179" t="str">
        <f t="array" ref="S884">INDEX('G Project Timeline-OPM update'!$G$7:$L$35,MATCH(1,('G Project Timeline-OPM update'!$C$7:$C$35=N884)*('G Project Timeline-OPM update'!$B$7:$B$35=M884)*('G Project Timeline-OPM update'!$D$7:$D$35=O884),0),MATCH(P884,'G Project Timeline-OPM update'!$G$4:$L$4,0))-14</f>
        <v>#N/A</v>
      </c>
      <c r="T884" s="95" t="str">
        <f t="shared" si="3"/>
        <v>#N/A</v>
      </c>
      <c r="U884" s="96" t="str">
        <f>IFERROR(VLOOKUP(G884,'Bidding list 26'!$B$2:$P$31,15,0),"")</f>
        <v/>
      </c>
      <c r="V884" s="96" t="str">
        <f t="shared" si="4"/>
        <v>#N/A</v>
      </c>
      <c r="W884" s="96">
        <f t="shared" si="31"/>
        <v>0</v>
      </c>
      <c r="X884" s="96" t="str">
        <f t="shared" si="21"/>
        <v>#N/A</v>
      </c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01"/>
      <c r="AI884" s="195"/>
      <c r="AJ884" s="103"/>
      <c r="AK884" s="104"/>
      <c r="AL884" s="3">
        <f t="shared" si="32"/>
        <v>0</v>
      </c>
      <c r="AM884" s="3">
        <f t="shared" si="33"/>
        <v>0</v>
      </c>
      <c r="AN884" s="3">
        <f t="shared" si="34"/>
        <v>0</v>
      </c>
      <c r="AO884" s="3">
        <f t="shared" si="35"/>
        <v>0</v>
      </c>
    </row>
    <row r="885">
      <c r="A885" s="93"/>
      <c r="B885" s="195"/>
      <c r="C885" s="195"/>
      <c r="D885" s="195"/>
      <c r="E885" s="195"/>
      <c r="F885" s="93"/>
      <c r="G885" s="195"/>
      <c r="H885" s="195" t="str">
        <f>vlookup(G885,'Bidding list 26'!$B$4:$G$270,6,0)</f>
        <v>#N/A</v>
      </c>
      <c r="I885" s="88" t="str">
        <f>vlookup(G885,'Bidding list 26'!$B$4:$I$1009,8,0)</f>
        <v>#N/A</v>
      </c>
      <c r="J885" s="93"/>
      <c r="K885" s="89" t="str">
        <f t="shared" si="30"/>
        <v>#N/A</v>
      </c>
      <c r="L885" s="93"/>
      <c r="M885" s="91"/>
      <c r="N885" s="122"/>
      <c r="O885" s="240"/>
      <c r="P885" s="240"/>
      <c r="Q885" s="195"/>
      <c r="R885" s="93">
        <f t="shared" si="29"/>
        <v>0</v>
      </c>
      <c r="S885" s="179" t="str">
        <f t="array" ref="S885">INDEX('G Project Timeline-OPM update'!$G$7:$L$35,MATCH(1,('G Project Timeline-OPM update'!$C$7:$C$35=N885)*('G Project Timeline-OPM update'!$B$7:$B$35=M885)*('G Project Timeline-OPM update'!$D$7:$D$35=O885),0),MATCH(P885,'G Project Timeline-OPM update'!$G$4:$L$4,0))-14</f>
        <v>#N/A</v>
      </c>
      <c r="T885" s="95" t="str">
        <f t="shared" si="3"/>
        <v>#N/A</v>
      </c>
      <c r="U885" s="96" t="str">
        <f>IFERROR(VLOOKUP(G885,'Bidding list 26'!$B$2:$P$31,15,0),"")</f>
        <v/>
      </c>
      <c r="V885" s="96" t="str">
        <f t="shared" si="4"/>
        <v>#N/A</v>
      </c>
      <c r="W885" s="96">
        <f t="shared" si="31"/>
        <v>0</v>
      </c>
      <c r="X885" s="96" t="str">
        <f t="shared" si="21"/>
        <v>#N/A</v>
      </c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01"/>
      <c r="AI885" s="195"/>
      <c r="AJ885" s="103"/>
      <c r="AK885" s="104"/>
      <c r="AL885" s="3">
        <f t="shared" si="32"/>
        <v>0</v>
      </c>
      <c r="AM885" s="3">
        <f t="shared" si="33"/>
        <v>0</v>
      </c>
      <c r="AN885" s="3">
        <f t="shared" si="34"/>
        <v>0</v>
      </c>
      <c r="AO885" s="3">
        <f t="shared" si="35"/>
        <v>0</v>
      </c>
    </row>
    <row r="886">
      <c r="A886" s="93"/>
      <c r="B886" s="195"/>
      <c r="C886" s="195"/>
      <c r="D886" s="195"/>
      <c r="E886" s="195"/>
      <c r="F886" s="93"/>
      <c r="G886" s="195"/>
      <c r="H886" s="195" t="str">
        <f>vlookup(G886,'Bidding list 26'!$B$4:$G$270,6,0)</f>
        <v>#N/A</v>
      </c>
      <c r="I886" s="88" t="str">
        <f>vlookup(G886,'Bidding list 26'!$B$4:$I$1009,8,0)</f>
        <v>#N/A</v>
      </c>
      <c r="J886" s="93"/>
      <c r="K886" s="89" t="str">
        <f t="shared" si="30"/>
        <v>#N/A</v>
      </c>
      <c r="L886" s="93"/>
      <c r="M886" s="91"/>
      <c r="N886" s="122"/>
      <c r="O886" s="240"/>
      <c r="P886" s="240"/>
      <c r="Q886" s="195"/>
      <c r="R886" s="93">
        <f t="shared" si="29"/>
        <v>0</v>
      </c>
      <c r="S886" s="179" t="str">
        <f t="array" ref="S886">INDEX('G Project Timeline-OPM update'!$G$7:$L$35,MATCH(1,('G Project Timeline-OPM update'!$C$7:$C$35=N886)*('G Project Timeline-OPM update'!$B$7:$B$35=M886)*('G Project Timeline-OPM update'!$D$7:$D$35=O886),0),MATCH(P886,'G Project Timeline-OPM update'!$G$4:$L$4,0))-14</f>
        <v>#N/A</v>
      </c>
      <c r="T886" s="95" t="str">
        <f t="shared" si="3"/>
        <v>#N/A</v>
      </c>
      <c r="U886" s="96" t="str">
        <f>IFERROR(VLOOKUP(G886,'Bidding list 26'!$B$2:$P$31,15,0),"")</f>
        <v/>
      </c>
      <c r="V886" s="96" t="str">
        <f t="shared" si="4"/>
        <v>#N/A</v>
      </c>
      <c r="W886" s="96">
        <f t="shared" si="31"/>
        <v>0</v>
      </c>
      <c r="X886" s="96" t="str">
        <f t="shared" si="21"/>
        <v>#N/A</v>
      </c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01"/>
      <c r="AI886" s="195"/>
      <c r="AJ886" s="103"/>
      <c r="AK886" s="104"/>
      <c r="AL886" s="3">
        <f t="shared" si="32"/>
        <v>0</v>
      </c>
      <c r="AM886" s="3">
        <f t="shared" si="33"/>
        <v>0</v>
      </c>
      <c r="AN886" s="3">
        <f t="shared" si="34"/>
        <v>0</v>
      </c>
      <c r="AO886" s="3">
        <f t="shared" si="35"/>
        <v>0</v>
      </c>
    </row>
    <row r="887">
      <c r="A887" s="93"/>
      <c r="B887" s="195"/>
      <c r="C887" s="195"/>
      <c r="D887" s="195"/>
      <c r="E887" s="195"/>
      <c r="F887" s="93"/>
      <c r="G887" s="195"/>
      <c r="H887" s="195" t="str">
        <f>vlookup(G887,'Bidding list 26'!$B$4:$G$270,6,0)</f>
        <v>#N/A</v>
      </c>
      <c r="I887" s="88" t="str">
        <f>vlookup(G887,'Bidding list 26'!$B$4:$I$1009,8,0)</f>
        <v>#N/A</v>
      </c>
      <c r="J887" s="93"/>
      <c r="K887" s="89" t="str">
        <f t="shared" si="30"/>
        <v>#N/A</v>
      </c>
      <c r="L887" s="93"/>
      <c r="M887" s="91"/>
      <c r="N887" s="122"/>
      <c r="O887" s="240"/>
      <c r="P887" s="240"/>
      <c r="Q887" s="195"/>
      <c r="R887" s="93">
        <f t="shared" si="29"/>
        <v>0</v>
      </c>
      <c r="S887" s="179" t="str">
        <f t="array" ref="S887">INDEX('G Project Timeline-OPM update'!$G$7:$L$35,MATCH(1,('G Project Timeline-OPM update'!$C$7:$C$35=N887)*('G Project Timeline-OPM update'!$B$7:$B$35=M887)*('G Project Timeline-OPM update'!$D$7:$D$35=O887),0),MATCH(P887,'G Project Timeline-OPM update'!$G$4:$L$4,0))-14</f>
        <v>#N/A</v>
      </c>
      <c r="T887" s="95" t="str">
        <f t="shared" si="3"/>
        <v>#N/A</v>
      </c>
      <c r="U887" s="96" t="str">
        <f>IFERROR(VLOOKUP(G887,'Bidding list 26'!$B$2:$P$31,15,0),"")</f>
        <v/>
      </c>
      <c r="V887" s="96" t="str">
        <f t="shared" si="4"/>
        <v>#N/A</v>
      </c>
      <c r="W887" s="96">
        <f t="shared" si="31"/>
        <v>0</v>
      </c>
      <c r="X887" s="96" t="str">
        <f t="shared" si="21"/>
        <v>#N/A</v>
      </c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01"/>
      <c r="AI887" s="195"/>
      <c r="AJ887" s="103"/>
      <c r="AK887" s="104"/>
      <c r="AL887" s="3">
        <f t="shared" si="32"/>
        <v>0</v>
      </c>
      <c r="AM887" s="3">
        <f t="shared" si="33"/>
        <v>0</v>
      </c>
      <c r="AN887" s="3">
        <f t="shared" si="34"/>
        <v>0</v>
      </c>
      <c r="AO887" s="3">
        <f t="shared" si="35"/>
        <v>0</v>
      </c>
    </row>
    <row r="888">
      <c r="A888" s="93"/>
      <c r="B888" s="195"/>
      <c r="C888" s="195"/>
      <c r="D888" s="195"/>
      <c r="E888" s="195"/>
      <c r="F888" s="93"/>
      <c r="G888" s="195"/>
      <c r="H888" s="195" t="str">
        <f>vlookup(G888,'Bidding list 26'!$B$4:$G$270,6,0)</f>
        <v>#N/A</v>
      </c>
      <c r="I888" s="88" t="str">
        <f>vlookup(G888,'Bidding list 26'!$B$4:$I$1009,8,0)</f>
        <v>#N/A</v>
      </c>
      <c r="J888" s="93"/>
      <c r="K888" s="89" t="str">
        <f t="shared" si="30"/>
        <v>#N/A</v>
      </c>
      <c r="L888" s="93"/>
      <c r="M888" s="91"/>
      <c r="N888" s="122"/>
      <c r="O888" s="240"/>
      <c r="P888" s="240"/>
      <c r="Q888" s="195"/>
      <c r="R888" s="93">
        <f t="shared" si="29"/>
        <v>0</v>
      </c>
      <c r="S888" s="179" t="str">
        <f t="array" ref="S888">INDEX('G Project Timeline-OPM update'!$G$7:$L$35,MATCH(1,('G Project Timeline-OPM update'!$C$7:$C$35=N888)*('G Project Timeline-OPM update'!$B$7:$B$35=M888)*('G Project Timeline-OPM update'!$D$7:$D$35=O888),0),MATCH(P888,'G Project Timeline-OPM update'!$G$4:$L$4,0))-14</f>
        <v>#N/A</v>
      </c>
      <c r="T888" s="95" t="str">
        <f t="shared" si="3"/>
        <v>#N/A</v>
      </c>
      <c r="U888" s="96" t="str">
        <f>IFERROR(VLOOKUP(G888,'Bidding list 26'!$B$2:$P$31,15,0),"")</f>
        <v/>
      </c>
      <c r="V888" s="96" t="str">
        <f t="shared" si="4"/>
        <v>#N/A</v>
      </c>
      <c r="W888" s="96">
        <f t="shared" si="31"/>
        <v>0</v>
      </c>
      <c r="X888" s="96" t="str">
        <f t="shared" si="21"/>
        <v>#N/A</v>
      </c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01"/>
      <c r="AI888" s="195"/>
      <c r="AJ888" s="103"/>
      <c r="AK888" s="104"/>
      <c r="AL888" s="3">
        <f t="shared" si="32"/>
        <v>0</v>
      </c>
      <c r="AM888" s="3">
        <f t="shared" si="33"/>
        <v>0</v>
      </c>
      <c r="AN888" s="3">
        <f t="shared" si="34"/>
        <v>0</v>
      </c>
      <c r="AO888" s="3">
        <f t="shared" si="35"/>
        <v>0</v>
      </c>
    </row>
    <row r="889">
      <c r="A889" s="93"/>
      <c r="B889" s="195"/>
      <c r="C889" s="195"/>
      <c r="D889" s="195"/>
      <c r="E889" s="195"/>
      <c r="F889" s="93"/>
      <c r="G889" s="195"/>
      <c r="H889" s="195" t="str">
        <f>vlookup(G889,'Bidding list 26'!$B$4:$G$270,6,0)</f>
        <v>#N/A</v>
      </c>
      <c r="I889" s="88" t="str">
        <f>vlookup(G889,'Bidding list 26'!$B$4:$I$1009,8,0)</f>
        <v>#N/A</v>
      </c>
      <c r="J889" s="93"/>
      <c r="K889" s="89" t="str">
        <f t="shared" si="30"/>
        <v>#N/A</v>
      </c>
      <c r="L889" s="93"/>
      <c r="M889" s="91"/>
      <c r="N889" s="122"/>
      <c r="O889" s="240"/>
      <c r="P889" s="240"/>
      <c r="Q889" s="195"/>
      <c r="R889" s="93">
        <f t="shared" si="29"/>
        <v>0</v>
      </c>
      <c r="S889" s="179" t="str">
        <f t="array" ref="S889">INDEX('G Project Timeline-OPM update'!$G$7:$L$35,MATCH(1,('G Project Timeline-OPM update'!$C$7:$C$35=N889)*('G Project Timeline-OPM update'!$B$7:$B$35=M889)*('G Project Timeline-OPM update'!$D$7:$D$35=O889),0),MATCH(P889,'G Project Timeline-OPM update'!$G$4:$L$4,0))-14</f>
        <v>#N/A</v>
      </c>
      <c r="T889" s="95" t="str">
        <f t="shared" si="3"/>
        <v>#N/A</v>
      </c>
      <c r="U889" s="96" t="str">
        <f>IFERROR(VLOOKUP(G889,'Bidding list 26'!$B$2:$P$31,15,0),"")</f>
        <v/>
      </c>
      <c r="V889" s="96" t="str">
        <f t="shared" si="4"/>
        <v>#N/A</v>
      </c>
      <c r="W889" s="96">
        <f t="shared" si="31"/>
        <v>0</v>
      </c>
      <c r="X889" s="96" t="str">
        <f t="shared" si="21"/>
        <v>#N/A</v>
      </c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01"/>
      <c r="AI889" s="195"/>
      <c r="AJ889" s="103"/>
      <c r="AK889" s="104"/>
      <c r="AL889" s="3">
        <f t="shared" si="32"/>
        <v>0</v>
      </c>
      <c r="AM889" s="3">
        <f t="shared" si="33"/>
        <v>0</v>
      </c>
      <c r="AN889" s="3">
        <f t="shared" si="34"/>
        <v>0</v>
      </c>
      <c r="AO889" s="3">
        <f t="shared" si="35"/>
        <v>0</v>
      </c>
    </row>
    <row r="890">
      <c r="A890" s="93"/>
      <c r="B890" s="195"/>
      <c r="C890" s="195"/>
      <c r="D890" s="195"/>
      <c r="E890" s="195"/>
      <c r="F890" s="93"/>
      <c r="G890" s="195"/>
      <c r="H890" s="195" t="str">
        <f>vlookup(G890,'Bidding list 26'!$B$4:$G$270,6,0)</f>
        <v>#N/A</v>
      </c>
      <c r="I890" s="88" t="str">
        <f>vlookup(G890,'Bidding list 26'!$B$4:$I$1009,8,0)</f>
        <v>#N/A</v>
      </c>
      <c r="J890" s="93"/>
      <c r="K890" s="89" t="str">
        <f t="shared" si="30"/>
        <v>#N/A</v>
      </c>
      <c r="L890" s="93"/>
      <c r="M890" s="91"/>
      <c r="N890" s="122"/>
      <c r="O890" s="240"/>
      <c r="P890" s="240"/>
      <c r="Q890" s="195"/>
      <c r="R890" s="93">
        <f t="shared" si="29"/>
        <v>0</v>
      </c>
      <c r="S890" s="179" t="str">
        <f t="array" ref="S890">INDEX('G Project Timeline-OPM update'!$G$7:$L$35,MATCH(1,('G Project Timeline-OPM update'!$C$7:$C$35=N890)*('G Project Timeline-OPM update'!$B$7:$B$35=M890)*('G Project Timeline-OPM update'!$D$7:$D$35=O890),0),MATCH(P890,'G Project Timeline-OPM update'!$G$4:$L$4,0))-14</f>
        <v>#N/A</v>
      </c>
      <c r="T890" s="95" t="str">
        <f t="shared" si="3"/>
        <v>#N/A</v>
      </c>
      <c r="U890" s="96" t="str">
        <f>IFERROR(VLOOKUP(G890,'Bidding list 26'!$B$2:$P$31,15,0),"")</f>
        <v/>
      </c>
      <c r="V890" s="96" t="str">
        <f t="shared" si="4"/>
        <v>#N/A</v>
      </c>
      <c r="W890" s="96">
        <f t="shared" si="31"/>
        <v>0</v>
      </c>
      <c r="X890" s="96" t="str">
        <f t="shared" si="21"/>
        <v>#N/A</v>
      </c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01"/>
      <c r="AI890" s="195"/>
      <c r="AJ890" s="103"/>
      <c r="AK890" s="104"/>
      <c r="AL890" s="3">
        <f t="shared" si="32"/>
        <v>0</v>
      </c>
      <c r="AM890" s="3">
        <f t="shared" si="33"/>
        <v>0</v>
      </c>
      <c r="AN890" s="3">
        <f t="shared" si="34"/>
        <v>0</v>
      </c>
      <c r="AO890" s="3">
        <f t="shared" si="35"/>
        <v>0</v>
      </c>
    </row>
    <row r="891">
      <c r="A891" s="93"/>
      <c r="B891" s="195"/>
      <c r="C891" s="195"/>
      <c r="D891" s="195"/>
      <c r="E891" s="195"/>
      <c r="F891" s="93"/>
      <c r="G891" s="195"/>
      <c r="H891" s="195" t="str">
        <f>vlookup(G891,'Bidding list 26'!$B$4:$G$270,6,0)</f>
        <v>#N/A</v>
      </c>
      <c r="I891" s="88" t="str">
        <f>vlookup(G891,'Bidding list 26'!$B$4:$I$1009,8,0)</f>
        <v>#N/A</v>
      </c>
      <c r="J891" s="93"/>
      <c r="K891" s="89" t="str">
        <f t="shared" si="30"/>
        <v>#N/A</v>
      </c>
      <c r="L891" s="93"/>
      <c r="M891" s="91"/>
      <c r="N891" s="122"/>
      <c r="O891" s="240"/>
      <c r="P891" s="240"/>
      <c r="Q891" s="195"/>
      <c r="R891" s="93">
        <f t="shared" si="29"/>
        <v>0</v>
      </c>
      <c r="S891" s="179" t="str">
        <f t="array" ref="S891">INDEX('G Project Timeline-OPM update'!$G$7:$L$35,MATCH(1,('G Project Timeline-OPM update'!$C$7:$C$35=N891)*('G Project Timeline-OPM update'!$B$7:$B$35=M891)*('G Project Timeline-OPM update'!$D$7:$D$35=O891),0),MATCH(P891,'G Project Timeline-OPM update'!$G$4:$L$4,0))-14</f>
        <v>#N/A</v>
      </c>
      <c r="T891" s="95" t="str">
        <f t="shared" si="3"/>
        <v>#N/A</v>
      </c>
      <c r="U891" s="96" t="str">
        <f>IFERROR(VLOOKUP(G891,'Bidding list 26'!$B$2:$P$31,15,0),"")</f>
        <v/>
      </c>
      <c r="V891" s="96" t="str">
        <f t="shared" si="4"/>
        <v>#N/A</v>
      </c>
      <c r="W891" s="96">
        <f t="shared" si="31"/>
        <v>0</v>
      </c>
      <c r="X891" s="96" t="str">
        <f t="shared" si="21"/>
        <v>#N/A</v>
      </c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01"/>
      <c r="AI891" s="195"/>
      <c r="AJ891" s="103"/>
      <c r="AK891" s="104"/>
      <c r="AL891" s="3">
        <f t="shared" si="32"/>
        <v>0</v>
      </c>
      <c r="AM891" s="3">
        <f t="shared" si="33"/>
        <v>0</v>
      </c>
      <c r="AN891" s="3">
        <f t="shared" si="34"/>
        <v>0</v>
      </c>
      <c r="AO891" s="3">
        <f t="shared" si="35"/>
        <v>0</v>
      </c>
    </row>
    <row r="892">
      <c r="A892" s="93"/>
      <c r="B892" s="195"/>
      <c r="C892" s="195"/>
      <c r="D892" s="195"/>
      <c r="E892" s="195"/>
      <c r="F892" s="93"/>
      <c r="G892" s="195"/>
      <c r="H892" s="195" t="str">
        <f>vlookup(G892,'Bidding list 26'!$B$4:$G$270,6,0)</f>
        <v>#N/A</v>
      </c>
      <c r="I892" s="88" t="str">
        <f>vlookup(G892,'Bidding list 26'!$B$4:$I$1009,8,0)</f>
        <v>#N/A</v>
      </c>
      <c r="J892" s="93"/>
      <c r="K892" s="89" t="str">
        <f t="shared" si="30"/>
        <v>#N/A</v>
      </c>
      <c r="L892" s="93"/>
      <c r="M892" s="91"/>
      <c r="N892" s="122"/>
      <c r="O892" s="240"/>
      <c r="P892" s="240"/>
      <c r="Q892" s="195"/>
      <c r="R892" s="93">
        <f t="shared" si="29"/>
        <v>0</v>
      </c>
      <c r="S892" s="179" t="str">
        <f t="array" ref="S892">INDEX('G Project Timeline-OPM update'!$G$7:$L$35,MATCH(1,('G Project Timeline-OPM update'!$C$7:$C$35=N892)*('G Project Timeline-OPM update'!$B$7:$B$35=M892)*('G Project Timeline-OPM update'!$D$7:$D$35=O892),0),MATCH(P892,'G Project Timeline-OPM update'!$G$4:$L$4,0))-14</f>
        <v>#N/A</v>
      </c>
      <c r="T892" s="95" t="str">
        <f t="shared" si="3"/>
        <v>#N/A</v>
      </c>
      <c r="U892" s="96" t="str">
        <f>IFERROR(VLOOKUP(G892,'Bidding list 26'!$B$2:$P$31,15,0),"")</f>
        <v/>
      </c>
      <c r="V892" s="96" t="str">
        <f t="shared" si="4"/>
        <v>#N/A</v>
      </c>
      <c r="W892" s="96">
        <f t="shared" si="31"/>
        <v>0</v>
      </c>
      <c r="X892" s="96" t="str">
        <f t="shared" si="21"/>
        <v>#N/A</v>
      </c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01"/>
      <c r="AI892" s="195"/>
      <c r="AJ892" s="103"/>
      <c r="AK892" s="104"/>
      <c r="AL892" s="3">
        <f t="shared" si="32"/>
        <v>0</v>
      </c>
      <c r="AM892" s="3">
        <f t="shared" si="33"/>
        <v>0</v>
      </c>
      <c r="AN892" s="3">
        <f t="shared" si="34"/>
        <v>0</v>
      </c>
      <c r="AO892" s="3">
        <f t="shared" si="35"/>
        <v>0</v>
      </c>
    </row>
    <row r="893">
      <c r="A893" s="93"/>
      <c r="B893" s="195"/>
      <c r="C893" s="195"/>
      <c r="D893" s="195"/>
      <c r="E893" s="195"/>
      <c r="F893" s="93"/>
      <c r="G893" s="195"/>
      <c r="H893" s="195" t="str">
        <f>vlookup(G893,'Bidding list 26'!$B$4:$G$270,6,0)</f>
        <v>#N/A</v>
      </c>
      <c r="I893" s="88" t="str">
        <f>vlookup(G893,'Bidding list 26'!$B$4:$I$1009,8,0)</f>
        <v>#N/A</v>
      </c>
      <c r="J893" s="93"/>
      <c r="K893" s="89" t="str">
        <f t="shared" si="30"/>
        <v>#N/A</v>
      </c>
      <c r="L893" s="93"/>
      <c r="M893" s="91"/>
      <c r="N893" s="122"/>
      <c r="O893" s="240"/>
      <c r="P893" s="240"/>
      <c r="Q893" s="195"/>
      <c r="R893" s="93">
        <f t="shared" si="29"/>
        <v>0</v>
      </c>
      <c r="S893" s="179" t="str">
        <f t="array" ref="S893">INDEX('G Project Timeline-OPM update'!$G$7:$L$35,MATCH(1,('G Project Timeline-OPM update'!$C$7:$C$35=N893)*('G Project Timeline-OPM update'!$B$7:$B$35=M893)*('G Project Timeline-OPM update'!$D$7:$D$35=O893),0),MATCH(P893,'G Project Timeline-OPM update'!$G$4:$L$4,0))-14</f>
        <v>#N/A</v>
      </c>
      <c r="T893" s="95" t="str">
        <f t="shared" si="3"/>
        <v>#N/A</v>
      </c>
      <c r="U893" s="96" t="str">
        <f>IFERROR(VLOOKUP(G893,'Bidding list 26'!$B$2:$P$31,15,0),"")</f>
        <v/>
      </c>
      <c r="V893" s="96" t="str">
        <f t="shared" si="4"/>
        <v>#N/A</v>
      </c>
      <c r="W893" s="96">
        <f t="shared" si="31"/>
        <v>0</v>
      </c>
      <c r="X893" s="96" t="str">
        <f t="shared" si="21"/>
        <v>#N/A</v>
      </c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01"/>
      <c r="AI893" s="195"/>
      <c r="AJ893" s="103"/>
      <c r="AK893" s="104"/>
      <c r="AL893" s="3">
        <f t="shared" si="32"/>
        <v>0</v>
      </c>
      <c r="AM893" s="3">
        <f t="shared" si="33"/>
        <v>0</v>
      </c>
      <c r="AN893" s="3">
        <f t="shared" si="34"/>
        <v>0</v>
      </c>
      <c r="AO893" s="3">
        <f t="shared" si="35"/>
        <v>0</v>
      </c>
    </row>
    <row r="894">
      <c r="A894" s="93"/>
      <c r="B894" s="195"/>
      <c r="C894" s="195"/>
      <c r="D894" s="195"/>
      <c r="E894" s="195"/>
      <c r="F894" s="93"/>
      <c r="G894" s="195"/>
      <c r="H894" s="195" t="str">
        <f>vlookup(G894,'Bidding list 26'!$B$4:$G$270,6,0)</f>
        <v>#N/A</v>
      </c>
      <c r="I894" s="88" t="str">
        <f>vlookup(G894,'Bidding list 26'!$B$4:$I$1009,8,0)</f>
        <v>#N/A</v>
      </c>
      <c r="J894" s="93"/>
      <c r="K894" s="89" t="str">
        <f t="shared" si="30"/>
        <v>#N/A</v>
      </c>
      <c r="L894" s="93"/>
      <c r="M894" s="91"/>
      <c r="N894" s="122"/>
      <c r="O894" s="240"/>
      <c r="P894" s="240"/>
      <c r="Q894" s="195"/>
      <c r="R894" s="93">
        <f t="shared" si="29"/>
        <v>0</v>
      </c>
      <c r="S894" s="179" t="str">
        <f t="array" ref="S894">INDEX('G Project Timeline-OPM update'!$G$7:$L$35,MATCH(1,('G Project Timeline-OPM update'!$C$7:$C$35=N894)*('G Project Timeline-OPM update'!$B$7:$B$35=M894)*('G Project Timeline-OPM update'!$D$7:$D$35=O894),0),MATCH(P894,'G Project Timeline-OPM update'!$G$4:$L$4,0))-14</f>
        <v>#N/A</v>
      </c>
      <c r="T894" s="95" t="str">
        <f t="shared" si="3"/>
        <v>#N/A</v>
      </c>
      <c r="U894" s="96" t="str">
        <f>IFERROR(VLOOKUP(G894,'Bidding list 26'!$B$2:$P$31,15,0),"")</f>
        <v/>
      </c>
      <c r="V894" s="96" t="str">
        <f t="shared" si="4"/>
        <v>#N/A</v>
      </c>
      <c r="W894" s="96">
        <f t="shared" si="31"/>
        <v>0</v>
      </c>
      <c r="X894" s="96" t="str">
        <f t="shared" si="21"/>
        <v>#N/A</v>
      </c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01"/>
      <c r="AI894" s="195"/>
      <c r="AJ894" s="103"/>
      <c r="AK894" s="104"/>
      <c r="AL894" s="3">
        <f t="shared" si="32"/>
        <v>0</v>
      </c>
      <c r="AM894" s="3">
        <f t="shared" si="33"/>
        <v>0</v>
      </c>
      <c r="AN894" s="3">
        <f t="shared" si="34"/>
        <v>0</v>
      </c>
      <c r="AO894" s="3">
        <f t="shared" si="35"/>
        <v>0</v>
      </c>
    </row>
    <row r="895">
      <c r="A895" s="93"/>
      <c r="B895" s="195"/>
      <c r="C895" s="195"/>
      <c r="D895" s="195"/>
      <c r="E895" s="195"/>
      <c r="F895" s="93"/>
      <c r="G895" s="195"/>
      <c r="H895" s="195" t="str">
        <f>vlookup(G895,'Bidding list 26'!$B$4:$G$270,6,0)</f>
        <v>#N/A</v>
      </c>
      <c r="I895" s="88" t="str">
        <f>vlookup(G895,'Bidding list 26'!$B$4:$I$1009,8,0)</f>
        <v>#N/A</v>
      </c>
      <c r="J895" s="93"/>
      <c r="K895" s="89" t="str">
        <f t="shared" si="30"/>
        <v>#N/A</v>
      </c>
      <c r="L895" s="93"/>
      <c r="M895" s="91"/>
      <c r="N895" s="122"/>
      <c r="O895" s="240"/>
      <c r="P895" s="240"/>
      <c r="Q895" s="195"/>
      <c r="R895" s="93">
        <f t="shared" si="29"/>
        <v>0</v>
      </c>
      <c r="S895" s="179" t="str">
        <f t="array" ref="S895">INDEX('G Project Timeline-OPM update'!$G$7:$L$35,MATCH(1,('G Project Timeline-OPM update'!$C$7:$C$35=N895)*('G Project Timeline-OPM update'!$B$7:$B$35=M895)*('G Project Timeline-OPM update'!$D$7:$D$35=O895),0),MATCH(P895,'G Project Timeline-OPM update'!$G$4:$L$4,0))-14</f>
        <v>#N/A</v>
      </c>
      <c r="T895" s="95" t="str">
        <f t="shared" si="3"/>
        <v>#N/A</v>
      </c>
      <c r="U895" s="96" t="str">
        <f>IFERROR(VLOOKUP(G895,'Bidding list 26'!$B$2:$P$31,15,0),"")</f>
        <v/>
      </c>
      <c r="V895" s="96" t="str">
        <f t="shared" si="4"/>
        <v>#N/A</v>
      </c>
      <c r="W895" s="96">
        <f t="shared" si="31"/>
        <v>0</v>
      </c>
      <c r="X895" s="96" t="str">
        <f t="shared" si="21"/>
        <v>#N/A</v>
      </c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01"/>
      <c r="AI895" s="195"/>
      <c r="AJ895" s="103"/>
      <c r="AK895" s="104"/>
      <c r="AL895" s="3">
        <f t="shared" si="32"/>
        <v>0</v>
      </c>
      <c r="AM895" s="3">
        <f t="shared" si="33"/>
        <v>0</v>
      </c>
      <c r="AN895" s="3">
        <f t="shared" si="34"/>
        <v>0</v>
      </c>
      <c r="AO895" s="3">
        <f t="shared" si="35"/>
        <v>0</v>
      </c>
    </row>
    <row r="896">
      <c r="A896" s="93"/>
      <c r="B896" s="195"/>
      <c r="C896" s="195"/>
      <c r="D896" s="195"/>
      <c r="E896" s="195"/>
      <c r="F896" s="93"/>
      <c r="G896" s="195"/>
      <c r="H896" s="195" t="str">
        <f>vlookup(G896,'Bidding list 26'!$B$4:$G$270,6,0)</f>
        <v>#N/A</v>
      </c>
      <c r="I896" s="88" t="str">
        <f>vlookup(G896,'Bidding list 26'!$B$4:$I$1009,8,0)</f>
        <v>#N/A</v>
      </c>
      <c r="J896" s="93"/>
      <c r="K896" s="89" t="str">
        <f t="shared" si="30"/>
        <v>#N/A</v>
      </c>
      <c r="L896" s="93"/>
      <c r="M896" s="91"/>
      <c r="N896" s="122"/>
      <c r="O896" s="240"/>
      <c r="P896" s="240"/>
      <c r="Q896" s="195"/>
      <c r="R896" s="93">
        <f t="shared" si="29"/>
        <v>0</v>
      </c>
      <c r="S896" s="179" t="str">
        <f t="array" ref="S896">INDEX('G Project Timeline-OPM update'!$G$7:$L$35,MATCH(1,('G Project Timeline-OPM update'!$C$7:$C$35=N896)*('G Project Timeline-OPM update'!$B$7:$B$35=M896)*('G Project Timeline-OPM update'!$D$7:$D$35=O896),0),MATCH(P896,'G Project Timeline-OPM update'!$G$4:$L$4,0))-14</f>
        <v>#N/A</v>
      </c>
      <c r="T896" s="95" t="str">
        <f t="shared" si="3"/>
        <v>#N/A</v>
      </c>
      <c r="U896" s="96" t="str">
        <f>IFERROR(VLOOKUP(G896,'Bidding list 26'!$B$2:$P$31,15,0),"")</f>
        <v/>
      </c>
      <c r="V896" s="96" t="str">
        <f t="shared" si="4"/>
        <v>#N/A</v>
      </c>
      <c r="W896" s="96">
        <f t="shared" si="31"/>
        <v>0</v>
      </c>
      <c r="X896" s="96" t="str">
        <f t="shared" si="21"/>
        <v>#N/A</v>
      </c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01"/>
      <c r="AI896" s="195"/>
      <c r="AJ896" s="103"/>
      <c r="AK896" s="104"/>
      <c r="AL896" s="3">
        <f t="shared" si="32"/>
        <v>0</v>
      </c>
      <c r="AM896" s="3">
        <f t="shared" si="33"/>
        <v>0</v>
      </c>
      <c r="AN896" s="3">
        <f t="shared" si="34"/>
        <v>0</v>
      </c>
      <c r="AO896" s="3">
        <f t="shared" si="35"/>
        <v>0</v>
      </c>
    </row>
    <row r="897">
      <c r="A897" s="93"/>
      <c r="B897" s="195"/>
      <c r="C897" s="195"/>
      <c r="D897" s="195"/>
      <c r="E897" s="195"/>
      <c r="F897" s="93"/>
      <c r="G897" s="195"/>
      <c r="H897" s="195" t="str">
        <f>vlookup(G897,'Bidding list 26'!$B$4:$G$270,6,0)</f>
        <v>#N/A</v>
      </c>
      <c r="I897" s="88" t="str">
        <f>vlookup(G897,'Bidding list 26'!$B$4:$I$1009,8,0)</f>
        <v>#N/A</v>
      </c>
      <c r="J897" s="93"/>
      <c r="K897" s="89" t="str">
        <f t="shared" si="30"/>
        <v>#N/A</v>
      </c>
      <c r="L897" s="93"/>
      <c r="M897" s="91"/>
      <c r="N897" s="122"/>
      <c r="O897" s="240"/>
      <c r="P897" s="240"/>
      <c r="Q897" s="195"/>
      <c r="R897" s="93">
        <f t="shared" si="29"/>
        <v>0</v>
      </c>
      <c r="S897" s="179" t="str">
        <f t="array" ref="S897">INDEX('G Project Timeline-OPM update'!$G$7:$L$35,MATCH(1,('G Project Timeline-OPM update'!$C$7:$C$35=N897)*('G Project Timeline-OPM update'!$B$7:$B$35=M897)*('G Project Timeline-OPM update'!$D$7:$D$35=O897),0),MATCH(P897,'G Project Timeline-OPM update'!$G$4:$L$4,0))-14</f>
        <v>#N/A</v>
      </c>
      <c r="T897" s="95" t="str">
        <f t="shared" si="3"/>
        <v>#N/A</v>
      </c>
      <c r="U897" s="96" t="str">
        <f>IFERROR(VLOOKUP(G897,'Bidding list 26'!$B$2:$P$31,15,0),"")</f>
        <v/>
      </c>
      <c r="V897" s="96" t="str">
        <f t="shared" si="4"/>
        <v>#N/A</v>
      </c>
      <c r="W897" s="96">
        <f t="shared" si="31"/>
        <v>0</v>
      </c>
      <c r="X897" s="96" t="str">
        <f t="shared" si="21"/>
        <v>#N/A</v>
      </c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01"/>
      <c r="AI897" s="195"/>
      <c r="AJ897" s="103"/>
      <c r="AK897" s="104"/>
      <c r="AL897" s="3">
        <f t="shared" si="32"/>
        <v>0</v>
      </c>
      <c r="AM897" s="3">
        <f t="shared" si="33"/>
        <v>0</v>
      </c>
      <c r="AN897" s="3">
        <f t="shared" si="34"/>
        <v>0</v>
      </c>
      <c r="AO897" s="3">
        <f t="shared" si="35"/>
        <v>0</v>
      </c>
    </row>
    <row r="898">
      <c r="A898" s="93"/>
      <c r="B898" s="195"/>
      <c r="C898" s="195"/>
      <c r="D898" s="195"/>
      <c r="E898" s="195"/>
      <c r="F898" s="93"/>
      <c r="G898" s="195"/>
      <c r="H898" s="195" t="str">
        <f>vlookup(G898,'Bidding list 26'!$B$4:$G$270,6,0)</f>
        <v>#N/A</v>
      </c>
      <c r="I898" s="88" t="str">
        <f>vlookup(G898,'Bidding list 26'!$B$4:$I$1009,8,0)</f>
        <v>#N/A</v>
      </c>
      <c r="J898" s="93"/>
      <c r="K898" s="89" t="str">
        <f t="shared" si="30"/>
        <v>#N/A</v>
      </c>
      <c r="L898" s="93"/>
      <c r="M898" s="91"/>
      <c r="N898" s="122"/>
      <c r="O898" s="240"/>
      <c r="P898" s="240"/>
      <c r="Q898" s="195"/>
      <c r="R898" s="93">
        <f t="shared" si="29"/>
        <v>0</v>
      </c>
      <c r="S898" s="179" t="str">
        <f t="array" ref="S898">INDEX('G Project Timeline-OPM update'!$G$7:$L$35,MATCH(1,('G Project Timeline-OPM update'!$C$7:$C$35=N898)*('G Project Timeline-OPM update'!$B$7:$B$35=M898)*('G Project Timeline-OPM update'!$D$7:$D$35=O898),0),MATCH(P898,'G Project Timeline-OPM update'!$G$4:$L$4,0))-14</f>
        <v>#N/A</v>
      </c>
      <c r="T898" s="95" t="str">
        <f t="shared" si="3"/>
        <v>#N/A</v>
      </c>
      <c r="U898" s="96" t="str">
        <f>IFERROR(VLOOKUP(G898,'Bidding list 26'!$B$2:$P$31,15,0),"")</f>
        <v/>
      </c>
      <c r="V898" s="96" t="str">
        <f t="shared" si="4"/>
        <v>#N/A</v>
      </c>
      <c r="W898" s="96">
        <f t="shared" si="31"/>
        <v>0</v>
      </c>
      <c r="X898" s="96" t="str">
        <f t="shared" si="21"/>
        <v>#N/A</v>
      </c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01"/>
      <c r="AI898" s="195"/>
      <c r="AJ898" s="103"/>
      <c r="AK898" s="104"/>
      <c r="AL898" s="3">
        <f t="shared" si="32"/>
        <v>0</v>
      </c>
      <c r="AM898" s="3">
        <f t="shared" si="33"/>
        <v>0</v>
      </c>
      <c r="AN898" s="3">
        <f t="shared" si="34"/>
        <v>0</v>
      </c>
      <c r="AO898" s="3">
        <f t="shared" si="35"/>
        <v>0</v>
      </c>
    </row>
    <row r="899">
      <c r="A899" s="93"/>
      <c r="B899" s="195"/>
      <c r="C899" s="195"/>
      <c r="D899" s="195"/>
      <c r="E899" s="195"/>
      <c r="F899" s="93"/>
      <c r="G899" s="195"/>
      <c r="H899" s="195" t="str">
        <f>vlookup(G899,'Bidding list 26'!$B$4:$G$270,6,0)</f>
        <v>#N/A</v>
      </c>
      <c r="I899" s="88" t="str">
        <f>vlookup(G899,'Bidding list 26'!$B$4:$I$1009,8,0)</f>
        <v>#N/A</v>
      </c>
      <c r="J899" s="93"/>
      <c r="K899" s="89" t="str">
        <f t="shared" si="30"/>
        <v>#N/A</v>
      </c>
      <c r="L899" s="93"/>
      <c r="M899" s="91"/>
      <c r="N899" s="122"/>
      <c r="O899" s="240"/>
      <c r="P899" s="240"/>
      <c r="Q899" s="195"/>
      <c r="R899" s="93">
        <f t="shared" si="29"/>
        <v>0</v>
      </c>
      <c r="S899" s="179" t="str">
        <f t="array" ref="S899">INDEX('G Project Timeline-OPM update'!$G$7:$L$35,MATCH(1,('G Project Timeline-OPM update'!$C$7:$C$35=N899)*('G Project Timeline-OPM update'!$B$7:$B$35=M899)*('G Project Timeline-OPM update'!$D$7:$D$35=O899),0),MATCH(P899,'G Project Timeline-OPM update'!$G$4:$L$4,0))-14</f>
        <v>#N/A</v>
      </c>
      <c r="T899" s="95" t="str">
        <f t="shared" si="3"/>
        <v>#N/A</v>
      </c>
      <c r="U899" s="96" t="str">
        <f>IFERROR(VLOOKUP(G899,'Bidding list 26'!$B$2:$P$31,15,0),"")</f>
        <v/>
      </c>
      <c r="V899" s="96" t="str">
        <f t="shared" si="4"/>
        <v>#N/A</v>
      </c>
      <c r="W899" s="96">
        <f t="shared" si="31"/>
        <v>0</v>
      </c>
      <c r="X899" s="96" t="str">
        <f t="shared" si="21"/>
        <v>#N/A</v>
      </c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01"/>
      <c r="AI899" s="195"/>
      <c r="AJ899" s="103"/>
      <c r="AK899" s="104"/>
      <c r="AL899" s="3">
        <f t="shared" si="32"/>
        <v>0</v>
      </c>
      <c r="AM899" s="3">
        <f t="shared" si="33"/>
        <v>0</v>
      </c>
      <c r="AN899" s="3">
        <f t="shared" si="34"/>
        <v>0</v>
      </c>
      <c r="AO899" s="3">
        <f t="shared" si="35"/>
        <v>0</v>
      </c>
    </row>
    <row r="900">
      <c r="A900" s="93"/>
      <c r="B900" s="195"/>
      <c r="C900" s="195"/>
      <c r="D900" s="195"/>
      <c r="E900" s="195"/>
      <c r="F900" s="93"/>
      <c r="G900" s="195"/>
      <c r="H900" s="195" t="str">
        <f>vlookup(G900,'Bidding list 26'!$B$4:$G$270,6,0)</f>
        <v>#N/A</v>
      </c>
      <c r="I900" s="88" t="str">
        <f>vlookup(G900,'Bidding list 26'!$B$4:$I$1009,8,0)</f>
        <v>#N/A</v>
      </c>
      <c r="J900" s="93"/>
      <c r="K900" s="89" t="str">
        <f t="shared" si="30"/>
        <v>#N/A</v>
      </c>
      <c r="L900" s="93"/>
      <c r="M900" s="91"/>
      <c r="N900" s="122"/>
      <c r="O900" s="240"/>
      <c r="P900" s="240"/>
      <c r="Q900" s="195"/>
      <c r="R900" s="93">
        <f t="shared" si="29"/>
        <v>0</v>
      </c>
      <c r="S900" s="179" t="str">
        <f t="array" ref="S900">INDEX('G Project Timeline-OPM update'!$G$7:$L$35,MATCH(1,('G Project Timeline-OPM update'!$C$7:$C$35=N900)*('G Project Timeline-OPM update'!$B$7:$B$35=M900)*('G Project Timeline-OPM update'!$D$7:$D$35=O900),0),MATCH(P900,'G Project Timeline-OPM update'!$G$4:$L$4,0))-14</f>
        <v>#N/A</v>
      </c>
      <c r="T900" s="95" t="str">
        <f t="shared" si="3"/>
        <v>#N/A</v>
      </c>
      <c r="U900" s="96" t="str">
        <f>IFERROR(VLOOKUP(G900,'Bidding list 26'!$B$2:$P$31,15,0),"")</f>
        <v/>
      </c>
      <c r="V900" s="96" t="str">
        <f t="shared" si="4"/>
        <v>#N/A</v>
      </c>
      <c r="W900" s="96">
        <f t="shared" si="31"/>
        <v>0</v>
      </c>
      <c r="X900" s="96" t="str">
        <f t="shared" si="21"/>
        <v>#N/A</v>
      </c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01"/>
      <c r="AI900" s="195"/>
      <c r="AJ900" s="103"/>
      <c r="AK900" s="104"/>
      <c r="AL900" s="3">
        <f t="shared" si="32"/>
        <v>0</v>
      </c>
      <c r="AM900" s="3">
        <f t="shared" si="33"/>
        <v>0</v>
      </c>
      <c r="AN900" s="3">
        <f t="shared" si="34"/>
        <v>0</v>
      </c>
      <c r="AO900" s="3">
        <f t="shared" si="35"/>
        <v>0</v>
      </c>
    </row>
    <row r="901">
      <c r="A901" s="93"/>
      <c r="B901" s="195"/>
      <c r="C901" s="195"/>
      <c r="D901" s="195"/>
      <c r="E901" s="195"/>
      <c r="F901" s="93"/>
      <c r="G901" s="195"/>
      <c r="H901" s="195" t="str">
        <f>vlookup(G901,'Bidding list 26'!$B$4:$G$270,6,0)</f>
        <v>#N/A</v>
      </c>
      <c r="I901" s="88" t="str">
        <f>vlookup(G901,'Bidding list 26'!$B$4:$I$1009,8,0)</f>
        <v>#N/A</v>
      </c>
      <c r="J901" s="93"/>
      <c r="K901" s="89" t="str">
        <f t="shared" si="30"/>
        <v>#N/A</v>
      </c>
      <c r="L901" s="93"/>
      <c r="M901" s="91"/>
      <c r="N901" s="122"/>
      <c r="O901" s="240"/>
      <c r="P901" s="240"/>
      <c r="Q901" s="195"/>
      <c r="R901" s="93">
        <f t="shared" si="29"/>
        <v>0</v>
      </c>
      <c r="S901" s="179" t="str">
        <f t="array" ref="S901">INDEX('G Project Timeline-OPM update'!$G$7:$L$35,MATCH(1,('G Project Timeline-OPM update'!$C$7:$C$35=N901)*('G Project Timeline-OPM update'!$B$7:$B$35=M901)*('G Project Timeline-OPM update'!$D$7:$D$35=O901),0),MATCH(P901,'G Project Timeline-OPM update'!$G$4:$L$4,0))-14</f>
        <v>#N/A</v>
      </c>
      <c r="T901" s="95" t="str">
        <f t="shared" si="3"/>
        <v>#N/A</v>
      </c>
      <c r="U901" s="96" t="str">
        <f>IFERROR(VLOOKUP(G901,'Bidding list 26'!$B$2:$P$31,15,0),"")</f>
        <v/>
      </c>
      <c r="V901" s="96" t="str">
        <f t="shared" si="4"/>
        <v>#N/A</v>
      </c>
      <c r="W901" s="96">
        <f t="shared" si="31"/>
        <v>0</v>
      </c>
      <c r="X901" s="96" t="str">
        <f t="shared" si="21"/>
        <v>#N/A</v>
      </c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01"/>
      <c r="AI901" s="195"/>
      <c r="AJ901" s="103"/>
      <c r="AK901" s="104"/>
      <c r="AL901" s="3">
        <f t="shared" si="32"/>
        <v>0</v>
      </c>
      <c r="AM901" s="3">
        <f t="shared" si="33"/>
        <v>0</v>
      </c>
      <c r="AN901" s="3">
        <f t="shared" si="34"/>
        <v>0</v>
      </c>
      <c r="AO901" s="3">
        <f t="shared" si="35"/>
        <v>0</v>
      </c>
    </row>
    <row r="902">
      <c r="A902" s="93"/>
      <c r="B902" s="195"/>
      <c r="C902" s="195"/>
      <c r="D902" s="195"/>
      <c r="E902" s="195"/>
      <c r="F902" s="93"/>
      <c r="G902" s="195"/>
      <c r="H902" s="195" t="str">
        <f>vlookup(G902,'Bidding list 26'!$B$4:$G$270,6,0)</f>
        <v>#N/A</v>
      </c>
      <c r="I902" s="88" t="str">
        <f>vlookup(G902,'Bidding list 26'!$B$4:$I$1009,8,0)</f>
        <v>#N/A</v>
      </c>
      <c r="J902" s="93"/>
      <c r="K902" s="89" t="str">
        <f t="shared" si="30"/>
        <v>#N/A</v>
      </c>
      <c r="L902" s="93"/>
      <c r="M902" s="91"/>
      <c r="N902" s="122"/>
      <c r="O902" s="240"/>
      <c r="P902" s="240"/>
      <c r="Q902" s="195"/>
      <c r="R902" s="93">
        <f t="shared" si="29"/>
        <v>0</v>
      </c>
      <c r="S902" s="179" t="str">
        <f t="array" ref="S902">INDEX('G Project Timeline-OPM update'!$G$7:$L$35,MATCH(1,('G Project Timeline-OPM update'!$C$7:$C$35=N902)*('G Project Timeline-OPM update'!$B$7:$B$35=M902)*('G Project Timeline-OPM update'!$D$7:$D$35=O902),0),MATCH(P902,'G Project Timeline-OPM update'!$G$4:$L$4,0))-14</f>
        <v>#N/A</v>
      </c>
      <c r="T902" s="95" t="str">
        <f t="shared" si="3"/>
        <v>#N/A</v>
      </c>
      <c r="U902" s="96" t="str">
        <f>IFERROR(VLOOKUP(G902,'Bidding list 26'!$B$2:$P$31,15,0),"")</f>
        <v/>
      </c>
      <c r="V902" s="96" t="str">
        <f t="shared" si="4"/>
        <v>#N/A</v>
      </c>
      <c r="W902" s="96">
        <f t="shared" si="31"/>
        <v>0</v>
      </c>
      <c r="X902" s="96" t="str">
        <f t="shared" si="21"/>
        <v>#N/A</v>
      </c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01"/>
      <c r="AI902" s="195"/>
      <c r="AJ902" s="103"/>
      <c r="AK902" s="104"/>
      <c r="AL902" s="3">
        <f t="shared" si="32"/>
        <v>0</v>
      </c>
      <c r="AM902" s="3">
        <f t="shared" si="33"/>
        <v>0</v>
      </c>
      <c r="AN902" s="3">
        <f t="shared" si="34"/>
        <v>0</v>
      </c>
      <c r="AO902" s="3">
        <f t="shared" si="35"/>
        <v>0</v>
      </c>
    </row>
    <row r="903">
      <c r="A903" s="93"/>
      <c r="B903" s="195"/>
      <c r="C903" s="195"/>
      <c r="D903" s="195"/>
      <c r="E903" s="195"/>
      <c r="F903" s="93"/>
      <c r="G903" s="195"/>
      <c r="H903" s="195" t="str">
        <f>vlookup(G903,'Bidding list 26'!$B$4:$G$270,6,0)</f>
        <v>#N/A</v>
      </c>
      <c r="I903" s="88" t="str">
        <f>vlookup(G903,'Bidding list 26'!$B$4:$I$1009,8,0)</f>
        <v>#N/A</v>
      </c>
      <c r="J903" s="93"/>
      <c r="K903" s="89" t="str">
        <f t="shared" si="30"/>
        <v>#N/A</v>
      </c>
      <c r="L903" s="93"/>
      <c r="M903" s="91"/>
      <c r="N903" s="122"/>
      <c r="O903" s="240"/>
      <c r="P903" s="240"/>
      <c r="Q903" s="195"/>
      <c r="R903" s="93">
        <f t="shared" si="29"/>
        <v>0</v>
      </c>
      <c r="S903" s="179" t="str">
        <f t="array" ref="S903">INDEX('G Project Timeline-OPM update'!$G$7:$L$35,MATCH(1,('G Project Timeline-OPM update'!$C$7:$C$35=N903)*('G Project Timeline-OPM update'!$B$7:$B$35=M903)*('G Project Timeline-OPM update'!$D$7:$D$35=O903),0),MATCH(P903,'G Project Timeline-OPM update'!$G$4:$L$4,0))-14</f>
        <v>#N/A</v>
      </c>
      <c r="T903" s="95" t="str">
        <f t="shared" si="3"/>
        <v>#N/A</v>
      </c>
      <c r="U903" s="96" t="str">
        <f>IFERROR(VLOOKUP(G903,'Bidding list 26'!$B$2:$P$31,15,0),"")</f>
        <v/>
      </c>
      <c r="V903" s="96" t="str">
        <f t="shared" si="4"/>
        <v>#N/A</v>
      </c>
      <c r="W903" s="96">
        <f t="shared" si="31"/>
        <v>0</v>
      </c>
      <c r="X903" s="96" t="str">
        <f t="shared" si="21"/>
        <v>#N/A</v>
      </c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01"/>
      <c r="AI903" s="195"/>
      <c r="AJ903" s="103"/>
      <c r="AK903" s="104"/>
      <c r="AL903" s="3">
        <f t="shared" si="32"/>
        <v>0</v>
      </c>
      <c r="AM903" s="3">
        <f t="shared" si="33"/>
        <v>0</v>
      </c>
      <c r="AN903" s="3">
        <f t="shared" si="34"/>
        <v>0</v>
      </c>
      <c r="AO903" s="3">
        <f t="shared" si="35"/>
        <v>0</v>
      </c>
    </row>
    <row r="904">
      <c r="A904" s="93"/>
      <c r="B904" s="195"/>
      <c r="C904" s="195"/>
      <c r="D904" s="195"/>
      <c r="E904" s="195"/>
      <c r="F904" s="93"/>
      <c r="G904" s="195"/>
      <c r="H904" s="195" t="str">
        <f>vlookup(G904,'Bidding list 26'!$B$4:$G$270,6,0)</f>
        <v>#N/A</v>
      </c>
      <c r="I904" s="88" t="str">
        <f>vlookup(G904,'Bidding list 26'!$B$4:$I$1009,8,0)</f>
        <v>#N/A</v>
      </c>
      <c r="J904" s="93"/>
      <c r="K904" s="89" t="str">
        <f t="shared" si="30"/>
        <v>#N/A</v>
      </c>
      <c r="L904" s="93"/>
      <c r="M904" s="91"/>
      <c r="N904" s="122"/>
      <c r="O904" s="240"/>
      <c r="P904" s="240"/>
      <c r="Q904" s="195"/>
      <c r="R904" s="93">
        <f t="shared" si="29"/>
        <v>0</v>
      </c>
      <c r="S904" s="179" t="str">
        <f t="array" ref="S904">INDEX('G Project Timeline-OPM update'!$G$7:$L$35,MATCH(1,('G Project Timeline-OPM update'!$C$7:$C$35=N904)*('G Project Timeline-OPM update'!$B$7:$B$35=M904)*('G Project Timeline-OPM update'!$D$7:$D$35=O904),0),MATCH(P904,'G Project Timeline-OPM update'!$G$4:$L$4,0))-14</f>
        <v>#N/A</v>
      </c>
      <c r="T904" s="95" t="str">
        <f t="shared" si="3"/>
        <v>#N/A</v>
      </c>
      <c r="U904" s="96" t="str">
        <f>IFERROR(VLOOKUP(G904,'Bidding list 26'!$B$2:$P$31,15,0),"")</f>
        <v/>
      </c>
      <c r="V904" s="96" t="str">
        <f t="shared" si="4"/>
        <v>#N/A</v>
      </c>
      <c r="W904" s="96">
        <f t="shared" si="31"/>
        <v>0</v>
      </c>
      <c r="X904" s="96" t="str">
        <f t="shared" si="21"/>
        <v>#N/A</v>
      </c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01"/>
      <c r="AI904" s="195"/>
      <c r="AJ904" s="103"/>
      <c r="AK904" s="104"/>
      <c r="AL904" s="3">
        <f t="shared" si="32"/>
        <v>0</v>
      </c>
      <c r="AM904" s="3">
        <f t="shared" si="33"/>
        <v>0</v>
      </c>
      <c r="AN904" s="3">
        <f t="shared" si="34"/>
        <v>0</v>
      </c>
      <c r="AO904" s="3">
        <f t="shared" si="35"/>
        <v>0</v>
      </c>
    </row>
    <row r="905">
      <c r="A905" s="93"/>
      <c r="B905" s="195"/>
      <c r="C905" s="195"/>
      <c r="D905" s="195"/>
      <c r="E905" s="195"/>
      <c r="F905" s="93"/>
      <c r="G905" s="195"/>
      <c r="H905" s="195" t="str">
        <f>vlookup(G905,'Bidding list 26'!$B$4:$G$270,6,0)</f>
        <v>#N/A</v>
      </c>
      <c r="I905" s="88" t="str">
        <f>vlookup(G905,'Bidding list 26'!$B$4:$I$1009,8,0)</f>
        <v>#N/A</v>
      </c>
      <c r="J905" s="93"/>
      <c r="K905" s="89" t="str">
        <f t="shared" si="30"/>
        <v>#N/A</v>
      </c>
      <c r="L905" s="93"/>
      <c r="M905" s="91"/>
      <c r="N905" s="122"/>
      <c r="O905" s="240"/>
      <c r="P905" s="240"/>
      <c r="Q905" s="195"/>
      <c r="R905" s="93">
        <f t="shared" si="29"/>
        <v>0</v>
      </c>
      <c r="S905" s="179" t="str">
        <f t="array" ref="S905">INDEX('G Project Timeline-OPM update'!$G$7:$L$35,MATCH(1,('G Project Timeline-OPM update'!$C$7:$C$35=N905)*('G Project Timeline-OPM update'!$B$7:$B$35=M905)*('G Project Timeline-OPM update'!$D$7:$D$35=O905),0),MATCH(P905,'G Project Timeline-OPM update'!$G$4:$L$4,0))-14</f>
        <v>#N/A</v>
      </c>
      <c r="T905" s="95" t="str">
        <f t="shared" si="3"/>
        <v>#N/A</v>
      </c>
      <c r="U905" s="96" t="str">
        <f>IFERROR(VLOOKUP(G905,'Bidding list 26'!$B$2:$P$31,15,0),"")</f>
        <v/>
      </c>
      <c r="V905" s="96" t="str">
        <f t="shared" si="4"/>
        <v>#N/A</v>
      </c>
      <c r="W905" s="96">
        <f t="shared" si="31"/>
        <v>0</v>
      </c>
      <c r="X905" s="96" t="str">
        <f t="shared" si="21"/>
        <v>#N/A</v>
      </c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01"/>
      <c r="AI905" s="195"/>
      <c r="AJ905" s="103"/>
      <c r="AK905" s="104"/>
      <c r="AL905" s="3">
        <f t="shared" si="32"/>
        <v>0</v>
      </c>
      <c r="AM905" s="3">
        <f t="shared" si="33"/>
        <v>0</v>
      </c>
      <c r="AN905" s="3">
        <f t="shared" si="34"/>
        <v>0</v>
      </c>
      <c r="AO905" s="3">
        <f t="shared" si="35"/>
        <v>0</v>
      </c>
    </row>
    <row r="906">
      <c r="A906" s="93"/>
      <c r="B906" s="195"/>
      <c r="C906" s="195"/>
      <c r="D906" s="195"/>
      <c r="E906" s="195"/>
      <c r="F906" s="93"/>
      <c r="G906" s="195"/>
      <c r="H906" s="195" t="str">
        <f>vlookup(G906,'Bidding list 26'!$B$4:$G$270,6,0)</f>
        <v>#N/A</v>
      </c>
      <c r="I906" s="88" t="str">
        <f>vlookup(G906,'Bidding list 26'!$B$4:$I$1009,8,0)</f>
        <v>#N/A</v>
      </c>
      <c r="J906" s="93"/>
      <c r="K906" s="89" t="str">
        <f t="shared" si="30"/>
        <v>#N/A</v>
      </c>
      <c r="L906" s="93"/>
      <c r="M906" s="91"/>
      <c r="N906" s="122"/>
      <c r="O906" s="240"/>
      <c r="P906" s="240"/>
      <c r="Q906" s="195"/>
      <c r="R906" s="93">
        <f t="shared" si="29"/>
        <v>0</v>
      </c>
      <c r="S906" s="179" t="str">
        <f t="array" ref="S906">INDEX('G Project Timeline-OPM update'!$G$7:$L$35,MATCH(1,('G Project Timeline-OPM update'!$C$7:$C$35=N906)*('G Project Timeline-OPM update'!$B$7:$B$35=M906)*('G Project Timeline-OPM update'!$D$7:$D$35=O906),0),MATCH(P906,'G Project Timeline-OPM update'!$G$4:$L$4,0))-14</f>
        <v>#N/A</v>
      </c>
      <c r="T906" s="95" t="str">
        <f t="shared" si="3"/>
        <v>#N/A</v>
      </c>
      <c r="U906" s="96" t="str">
        <f>IFERROR(VLOOKUP(G906,'Bidding list 26'!$B$2:$P$31,15,0),"")</f>
        <v/>
      </c>
      <c r="V906" s="96" t="str">
        <f t="shared" si="4"/>
        <v>#N/A</v>
      </c>
      <c r="W906" s="96">
        <f t="shared" si="31"/>
        <v>0</v>
      </c>
      <c r="X906" s="96" t="str">
        <f t="shared" si="21"/>
        <v>#N/A</v>
      </c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01"/>
      <c r="AI906" s="195"/>
      <c r="AJ906" s="103"/>
      <c r="AK906" s="104"/>
      <c r="AL906" s="3">
        <f t="shared" si="32"/>
        <v>0</v>
      </c>
      <c r="AM906" s="3">
        <f t="shared" si="33"/>
        <v>0</v>
      </c>
      <c r="AN906" s="3">
        <f t="shared" si="34"/>
        <v>0</v>
      </c>
      <c r="AO906" s="3">
        <f t="shared" si="35"/>
        <v>0</v>
      </c>
    </row>
    <row r="907">
      <c r="A907" s="93"/>
      <c r="B907" s="195"/>
      <c r="C907" s="195"/>
      <c r="D907" s="195"/>
      <c r="E907" s="195"/>
      <c r="F907" s="93"/>
      <c r="G907" s="195"/>
      <c r="H907" s="195" t="str">
        <f>vlookup(G907,'Bidding list 26'!$B$4:$G$270,6,0)</f>
        <v>#N/A</v>
      </c>
      <c r="I907" s="88" t="str">
        <f>vlookup(G907,'Bidding list 26'!$B$4:$I$1009,8,0)</f>
        <v>#N/A</v>
      </c>
      <c r="J907" s="93"/>
      <c r="K907" s="89" t="str">
        <f t="shared" si="30"/>
        <v>#N/A</v>
      </c>
      <c r="L907" s="93"/>
      <c r="M907" s="91"/>
      <c r="N907" s="122"/>
      <c r="O907" s="240"/>
      <c r="P907" s="240"/>
      <c r="Q907" s="195"/>
      <c r="R907" s="93">
        <f t="shared" si="29"/>
        <v>0</v>
      </c>
      <c r="S907" s="179" t="str">
        <f t="array" ref="S907">INDEX('G Project Timeline-OPM update'!$G$7:$L$35,MATCH(1,('G Project Timeline-OPM update'!$C$7:$C$35=N907)*('G Project Timeline-OPM update'!$B$7:$B$35=M907)*('G Project Timeline-OPM update'!$D$7:$D$35=O907),0),MATCH(P907,'G Project Timeline-OPM update'!$G$4:$L$4,0))-14</f>
        <v>#N/A</v>
      </c>
      <c r="T907" s="95" t="str">
        <f t="shared" si="3"/>
        <v>#N/A</v>
      </c>
      <c r="U907" s="96" t="str">
        <f>IFERROR(VLOOKUP(G907,'Bidding list 26'!$B$2:$P$31,15,0),"")</f>
        <v/>
      </c>
      <c r="V907" s="96" t="str">
        <f t="shared" si="4"/>
        <v>#N/A</v>
      </c>
      <c r="W907" s="96">
        <f t="shared" si="31"/>
        <v>0</v>
      </c>
      <c r="X907" s="96" t="str">
        <f t="shared" si="21"/>
        <v>#N/A</v>
      </c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01"/>
      <c r="AI907" s="195"/>
      <c r="AJ907" s="103"/>
      <c r="AK907" s="104"/>
      <c r="AL907" s="3">
        <f t="shared" si="32"/>
        <v>0</v>
      </c>
      <c r="AM907" s="3">
        <f t="shared" si="33"/>
        <v>0</v>
      </c>
      <c r="AN907" s="3">
        <f t="shared" si="34"/>
        <v>0</v>
      </c>
      <c r="AO907" s="3">
        <f t="shared" si="35"/>
        <v>0</v>
      </c>
    </row>
    <row r="908">
      <c r="A908" s="93"/>
      <c r="B908" s="195"/>
      <c r="C908" s="195"/>
      <c r="D908" s="195"/>
      <c r="E908" s="195"/>
      <c r="F908" s="93"/>
      <c r="G908" s="195"/>
      <c r="H908" s="195" t="str">
        <f>vlookup(G908,'Bidding list 26'!$B$4:$G$270,6,0)</f>
        <v>#N/A</v>
      </c>
      <c r="I908" s="88" t="str">
        <f>vlookup(G908,'Bidding list 26'!$B$4:$I$1009,8,0)</f>
        <v>#N/A</v>
      </c>
      <c r="J908" s="93"/>
      <c r="K908" s="89" t="str">
        <f t="shared" si="30"/>
        <v>#N/A</v>
      </c>
      <c r="L908" s="93"/>
      <c r="M908" s="91"/>
      <c r="N908" s="122"/>
      <c r="O908" s="240"/>
      <c r="P908" s="240"/>
      <c r="Q908" s="195"/>
      <c r="R908" s="93">
        <f t="shared" si="29"/>
        <v>0</v>
      </c>
      <c r="S908" s="179" t="str">
        <f t="array" ref="S908">INDEX('G Project Timeline-OPM update'!$G$7:$L$35,MATCH(1,('G Project Timeline-OPM update'!$C$7:$C$35=N908)*('G Project Timeline-OPM update'!$B$7:$B$35=M908)*('G Project Timeline-OPM update'!$D$7:$D$35=O908),0),MATCH(P908,'G Project Timeline-OPM update'!$G$4:$L$4,0))-14</f>
        <v>#N/A</v>
      </c>
      <c r="T908" s="95" t="str">
        <f t="shared" si="3"/>
        <v>#N/A</v>
      </c>
      <c r="U908" s="96" t="str">
        <f>IFERROR(VLOOKUP(G908,'Bidding list 26'!$B$2:$P$31,15,0),"")</f>
        <v/>
      </c>
      <c r="V908" s="96" t="str">
        <f t="shared" si="4"/>
        <v>#N/A</v>
      </c>
      <c r="W908" s="96">
        <f t="shared" si="31"/>
        <v>0</v>
      </c>
      <c r="X908" s="96" t="str">
        <f t="shared" si="21"/>
        <v>#N/A</v>
      </c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01"/>
      <c r="AI908" s="195"/>
      <c r="AJ908" s="103"/>
      <c r="AK908" s="104"/>
      <c r="AL908" s="3">
        <f t="shared" si="32"/>
        <v>0</v>
      </c>
      <c r="AM908" s="3">
        <f t="shared" si="33"/>
        <v>0</v>
      </c>
      <c r="AN908" s="3">
        <f t="shared" si="34"/>
        <v>0</v>
      </c>
      <c r="AO908" s="3">
        <f t="shared" si="35"/>
        <v>0</v>
      </c>
    </row>
    <row r="909">
      <c r="A909" s="93"/>
      <c r="B909" s="195"/>
      <c r="C909" s="195"/>
      <c r="D909" s="195"/>
      <c r="E909" s="195"/>
      <c r="F909" s="93"/>
      <c r="G909" s="195"/>
      <c r="H909" s="195" t="str">
        <f>vlookup(G909,'Bidding list 26'!$B$4:$G$270,6,0)</f>
        <v>#N/A</v>
      </c>
      <c r="I909" s="88" t="str">
        <f>vlookup(G909,'Bidding list 26'!$B$4:$I$1009,8,0)</f>
        <v>#N/A</v>
      </c>
      <c r="J909" s="93"/>
      <c r="K909" s="89" t="str">
        <f t="shared" si="30"/>
        <v>#N/A</v>
      </c>
      <c r="L909" s="93"/>
      <c r="M909" s="91"/>
      <c r="N909" s="122"/>
      <c r="O909" s="240"/>
      <c r="P909" s="240"/>
      <c r="Q909" s="195"/>
      <c r="R909" s="93">
        <f t="shared" si="29"/>
        <v>0</v>
      </c>
      <c r="S909" s="179" t="str">
        <f t="array" ref="S909">INDEX('G Project Timeline-OPM update'!$G$7:$L$35,MATCH(1,('G Project Timeline-OPM update'!$C$7:$C$35=N909)*('G Project Timeline-OPM update'!$B$7:$B$35=M909)*('G Project Timeline-OPM update'!$D$7:$D$35=O909),0),MATCH(P909,'G Project Timeline-OPM update'!$G$4:$L$4,0))-14</f>
        <v>#N/A</v>
      </c>
      <c r="T909" s="95" t="str">
        <f t="shared" si="3"/>
        <v>#N/A</v>
      </c>
      <c r="U909" s="96" t="str">
        <f>IFERROR(VLOOKUP(G909,'Bidding list 26'!$B$2:$P$31,15,0),"")</f>
        <v/>
      </c>
      <c r="V909" s="96" t="str">
        <f t="shared" si="4"/>
        <v>#N/A</v>
      </c>
      <c r="W909" s="96">
        <f t="shared" si="31"/>
        <v>0</v>
      </c>
      <c r="X909" s="96" t="str">
        <f t="shared" si="21"/>
        <v>#N/A</v>
      </c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01"/>
      <c r="AI909" s="195"/>
      <c r="AJ909" s="103"/>
      <c r="AK909" s="104"/>
      <c r="AL909" s="3">
        <f t="shared" si="32"/>
        <v>0</v>
      </c>
      <c r="AM909" s="3">
        <f t="shared" si="33"/>
        <v>0</v>
      </c>
      <c r="AN909" s="3">
        <f t="shared" si="34"/>
        <v>0</v>
      </c>
      <c r="AO909" s="3">
        <f t="shared" si="35"/>
        <v>0</v>
      </c>
    </row>
    <row r="910">
      <c r="A910" s="93"/>
      <c r="B910" s="195"/>
      <c r="C910" s="195"/>
      <c r="D910" s="195"/>
      <c r="E910" s="195"/>
      <c r="F910" s="93"/>
      <c r="G910" s="195"/>
      <c r="H910" s="195" t="str">
        <f>vlookup(G910,'Bidding list 26'!$B$4:$G$270,6,0)</f>
        <v>#N/A</v>
      </c>
      <c r="I910" s="88" t="str">
        <f>vlookup(G910,'Bidding list 26'!$B$4:$I$1009,8,0)</f>
        <v>#N/A</v>
      </c>
      <c r="J910" s="93"/>
      <c r="K910" s="89" t="str">
        <f t="shared" si="30"/>
        <v>#N/A</v>
      </c>
      <c r="L910" s="93"/>
      <c r="M910" s="91"/>
      <c r="N910" s="122"/>
      <c r="O910" s="240"/>
      <c r="P910" s="240"/>
      <c r="Q910" s="195"/>
      <c r="R910" s="93">
        <f t="shared" si="29"/>
        <v>0</v>
      </c>
      <c r="S910" s="179" t="str">
        <f t="array" ref="S910">INDEX('G Project Timeline-OPM update'!$G$7:$L$35,MATCH(1,('G Project Timeline-OPM update'!$C$7:$C$35=N910)*('G Project Timeline-OPM update'!$B$7:$B$35=M910)*('G Project Timeline-OPM update'!$D$7:$D$35=O910),0),MATCH(P910,'G Project Timeline-OPM update'!$G$4:$L$4,0))-14</f>
        <v>#N/A</v>
      </c>
      <c r="T910" s="95" t="str">
        <f t="shared" si="3"/>
        <v>#N/A</v>
      </c>
      <c r="U910" s="96" t="str">
        <f>IFERROR(VLOOKUP(G910,'Bidding list 26'!$B$2:$P$31,15,0),"")</f>
        <v/>
      </c>
      <c r="V910" s="96" t="str">
        <f t="shared" si="4"/>
        <v>#N/A</v>
      </c>
      <c r="W910" s="96">
        <f t="shared" si="31"/>
        <v>0</v>
      </c>
      <c r="X910" s="96" t="str">
        <f t="shared" si="21"/>
        <v>#N/A</v>
      </c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01"/>
      <c r="AI910" s="195"/>
      <c r="AJ910" s="103"/>
      <c r="AK910" s="104"/>
      <c r="AL910" s="3">
        <f t="shared" si="32"/>
        <v>0</v>
      </c>
      <c r="AM910" s="3">
        <f t="shared" si="33"/>
        <v>0</v>
      </c>
      <c r="AN910" s="3">
        <f t="shared" si="34"/>
        <v>0</v>
      </c>
      <c r="AO910" s="3">
        <f t="shared" si="35"/>
        <v>0</v>
      </c>
    </row>
    <row r="911">
      <c r="A911" s="93"/>
      <c r="B911" s="195"/>
      <c r="C911" s="195"/>
      <c r="D911" s="195"/>
      <c r="E911" s="195"/>
      <c r="F911" s="93"/>
      <c r="G911" s="195"/>
      <c r="H911" s="195" t="str">
        <f>vlookup(G911,'Bidding list 26'!$B$4:$G$270,6,0)</f>
        <v>#N/A</v>
      </c>
      <c r="I911" s="88" t="str">
        <f>vlookup(G911,'Bidding list 26'!$B$4:$I$1009,8,0)</f>
        <v>#N/A</v>
      </c>
      <c r="J911" s="93"/>
      <c r="K911" s="89" t="str">
        <f t="shared" si="30"/>
        <v>#N/A</v>
      </c>
      <c r="L911" s="93"/>
      <c r="M911" s="91"/>
      <c r="N911" s="122"/>
      <c r="O911" s="240"/>
      <c r="P911" s="240"/>
      <c r="Q911" s="195"/>
      <c r="R911" s="93">
        <f t="shared" si="29"/>
        <v>0</v>
      </c>
      <c r="S911" s="179" t="str">
        <f t="array" ref="S911">INDEX('G Project Timeline-OPM update'!$G$7:$L$35,MATCH(1,('G Project Timeline-OPM update'!$C$7:$C$35=N911)*('G Project Timeline-OPM update'!$B$7:$B$35=M911)*('G Project Timeline-OPM update'!$D$7:$D$35=O911),0),MATCH(P911,'G Project Timeline-OPM update'!$G$4:$L$4,0))-14</f>
        <v>#N/A</v>
      </c>
      <c r="T911" s="95" t="str">
        <f t="shared" si="3"/>
        <v>#N/A</v>
      </c>
      <c r="U911" s="96" t="str">
        <f>IFERROR(VLOOKUP(G911,'Bidding list 26'!$B$2:$P$31,15,0),"")</f>
        <v/>
      </c>
      <c r="V911" s="96" t="str">
        <f t="shared" si="4"/>
        <v>#N/A</v>
      </c>
      <c r="W911" s="96">
        <f t="shared" si="31"/>
        <v>0</v>
      </c>
      <c r="X911" s="96" t="str">
        <f t="shared" si="21"/>
        <v>#N/A</v>
      </c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01"/>
      <c r="AI911" s="195"/>
      <c r="AJ911" s="103"/>
      <c r="AK911" s="104"/>
      <c r="AL911" s="3">
        <f t="shared" si="32"/>
        <v>0</v>
      </c>
      <c r="AM911" s="3">
        <f t="shared" si="33"/>
        <v>0</v>
      </c>
      <c r="AN911" s="3">
        <f t="shared" si="34"/>
        <v>0</v>
      </c>
      <c r="AO911" s="3">
        <f t="shared" si="35"/>
        <v>0</v>
      </c>
    </row>
    <row r="912">
      <c r="A912" s="93"/>
      <c r="B912" s="195"/>
      <c r="C912" s="195"/>
      <c r="D912" s="195"/>
      <c r="E912" s="195"/>
      <c r="F912" s="93"/>
      <c r="G912" s="195"/>
      <c r="H912" s="195" t="str">
        <f>vlookup(G912,'Bidding list 26'!$B$4:$G$270,6,0)</f>
        <v>#N/A</v>
      </c>
      <c r="I912" s="88" t="str">
        <f>vlookup(G912,'Bidding list 26'!$B$4:$I$1009,8,0)</f>
        <v>#N/A</v>
      </c>
      <c r="J912" s="93"/>
      <c r="K912" s="89" t="str">
        <f t="shared" si="30"/>
        <v>#N/A</v>
      </c>
      <c r="L912" s="93"/>
      <c r="M912" s="91"/>
      <c r="N912" s="122"/>
      <c r="O912" s="240"/>
      <c r="P912" s="240"/>
      <c r="Q912" s="195"/>
      <c r="R912" s="93">
        <f t="shared" si="29"/>
        <v>0</v>
      </c>
      <c r="S912" s="179" t="str">
        <f t="array" ref="S912">INDEX('G Project Timeline-OPM update'!$G$7:$L$35,MATCH(1,('G Project Timeline-OPM update'!$C$7:$C$35=N912)*('G Project Timeline-OPM update'!$B$7:$B$35=M912)*('G Project Timeline-OPM update'!$D$7:$D$35=O912),0),MATCH(P912,'G Project Timeline-OPM update'!$G$4:$L$4,0))-14</f>
        <v>#N/A</v>
      </c>
      <c r="T912" s="95" t="str">
        <f t="shared" si="3"/>
        <v>#N/A</v>
      </c>
      <c r="U912" s="96" t="str">
        <f>IFERROR(VLOOKUP(G912,'Bidding list 26'!$B$2:$P$31,15,0),"")</f>
        <v/>
      </c>
      <c r="V912" s="96" t="str">
        <f t="shared" si="4"/>
        <v>#N/A</v>
      </c>
      <c r="W912" s="96">
        <f t="shared" si="31"/>
        <v>0</v>
      </c>
      <c r="X912" s="96" t="str">
        <f t="shared" si="21"/>
        <v>#N/A</v>
      </c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01"/>
      <c r="AI912" s="195"/>
      <c r="AJ912" s="103"/>
      <c r="AK912" s="104"/>
      <c r="AL912" s="3">
        <f t="shared" si="32"/>
        <v>0</v>
      </c>
      <c r="AM912" s="3">
        <f t="shared" si="33"/>
        <v>0</v>
      </c>
      <c r="AN912" s="3">
        <f t="shared" si="34"/>
        <v>0</v>
      </c>
      <c r="AO912" s="3">
        <f t="shared" si="35"/>
        <v>0</v>
      </c>
    </row>
    <row r="913">
      <c r="A913" s="93"/>
      <c r="B913" s="195"/>
      <c r="C913" s="195"/>
      <c r="D913" s="195"/>
      <c r="E913" s="195"/>
      <c r="F913" s="93"/>
      <c r="G913" s="195"/>
      <c r="H913" s="195" t="str">
        <f>vlookup(G913,'Bidding list 26'!$B$4:$G$270,6,0)</f>
        <v>#N/A</v>
      </c>
      <c r="I913" s="88" t="str">
        <f>vlookup(G913,'Bidding list 26'!$B$4:$I$1009,8,0)</f>
        <v>#N/A</v>
      </c>
      <c r="J913" s="93"/>
      <c r="K913" s="89" t="str">
        <f t="shared" si="30"/>
        <v>#N/A</v>
      </c>
      <c r="L913" s="93"/>
      <c r="M913" s="91"/>
      <c r="N913" s="122"/>
      <c r="O913" s="240"/>
      <c r="P913" s="240"/>
      <c r="Q913" s="195"/>
      <c r="R913" s="93">
        <f t="shared" si="29"/>
        <v>0</v>
      </c>
      <c r="S913" s="179" t="str">
        <f t="array" ref="S913">INDEX('G Project Timeline-OPM update'!$G$7:$L$35,MATCH(1,('G Project Timeline-OPM update'!$C$7:$C$35=N913)*('G Project Timeline-OPM update'!$B$7:$B$35=M913)*('G Project Timeline-OPM update'!$D$7:$D$35=O913),0),MATCH(P913,'G Project Timeline-OPM update'!$G$4:$L$4,0))-14</f>
        <v>#N/A</v>
      </c>
      <c r="T913" s="95" t="str">
        <f t="shared" si="3"/>
        <v>#N/A</v>
      </c>
      <c r="U913" s="96" t="str">
        <f>IFERROR(VLOOKUP(G913,'Bidding list 26'!$B$2:$P$31,15,0),"")</f>
        <v/>
      </c>
      <c r="V913" s="96" t="str">
        <f t="shared" si="4"/>
        <v>#N/A</v>
      </c>
      <c r="W913" s="96">
        <f t="shared" si="31"/>
        <v>0</v>
      </c>
      <c r="X913" s="96" t="str">
        <f t="shared" si="21"/>
        <v>#N/A</v>
      </c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01"/>
      <c r="AI913" s="195"/>
      <c r="AJ913" s="103"/>
      <c r="AK913" s="104"/>
      <c r="AL913" s="3">
        <f t="shared" si="32"/>
        <v>0</v>
      </c>
      <c r="AM913" s="3">
        <f t="shared" si="33"/>
        <v>0</v>
      </c>
      <c r="AN913" s="3">
        <f t="shared" si="34"/>
        <v>0</v>
      </c>
      <c r="AO913" s="3">
        <f t="shared" si="35"/>
        <v>0</v>
      </c>
    </row>
    <row r="914">
      <c r="A914" s="93"/>
      <c r="B914" s="195"/>
      <c r="C914" s="195"/>
      <c r="D914" s="195"/>
      <c r="E914" s="195"/>
      <c r="F914" s="93"/>
      <c r="G914" s="195"/>
      <c r="H914" s="195" t="str">
        <f>vlookup(G914,'Bidding list 26'!$B$4:$G$270,6,0)</f>
        <v>#N/A</v>
      </c>
      <c r="I914" s="88" t="str">
        <f>vlookup(G914,'Bidding list 26'!$B$4:$I$1009,8,0)</f>
        <v>#N/A</v>
      </c>
      <c r="J914" s="93"/>
      <c r="K914" s="89" t="str">
        <f t="shared" si="30"/>
        <v>#N/A</v>
      </c>
      <c r="L914" s="93"/>
      <c r="M914" s="91"/>
      <c r="N914" s="122"/>
      <c r="O914" s="240"/>
      <c r="P914" s="240"/>
      <c r="Q914" s="195"/>
      <c r="R914" s="93">
        <f t="shared" si="29"/>
        <v>0</v>
      </c>
      <c r="S914" s="179" t="str">
        <f t="array" ref="S914">INDEX('G Project Timeline-OPM update'!$G$7:$L$35,MATCH(1,('G Project Timeline-OPM update'!$C$7:$C$35=N914)*('G Project Timeline-OPM update'!$B$7:$B$35=M914)*('G Project Timeline-OPM update'!$D$7:$D$35=O914),0),MATCH(P914,'G Project Timeline-OPM update'!$G$4:$L$4,0))-14</f>
        <v>#N/A</v>
      </c>
      <c r="T914" s="95" t="str">
        <f t="shared" si="3"/>
        <v>#N/A</v>
      </c>
      <c r="U914" s="96" t="str">
        <f>IFERROR(VLOOKUP(G914,'Bidding list 26'!$B$2:$P$31,15,0),"")</f>
        <v/>
      </c>
      <c r="V914" s="96" t="str">
        <f t="shared" si="4"/>
        <v>#N/A</v>
      </c>
      <c r="W914" s="96">
        <f t="shared" si="31"/>
        <v>0</v>
      </c>
      <c r="X914" s="96" t="str">
        <f t="shared" si="21"/>
        <v>#N/A</v>
      </c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01"/>
      <c r="AI914" s="195"/>
      <c r="AJ914" s="103"/>
      <c r="AK914" s="104"/>
      <c r="AL914" s="3">
        <f t="shared" si="32"/>
        <v>0</v>
      </c>
      <c r="AM914" s="3">
        <f t="shared" si="33"/>
        <v>0</v>
      </c>
      <c r="AN914" s="3">
        <f t="shared" si="34"/>
        <v>0</v>
      </c>
      <c r="AO914" s="3">
        <f t="shared" si="35"/>
        <v>0</v>
      </c>
    </row>
    <row r="915">
      <c r="A915" s="93"/>
      <c r="B915" s="195"/>
      <c r="C915" s="195"/>
      <c r="D915" s="195"/>
      <c r="E915" s="195"/>
      <c r="F915" s="93"/>
      <c r="G915" s="195"/>
      <c r="H915" s="195" t="str">
        <f>vlookup(G915,'Bidding list 26'!$B$4:$G$270,6,0)</f>
        <v>#N/A</v>
      </c>
      <c r="I915" s="88" t="str">
        <f>vlookup(G915,'Bidding list 26'!$B$4:$I$1009,8,0)</f>
        <v>#N/A</v>
      </c>
      <c r="J915" s="93"/>
      <c r="K915" s="89" t="str">
        <f t="shared" si="30"/>
        <v>#N/A</v>
      </c>
      <c r="L915" s="93"/>
      <c r="M915" s="91"/>
      <c r="N915" s="122"/>
      <c r="O915" s="240"/>
      <c r="P915" s="240"/>
      <c r="Q915" s="195"/>
      <c r="R915" s="93">
        <f t="shared" si="29"/>
        <v>0</v>
      </c>
      <c r="S915" s="179" t="str">
        <f t="array" ref="S915">INDEX('G Project Timeline-OPM update'!$G$7:$L$35,MATCH(1,('G Project Timeline-OPM update'!$C$7:$C$35=N915)*('G Project Timeline-OPM update'!$B$7:$B$35=M915)*('G Project Timeline-OPM update'!$D$7:$D$35=O915),0),MATCH(P915,'G Project Timeline-OPM update'!$G$4:$L$4,0))-14</f>
        <v>#N/A</v>
      </c>
      <c r="T915" s="95" t="str">
        <f t="shared" si="3"/>
        <v>#N/A</v>
      </c>
      <c r="U915" s="96" t="str">
        <f>IFERROR(VLOOKUP(G915,'Bidding list 26'!$B$2:$P$31,15,0),"")</f>
        <v/>
      </c>
      <c r="V915" s="96" t="str">
        <f t="shared" si="4"/>
        <v>#N/A</v>
      </c>
      <c r="W915" s="96">
        <f t="shared" si="31"/>
        <v>0</v>
      </c>
      <c r="X915" s="96" t="str">
        <f t="shared" si="21"/>
        <v>#N/A</v>
      </c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01"/>
      <c r="AI915" s="195"/>
      <c r="AJ915" s="103"/>
      <c r="AK915" s="104"/>
      <c r="AL915" s="3">
        <f t="shared" si="32"/>
        <v>0</v>
      </c>
      <c r="AM915" s="3">
        <f t="shared" si="33"/>
        <v>0</v>
      </c>
      <c r="AN915" s="3">
        <f t="shared" si="34"/>
        <v>0</v>
      </c>
      <c r="AO915" s="3">
        <f t="shared" si="35"/>
        <v>0</v>
      </c>
    </row>
    <row r="916">
      <c r="A916" s="93"/>
      <c r="B916" s="195"/>
      <c r="C916" s="195"/>
      <c r="D916" s="195"/>
      <c r="E916" s="195"/>
      <c r="F916" s="93"/>
      <c r="G916" s="195"/>
      <c r="H916" s="195" t="str">
        <f>vlookup(G916,'Bidding list 26'!$B$4:$G$270,6,0)</f>
        <v>#N/A</v>
      </c>
      <c r="I916" s="88" t="str">
        <f>vlookup(G916,'Bidding list 26'!$B$4:$I$1009,8,0)</f>
        <v>#N/A</v>
      </c>
      <c r="J916" s="93"/>
      <c r="K916" s="89" t="str">
        <f t="shared" si="30"/>
        <v>#N/A</v>
      </c>
      <c r="L916" s="93"/>
      <c r="M916" s="91"/>
      <c r="N916" s="122"/>
      <c r="O916" s="240"/>
      <c r="P916" s="240"/>
      <c r="Q916" s="195"/>
      <c r="R916" s="93">
        <f t="shared" si="29"/>
        <v>0</v>
      </c>
      <c r="S916" s="179" t="str">
        <f t="array" ref="S916">INDEX('G Project Timeline-OPM update'!$G$7:$L$35,MATCH(1,('G Project Timeline-OPM update'!$C$7:$C$35=N916)*('G Project Timeline-OPM update'!$B$7:$B$35=M916)*('G Project Timeline-OPM update'!$D$7:$D$35=O916),0),MATCH(P916,'G Project Timeline-OPM update'!$G$4:$L$4,0))-14</f>
        <v>#N/A</v>
      </c>
      <c r="T916" s="95" t="str">
        <f t="shared" si="3"/>
        <v>#N/A</v>
      </c>
      <c r="U916" s="96" t="str">
        <f>IFERROR(VLOOKUP(G916,'Bidding list 26'!$B$2:$P$31,15,0),"")</f>
        <v/>
      </c>
      <c r="V916" s="96" t="str">
        <f t="shared" si="4"/>
        <v>#N/A</v>
      </c>
      <c r="W916" s="96">
        <f t="shared" si="31"/>
        <v>0</v>
      </c>
      <c r="X916" s="96" t="str">
        <f t="shared" si="21"/>
        <v>#N/A</v>
      </c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01"/>
      <c r="AI916" s="195"/>
      <c r="AJ916" s="103"/>
      <c r="AK916" s="104"/>
      <c r="AL916" s="3">
        <f t="shared" si="32"/>
        <v>0</v>
      </c>
      <c r="AM916" s="3">
        <f t="shared" si="33"/>
        <v>0</v>
      </c>
      <c r="AN916" s="3">
        <f t="shared" si="34"/>
        <v>0</v>
      </c>
      <c r="AO916" s="3">
        <f t="shared" si="35"/>
        <v>0</v>
      </c>
    </row>
    <row r="917">
      <c r="A917" s="93"/>
      <c r="B917" s="195"/>
      <c r="C917" s="195"/>
      <c r="D917" s="195"/>
      <c r="E917" s="195"/>
      <c r="F917" s="93"/>
      <c r="G917" s="195"/>
      <c r="H917" s="195" t="str">
        <f>vlookup(G917,'Bidding list 26'!$B$4:$G$270,6,0)</f>
        <v>#N/A</v>
      </c>
      <c r="I917" s="88" t="str">
        <f>vlookup(G917,'Bidding list 26'!$B$4:$I$1009,8,0)</f>
        <v>#N/A</v>
      </c>
      <c r="J917" s="93"/>
      <c r="K917" s="89" t="str">
        <f t="shared" si="30"/>
        <v>#N/A</v>
      </c>
      <c r="L917" s="93"/>
      <c r="M917" s="91"/>
      <c r="N917" s="122"/>
      <c r="O917" s="240"/>
      <c r="P917" s="240"/>
      <c r="Q917" s="195"/>
      <c r="R917" s="93">
        <f t="shared" si="29"/>
        <v>0</v>
      </c>
      <c r="S917" s="179" t="str">
        <f t="array" ref="S917">INDEX('G Project Timeline-OPM update'!$G$7:$L$35,MATCH(1,('G Project Timeline-OPM update'!$C$7:$C$35=N917)*('G Project Timeline-OPM update'!$B$7:$B$35=M917)*('G Project Timeline-OPM update'!$D$7:$D$35=O917),0),MATCH(P917,'G Project Timeline-OPM update'!$G$4:$L$4,0))-14</f>
        <v>#N/A</v>
      </c>
      <c r="T917" s="95" t="str">
        <f t="shared" si="3"/>
        <v>#N/A</v>
      </c>
      <c r="U917" s="96" t="str">
        <f>IFERROR(VLOOKUP(G917,'Bidding list 26'!$B$2:$P$31,15,0),"")</f>
        <v/>
      </c>
      <c r="V917" s="96" t="str">
        <f t="shared" si="4"/>
        <v>#N/A</v>
      </c>
      <c r="W917" s="96">
        <f t="shared" si="31"/>
        <v>0</v>
      </c>
      <c r="X917" s="96" t="str">
        <f t="shared" si="21"/>
        <v>#N/A</v>
      </c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01"/>
      <c r="AI917" s="195"/>
      <c r="AJ917" s="103"/>
      <c r="AK917" s="104"/>
      <c r="AL917" s="3">
        <f t="shared" si="32"/>
        <v>0</v>
      </c>
      <c r="AM917" s="3">
        <f t="shared" si="33"/>
        <v>0</v>
      </c>
      <c r="AN917" s="3">
        <f t="shared" si="34"/>
        <v>0</v>
      </c>
      <c r="AO917" s="3">
        <f t="shared" si="35"/>
        <v>0</v>
      </c>
    </row>
    <row r="918">
      <c r="A918" s="93"/>
      <c r="B918" s="195"/>
      <c r="C918" s="195"/>
      <c r="D918" s="195"/>
      <c r="E918" s="195"/>
      <c r="F918" s="93"/>
      <c r="G918" s="195"/>
      <c r="H918" s="195" t="str">
        <f>vlookup(G918,'Bidding list 26'!$B$4:$G$270,6,0)</f>
        <v>#N/A</v>
      </c>
      <c r="I918" s="88" t="str">
        <f>vlookup(G918,'Bidding list 26'!$B$4:$I$1009,8,0)</f>
        <v>#N/A</v>
      </c>
      <c r="J918" s="93"/>
      <c r="K918" s="89" t="str">
        <f t="shared" si="30"/>
        <v>#N/A</v>
      </c>
      <c r="L918" s="93"/>
      <c r="M918" s="91"/>
      <c r="N918" s="122"/>
      <c r="O918" s="240"/>
      <c r="P918" s="240"/>
      <c r="Q918" s="195"/>
      <c r="R918" s="93">
        <f t="shared" si="29"/>
        <v>0</v>
      </c>
      <c r="S918" s="179" t="str">
        <f t="array" ref="S918">INDEX('G Project Timeline-OPM update'!$G$7:$L$35,MATCH(1,('G Project Timeline-OPM update'!$C$7:$C$35=N918)*('G Project Timeline-OPM update'!$B$7:$B$35=M918)*('G Project Timeline-OPM update'!$D$7:$D$35=O918),0),MATCH(P918,'G Project Timeline-OPM update'!$G$4:$L$4,0))-14</f>
        <v>#N/A</v>
      </c>
      <c r="T918" s="95" t="str">
        <f t="shared" si="3"/>
        <v>#N/A</v>
      </c>
      <c r="U918" s="96" t="str">
        <f>IFERROR(VLOOKUP(G918,'Bidding list 26'!$B$2:$P$31,15,0),"")</f>
        <v/>
      </c>
      <c r="V918" s="96" t="str">
        <f t="shared" si="4"/>
        <v>#N/A</v>
      </c>
      <c r="W918" s="96">
        <f t="shared" si="31"/>
        <v>0</v>
      </c>
      <c r="X918" s="96" t="str">
        <f t="shared" si="21"/>
        <v>#N/A</v>
      </c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01"/>
      <c r="AI918" s="195"/>
      <c r="AJ918" s="103"/>
      <c r="AK918" s="104"/>
      <c r="AL918" s="3">
        <f t="shared" si="32"/>
        <v>0</v>
      </c>
      <c r="AM918" s="3">
        <f t="shared" si="33"/>
        <v>0</v>
      </c>
      <c r="AN918" s="3">
        <f t="shared" si="34"/>
        <v>0</v>
      </c>
      <c r="AO918" s="3">
        <f t="shared" si="35"/>
        <v>0</v>
      </c>
    </row>
    <row r="919">
      <c r="A919" s="93"/>
      <c r="B919" s="195"/>
      <c r="C919" s="195"/>
      <c r="D919" s="195"/>
      <c r="E919" s="195"/>
      <c r="F919" s="93"/>
      <c r="G919" s="195"/>
      <c r="H919" s="195" t="str">
        <f>vlookup(G919,'Bidding list 26'!$B$4:$G$270,6,0)</f>
        <v>#N/A</v>
      </c>
      <c r="I919" s="88" t="str">
        <f>vlookup(G919,'Bidding list 26'!$B$4:$I$1009,8,0)</f>
        <v>#N/A</v>
      </c>
      <c r="J919" s="93"/>
      <c r="K919" s="89" t="str">
        <f t="shared" si="30"/>
        <v>#N/A</v>
      </c>
      <c r="L919" s="93"/>
      <c r="M919" s="91"/>
      <c r="N919" s="122"/>
      <c r="O919" s="240"/>
      <c r="P919" s="240"/>
      <c r="Q919" s="195"/>
      <c r="R919" s="93">
        <f t="shared" si="29"/>
        <v>0</v>
      </c>
      <c r="S919" s="179" t="str">
        <f t="array" ref="S919">INDEX('G Project Timeline-OPM update'!$G$7:$L$35,MATCH(1,('G Project Timeline-OPM update'!$C$7:$C$35=N919)*('G Project Timeline-OPM update'!$B$7:$B$35=M919)*('G Project Timeline-OPM update'!$D$7:$D$35=O919),0),MATCH(P919,'G Project Timeline-OPM update'!$G$4:$L$4,0))-14</f>
        <v>#N/A</v>
      </c>
      <c r="T919" s="95" t="str">
        <f t="shared" si="3"/>
        <v>#N/A</v>
      </c>
      <c r="U919" s="96" t="str">
        <f>IFERROR(VLOOKUP(G919,'Bidding list 26'!$B$2:$P$31,15,0),"")</f>
        <v/>
      </c>
      <c r="V919" s="96" t="str">
        <f t="shared" si="4"/>
        <v>#N/A</v>
      </c>
      <c r="W919" s="96">
        <f t="shared" si="31"/>
        <v>0</v>
      </c>
      <c r="X919" s="96" t="str">
        <f t="shared" si="21"/>
        <v>#N/A</v>
      </c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01"/>
      <c r="AI919" s="195"/>
      <c r="AJ919" s="103"/>
      <c r="AK919" s="104"/>
      <c r="AL919" s="3">
        <f t="shared" si="32"/>
        <v>0</v>
      </c>
      <c r="AM919" s="3">
        <f t="shared" si="33"/>
        <v>0</v>
      </c>
      <c r="AN919" s="3">
        <f t="shared" si="34"/>
        <v>0</v>
      </c>
      <c r="AO919" s="3">
        <f t="shared" si="35"/>
        <v>0</v>
      </c>
    </row>
    <row r="920">
      <c r="A920" s="93"/>
      <c r="B920" s="195"/>
      <c r="C920" s="195"/>
      <c r="D920" s="195"/>
      <c r="E920" s="195"/>
      <c r="F920" s="93"/>
      <c r="G920" s="195"/>
      <c r="H920" s="195" t="str">
        <f>vlookup(G920,'Bidding list 26'!$B$4:$G$270,6,0)</f>
        <v>#N/A</v>
      </c>
      <c r="I920" s="88" t="str">
        <f>vlookup(G920,'Bidding list 26'!$B$4:$I$1009,8,0)</f>
        <v>#N/A</v>
      </c>
      <c r="J920" s="93"/>
      <c r="K920" s="89" t="str">
        <f t="shared" si="30"/>
        <v>#N/A</v>
      </c>
      <c r="L920" s="93"/>
      <c r="M920" s="91"/>
      <c r="N920" s="122"/>
      <c r="O920" s="240"/>
      <c r="P920" s="240"/>
      <c r="Q920" s="195"/>
      <c r="R920" s="93">
        <f t="shared" si="29"/>
        <v>0</v>
      </c>
      <c r="S920" s="179" t="str">
        <f t="array" ref="S920">INDEX('G Project Timeline-OPM update'!$G$7:$L$35,MATCH(1,('G Project Timeline-OPM update'!$C$7:$C$35=N920)*('G Project Timeline-OPM update'!$B$7:$B$35=M920)*('G Project Timeline-OPM update'!$D$7:$D$35=O920),0),MATCH(P920,'G Project Timeline-OPM update'!$G$4:$L$4,0))-14</f>
        <v>#N/A</v>
      </c>
      <c r="T920" s="95" t="str">
        <f t="shared" si="3"/>
        <v>#N/A</v>
      </c>
      <c r="U920" s="96" t="str">
        <f>IFERROR(VLOOKUP(G920,'Bidding list 26'!$B$2:$P$31,15,0),"")</f>
        <v/>
      </c>
      <c r="V920" s="96" t="str">
        <f t="shared" si="4"/>
        <v>#N/A</v>
      </c>
      <c r="W920" s="96">
        <f t="shared" si="31"/>
        <v>0</v>
      </c>
      <c r="X920" s="96" t="str">
        <f t="shared" si="21"/>
        <v>#N/A</v>
      </c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01"/>
      <c r="AI920" s="195"/>
      <c r="AJ920" s="103"/>
      <c r="AK920" s="104"/>
      <c r="AL920" s="3">
        <f t="shared" si="32"/>
        <v>0</v>
      </c>
      <c r="AM920" s="3">
        <f t="shared" si="33"/>
        <v>0</v>
      </c>
      <c r="AN920" s="3">
        <f t="shared" si="34"/>
        <v>0</v>
      </c>
      <c r="AO920" s="3">
        <f t="shared" si="35"/>
        <v>0</v>
      </c>
    </row>
    <row r="921">
      <c r="A921" s="93"/>
      <c r="B921" s="195"/>
      <c r="C921" s="195"/>
      <c r="D921" s="195"/>
      <c r="E921" s="195"/>
      <c r="F921" s="93"/>
      <c r="G921" s="195"/>
      <c r="H921" s="195" t="str">
        <f>vlookup(G921,'Bidding list 26'!$B$4:$G$270,6,0)</f>
        <v>#N/A</v>
      </c>
      <c r="I921" s="88" t="str">
        <f>vlookup(G921,'Bidding list 26'!$B$4:$I$1009,8,0)</f>
        <v>#N/A</v>
      </c>
      <c r="J921" s="93"/>
      <c r="K921" s="89" t="str">
        <f t="shared" si="30"/>
        <v>#N/A</v>
      </c>
      <c r="L921" s="93"/>
      <c r="M921" s="91"/>
      <c r="N921" s="122"/>
      <c r="O921" s="240"/>
      <c r="P921" s="240"/>
      <c r="Q921" s="195"/>
      <c r="R921" s="93">
        <f t="shared" si="29"/>
        <v>0</v>
      </c>
      <c r="S921" s="179" t="str">
        <f t="array" ref="S921">INDEX('G Project Timeline-OPM update'!$G$7:$L$35,MATCH(1,('G Project Timeline-OPM update'!$C$7:$C$35=N921)*('G Project Timeline-OPM update'!$B$7:$B$35=M921)*('G Project Timeline-OPM update'!$D$7:$D$35=O921),0),MATCH(P921,'G Project Timeline-OPM update'!$G$4:$L$4,0))-14</f>
        <v>#N/A</v>
      </c>
      <c r="T921" s="95" t="str">
        <f t="shared" si="3"/>
        <v>#N/A</v>
      </c>
      <c r="U921" s="96" t="str">
        <f>IFERROR(VLOOKUP(G921,'Bidding list 26'!$B$2:$P$31,15,0),"")</f>
        <v/>
      </c>
      <c r="V921" s="96" t="str">
        <f t="shared" si="4"/>
        <v>#N/A</v>
      </c>
      <c r="W921" s="96">
        <f t="shared" si="31"/>
        <v>0</v>
      </c>
      <c r="X921" s="96" t="str">
        <f t="shared" si="21"/>
        <v>#N/A</v>
      </c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01"/>
      <c r="AI921" s="195"/>
      <c r="AJ921" s="103"/>
      <c r="AK921" s="104"/>
      <c r="AL921" s="3">
        <f t="shared" si="32"/>
        <v>0</v>
      </c>
      <c r="AM921" s="3">
        <f t="shared" si="33"/>
        <v>0</v>
      </c>
      <c r="AN921" s="3">
        <f t="shared" si="34"/>
        <v>0</v>
      </c>
      <c r="AO921" s="3">
        <f t="shared" si="35"/>
        <v>0</v>
      </c>
    </row>
    <row r="922">
      <c r="A922" s="93"/>
      <c r="B922" s="195"/>
      <c r="C922" s="195"/>
      <c r="D922" s="195"/>
      <c r="E922" s="195"/>
      <c r="F922" s="93"/>
      <c r="G922" s="195"/>
      <c r="H922" s="195" t="str">
        <f>vlookup(G922,'Bidding list 26'!$B$4:$G$270,6,0)</f>
        <v>#N/A</v>
      </c>
      <c r="I922" s="88" t="str">
        <f>vlookup(G922,'Bidding list 26'!$B$4:$I$1009,8,0)</f>
        <v>#N/A</v>
      </c>
      <c r="J922" s="93"/>
      <c r="K922" s="89" t="str">
        <f t="shared" si="30"/>
        <v>#N/A</v>
      </c>
      <c r="L922" s="93"/>
      <c r="M922" s="91"/>
      <c r="N922" s="122"/>
      <c r="O922" s="240"/>
      <c r="P922" s="240"/>
      <c r="Q922" s="195"/>
      <c r="R922" s="93">
        <f t="shared" si="29"/>
        <v>0</v>
      </c>
      <c r="S922" s="179" t="str">
        <f t="array" ref="S922">INDEX('G Project Timeline-OPM update'!$G$7:$L$35,MATCH(1,('G Project Timeline-OPM update'!$C$7:$C$35=N922)*('G Project Timeline-OPM update'!$B$7:$B$35=M922)*('G Project Timeline-OPM update'!$D$7:$D$35=O922),0),MATCH(P922,'G Project Timeline-OPM update'!$G$4:$L$4,0))-14</f>
        <v>#N/A</v>
      </c>
      <c r="T922" s="95" t="str">
        <f t="shared" si="3"/>
        <v>#N/A</v>
      </c>
      <c r="U922" s="96" t="str">
        <f>IFERROR(VLOOKUP(G922,'Bidding list 26'!$B$2:$P$31,15,0),"")</f>
        <v/>
      </c>
      <c r="V922" s="96" t="str">
        <f t="shared" si="4"/>
        <v>#N/A</v>
      </c>
      <c r="W922" s="96">
        <f t="shared" si="31"/>
        <v>0</v>
      </c>
      <c r="X922" s="96" t="str">
        <f t="shared" si="21"/>
        <v>#N/A</v>
      </c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01"/>
      <c r="AI922" s="195"/>
      <c r="AJ922" s="103"/>
      <c r="AK922" s="104"/>
      <c r="AL922" s="3">
        <f t="shared" si="32"/>
        <v>0</v>
      </c>
      <c r="AM922" s="3">
        <f t="shared" si="33"/>
        <v>0</v>
      </c>
      <c r="AN922" s="3">
        <f t="shared" si="34"/>
        <v>0</v>
      </c>
      <c r="AO922" s="3">
        <f t="shared" si="35"/>
        <v>0</v>
      </c>
    </row>
    <row r="923">
      <c r="A923" s="93"/>
      <c r="B923" s="195"/>
      <c r="C923" s="195"/>
      <c r="D923" s="195"/>
      <c r="E923" s="195"/>
      <c r="F923" s="93"/>
      <c r="G923" s="195"/>
      <c r="H923" s="195" t="str">
        <f>vlookup(G923,'Bidding list 26'!$B$4:$G$270,6,0)</f>
        <v>#N/A</v>
      </c>
      <c r="I923" s="88" t="str">
        <f>vlookup(G923,'Bidding list 26'!$B$4:$I$1009,8,0)</f>
        <v>#N/A</v>
      </c>
      <c r="J923" s="93"/>
      <c r="K923" s="89" t="str">
        <f t="shared" si="30"/>
        <v>#N/A</v>
      </c>
      <c r="L923" s="93"/>
      <c r="M923" s="91"/>
      <c r="N923" s="122"/>
      <c r="O923" s="240"/>
      <c r="P923" s="240"/>
      <c r="Q923" s="195"/>
      <c r="R923" s="93">
        <f t="shared" si="29"/>
        <v>0</v>
      </c>
      <c r="S923" s="179" t="str">
        <f t="array" ref="S923">INDEX('G Project Timeline-OPM update'!$G$7:$L$35,MATCH(1,('G Project Timeline-OPM update'!$C$7:$C$35=N923)*('G Project Timeline-OPM update'!$B$7:$B$35=M923)*('G Project Timeline-OPM update'!$D$7:$D$35=O923),0),MATCH(P923,'G Project Timeline-OPM update'!$G$4:$L$4,0))-14</f>
        <v>#N/A</v>
      </c>
      <c r="T923" s="95" t="str">
        <f t="shared" si="3"/>
        <v>#N/A</v>
      </c>
      <c r="U923" s="96" t="str">
        <f>IFERROR(VLOOKUP(G923,'Bidding list 26'!$B$2:$P$31,15,0),"")</f>
        <v/>
      </c>
      <c r="V923" s="96" t="str">
        <f t="shared" si="4"/>
        <v>#N/A</v>
      </c>
      <c r="W923" s="96">
        <f t="shared" si="31"/>
        <v>0</v>
      </c>
      <c r="X923" s="96" t="str">
        <f t="shared" si="21"/>
        <v>#N/A</v>
      </c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01"/>
      <c r="AI923" s="195"/>
      <c r="AJ923" s="103"/>
      <c r="AK923" s="104"/>
      <c r="AL923" s="3">
        <f t="shared" si="32"/>
        <v>0</v>
      </c>
      <c r="AM923" s="3">
        <f t="shared" si="33"/>
        <v>0</v>
      </c>
      <c r="AN923" s="3">
        <f t="shared" si="34"/>
        <v>0</v>
      </c>
      <c r="AO923" s="3">
        <f t="shared" si="35"/>
        <v>0</v>
      </c>
    </row>
    <row r="924">
      <c r="A924" s="93"/>
      <c r="B924" s="195"/>
      <c r="C924" s="195"/>
      <c r="D924" s="195"/>
      <c r="E924" s="195"/>
      <c r="F924" s="93"/>
      <c r="G924" s="195"/>
      <c r="H924" s="195" t="str">
        <f>vlookup(G924,'Bidding list 26'!$B$4:$G$270,6,0)</f>
        <v>#N/A</v>
      </c>
      <c r="I924" s="88" t="str">
        <f>vlookup(G924,'Bidding list 26'!$B$4:$I$1009,8,0)</f>
        <v>#N/A</v>
      </c>
      <c r="J924" s="93"/>
      <c r="K924" s="89" t="str">
        <f t="shared" si="30"/>
        <v>#N/A</v>
      </c>
      <c r="L924" s="93"/>
      <c r="M924" s="91"/>
      <c r="N924" s="122"/>
      <c r="O924" s="240"/>
      <c r="P924" s="240"/>
      <c r="Q924" s="195"/>
      <c r="R924" s="93">
        <f t="shared" si="29"/>
        <v>0</v>
      </c>
      <c r="S924" s="179" t="str">
        <f t="array" ref="S924">INDEX('G Project Timeline-OPM update'!$G$7:$L$35,MATCH(1,('G Project Timeline-OPM update'!$C$7:$C$35=N924)*('G Project Timeline-OPM update'!$B$7:$B$35=M924)*('G Project Timeline-OPM update'!$D$7:$D$35=O924),0),MATCH(P924,'G Project Timeline-OPM update'!$G$4:$L$4,0))-14</f>
        <v>#N/A</v>
      </c>
      <c r="T924" s="95" t="str">
        <f t="shared" si="3"/>
        <v>#N/A</v>
      </c>
      <c r="U924" s="96" t="str">
        <f>IFERROR(VLOOKUP(G924,'Bidding list 26'!$B$2:$P$31,15,0),"")</f>
        <v/>
      </c>
      <c r="V924" s="96" t="str">
        <f t="shared" si="4"/>
        <v>#N/A</v>
      </c>
      <c r="W924" s="96">
        <f t="shared" si="31"/>
        <v>0</v>
      </c>
      <c r="X924" s="96" t="str">
        <f t="shared" si="21"/>
        <v>#N/A</v>
      </c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01"/>
      <c r="AI924" s="195"/>
      <c r="AJ924" s="103"/>
      <c r="AK924" s="104"/>
      <c r="AL924" s="3">
        <f t="shared" si="32"/>
        <v>0</v>
      </c>
      <c r="AM924" s="3">
        <f t="shared" si="33"/>
        <v>0</v>
      </c>
      <c r="AN924" s="3">
        <f t="shared" si="34"/>
        <v>0</v>
      </c>
      <c r="AO924" s="3">
        <f t="shared" si="35"/>
        <v>0</v>
      </c>
    </row>
    <row r="925">
      <c r="A925" s="93"/>
      <c r="B925" s="195"/>
      <c r="C925" s="195"/>
      <c r="D925" s="195"/>
      <c r="E925" s="195"/>
      <c r="F925" s="93"/>
      <c r="G925" s="195"/>
      <c r="H925" s="195" t="str">
        <f>vlookup(G925,'Bidding list 26'!$B$4:$G$270,6,0)</f>
        <v>#N/A</v>
      </c>
      <c r="I925" s="88" t="str">
        <f>vlookup(G925,'Bidding list 26'!$B$4:$I$1009,8,0)</f>
        <v>#N/A</v>
      </c>
      <c r="J925" s="93"/>
      <c r="K925" s="89" t="str">
        <f t="shared" si="30"/>
        <v>#N/A</v>
      </c>
      <c r="L925" s="93"/>
      <c r="M925" s="91"/>
      <c r="N925" s="122"/>
      <c r="O925" s="240"/>
      <c r="P925" s="240"/>
      <c r="Q925" s="195"/>
      <c r="R925" s="93">
        <f t="shared" si="29"/>
        <v>0</v>
      </c>
      <c r="S925" s="179" t="str">
        <f t="array" ref="S925">INDEX('G Project Timeline-OPM update'!$G$7:$L$35,MATCH(1,('G Project Timeline-OPM update'!$C$7:$C$35=N925)*('G Project Timeline-OPM update'!$B$7:$B$35=M925)*('G Project Timeline-OPM update'!$D$7:$D$35=O925),0),MATCH(P925,'G Project Timeline-OPM update'!$G$4:$L$4,0))-14</f>
        <v>#N/A</v>
      </c>
      <c r="T925" s="95" t="str">
        <f t="shared" si="3"/>
        <v>#N/A</v>
      </c>
      <c r="U925" s="96" t="str">
        <f>IFERROR(VLOOKUP(G925,'Bidding list 26'!$B$2:$P$31,15,0),"")</f>
        <v/>
      </c>
      <c r="V925" s="96" t="str">
        <f t="shared" si="4"/>
        <v>#N/A</v>
      </c>
      <c r="W925" s="96">
        <f t="shared" si="31"/>
        <v>0</v>
      </c>
      <c r="X925" s="96" t="str">
        <f t="shared" si="21"/>
        <v>#N/A</v>
      </c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01"/>
      <c r="AI925" s="195"/>
      <c r="AJ925" s="103"/>
      <c r="AK925" s="104"/>
      <c r="AL925" s="3">
        <f t="shared" si="32"/>
        <v>0</v>
      </c>
      <c r="AM925" s="3">
        <f t="shared" si="33"/>
        <v>0</v>
      </c>
      <c r="AN925" s="3">
        <f t="shared" si="34"/>
        <v>0</v>
      </c>
      <c r="AO925" s="3">
        <f t="shared" si="35"/>
        <v>0</v>
      </c>
    </row>
    <row r="926">
      <c r="A926" s="93"/>
      <c r="B926" s="195"/>
      <c r="C926" s="195"/>
      <c r="D926" s="195"/>
      <c r="E926" s="195"/>
      <c r="F926" s="93"/>
      <c r="G926" s="195"/>
      <c r="H926" s="195" t="str">
        <f>vlookup(G926,'Bidding list 26'!$B$4:$G$270,6,0)</f>
        <v>#N/A</v>
      </c>
      <c r="I926" s="88" t="str">
        <f>vlookup(G926,'Bidding list 26'!$B$4:$I$1009,8,0)</f>
        <v>#N/A</v>
      </c>
      <c r="J926" s="93"/>
      <c r="K926" s="89" t="str">
        <f t="shared" si="30"/>
        <v>#N/A</v>
      </c>
      <c r="L926" s="93"/>
      <c r="M926" s="91"/>
      <c r="N926" s="122"/>
      <c r="O926" s="240"/>
      <c r="P926" s="240"/>
      <c r="Q926" s="195"/>
      <c r="R926" s="93">
        <f t="shared" si="29"/>
        <v>0</v>
      </c>
      <c r="S926" s="179" t="str">
        <f t="array" ref="S926">INDEX('G Project Timeline-OPM update'!$G$7:$L$35,MATCH(1,('G Project Timeline-OPM update'!$C$7:$C$35=N926)*('G Project Timeline-OPM update'!$B$7:$B$35=M926)*('G Project Timeline-OPM update'!$D$7:$D$35=O926),0),MATCH(P926,'G Project Timeline-OPM update'!$G$4:$L$4,0))-14</f>
        <v>#N/A</v>
      </c>
      <c r="T926" s="95" t="str">
        <f t="shared" si="3"/>
        <v>#N/A</v>
      </c>
      <c r="U926" s="96" t="str">
        <f>IFERROR(VLOOKUP(G926,'Bidding list 26'!$B$2:$P$31,15,0),"")</f>
        <v/>
      </c>
      <c r="V926" s="96" t="str">
        <f t="shared" si="4"/>
        <v>#N/A</v>
      </c>
      <c r="W926" s="96">
        <f t="shared" si="31"/>
        <v>0</v>
      </c>
      <c r="X926" s="96" t="str">
        <f t="shared" si="21"/>
        <v>#N/A</v>
      </c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01"/>
      <c r="AI926" s="195"/>
      <c r="AJ926" s="103"/>
      <c r="AK926" s="104"/>
      <c r="AL926" s="3">
        <f t="shared" si="32"/>
        <v>0</v>
      </c>
      <c r="AM926" s="3">
        <f t="shared" si="33"/>
        <v>0</v>
      </c>
      <c r="AN926" s="3">
        <f t="shared" si="34"/>
        <v>0</v>
      </c>
      <c r="AO926" s="3">
        <f t="shared" si="35"/>
        <v>0</v>
      </c>
    </row>
    <row r="927">
      <c r="A927" s="93"/>
      <c r="B927" s="195"/>
      <c r="C927" s="195"/>
      <c r="D927" s="195"/>
      <c r="E927" s="195"/>
      <c r="F927" s="93"/>
      <c r="G927" s="195"/>
      <c r="H927" s="195" t="str">
        <f>vlookup(G927,'Bidding list 26'!$B$4:$G$270,6,0)</f>
        <v>#N/A</v>
      </c>
      <c r="I927" s="88" t="str">
        <f>vlookup(G927,'Bidding list 26'!$B$4:$I$1009,8,0)</f>
        <v>#N/A</v>
      </c>
      <c r="J927" s="93"/>
      <c r="K927" s="89" t="str">
        <f t="shared" si="30"/>
        <v>#N/A</v>
      </c>
      <c r="L927" s="93"/>
      <c r="M927" s="91"/>
      <c r="N927" s="122"/>
      <c r="O927" s="240"/>
      <c r="P927" s="240"/>
      <c r="Q927" s="195"/>
      <c r="R927" s="93">
        <f t="shared" si="29"/>
        <v>0</v>
      </c>
      <c r="S927" s="179" t="str">
        <f t="array" ref="S927">INDEX('G Project Timeline-OPM update'!$G$7:$L$35,MATCH(1,('G Project Timeline-OPM update'!$C$7:$C$35=N927)*('G Project Timeline-OPM update'!$B$7:$B$35=M927)*('G Project Timeline-OPM update'!$D$7:$D$35=O927),0),MATCH(P927,'G Project Timeline-OPM update'!$G$4:$L$4,0))-14</f>
        <v>#N/A</v>
      </c>
      <c r="T927" s="95" t="str">
        <f t="shared" si="3"/>
        <v>#N/A</v>
      </c>
      <c r="U927" s="96" t="str">
        <f>IFERROR(VLOOKUP(G927,'Bidding list 26'!$B$2:$P$31,15,0),"")</f>
        <v/>
      </c>
      <c r="V927" s="96" t="str">
        <f t="shared" si="4"/>
        <v>#N/A</v>
      </c>
      <c r="W927" s="96">
        <f t="shared" si="31"/>
        <v>0</v>
      </c>
      <c r="X927" s="96" t="str">
        <f t="shared" si="21"/>
        <v>#N/A</v>
      </c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01"/>
      <c r="AI927" s="195"/>
      <c r="AJ927" s="103"/>
      <c r="AK927" s="104"/>
      <c r="AL927" s="3">
        <f t="shared" si="32"/>
        <v>0</v>
      </c>
      <c r="AM927" s="3">
        <f t="shared" si="33"/>
        <v>0</v>
      </c>
      <c r="AN927" s="3">
        <f t="shared" si="34"/>
        <v>0</v>
      </c>
      <c r="AO927" s="3">
        <f t="shared" si="35"/>
        <v>0</v>
      </c>
    </row>
    <row r="928">
      <c r="A928" s="93"/>
      <c r="B928" s="195"/>
      <c r="C928" s="195"/>
      <c r="D928" s="195"/>
      <c r="E928" s="195"/>
      <c r="F928" s="93"/>
      <c r="G928" s="195"/>
      <c r="H928" s="195" t="str">
        <f>vlookup(G928,'Bidding list 26'!$B$4:$G$270,6,0)</f>
        <v>#N/A</v>
      </c>
      <c r="I928" s="88" t="str">
        <f>vlookup(G928,'Bidding list 26'!$B$4:$I$1009,8,0)</f>
        <v>#N/A</v>
      </c>
      <c r="J928" s="93"/>
      <c r="K928" s="89" t="str">
        <f t="shared" si="30"/>
        <v>#N/A</v>
      </c>
      <c r="L928" s="93"/>
      <c r="M928" s="91"/>
      <c r="N928" s="122"/>
      <c r="O928" s="240"/>
      <c r="P928" s="240"/>
      <c r="Q928" s="195"/>
      <c r="R928" s="93">
        <f t="shared" si="29"/>
        <v>0</v>
      </c>
      <c r="S928" s="179" t="str">
        <f t="array" ref="S928">INDEX('G Project Timeline-OPM update'!$G$7:$L$35,MATCH(1,('G Project Timeline-OPM update'!$C$7:$C$35=N928)*('G Project Timeline-OPM update'!$B$7:$B$35=M928)*('G Project Timeline-OPM update'!$D$7:$D$35=O928),0),MATCH(P928,'G Project Timeline-OPM update'!$G$4:$L$4,0))-14</f>
        <v>#N/A</v>
      </c>
      <c r="T928" s="95" t="str">
        <f t="shared" si="3"/>
        <v>#N/A</v>
      </c>
      <c r="U928" s="96" t="str">
        <f>IFERROR(VLOOKUP(G928,'Bidding list 26'!$B$2:$P$31,15,0),"")</f>
        <v/>
      </c>
      <c r="V928" s="96" t="str">
        <f t="shared" si="4"/>
        <v>#N/A</v>
      </c>
      <c r="W928" s="96">
        <f t="shared" si="31"/>
        <v>0</v>
      </c>
      <c r="X928" s="96" t="str">
        <f t="shared" si="21"/>
        <v>#N/A</v>
      </c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01"/>
      <c r="AI928" s="195"/>
      <c r="AJ928" s="103"/>
      <c r="AK928" s="104"/>
      <c r="AL928" s="3">
        <f t="shared" si="32"/>
        <v>0</v>
      </c>
      <c r="AM928" s="3">
        <f t="shared" si="33"/>
        <v>0</v>
      </c>
      <c r="AN928" s="3">
        <f t="shared" si="34"/>
        <v>0</v>
      </c>
      <c r="AO928" s="3">
        <f t="shared" si="35"/>
        <v>0</v>
      </c>
    </row>
    <row r="929">
      <c r="A929" s="93"/>
      <c r="B929" s="195"/>
      <c r="C929" s="195"/>
      <c r="D929" s="195"/>
      <c r="E929" s="195"/>
      <c r="F929" s="93"/>
      <c r="G929" s="195"/>
      <c r="H929" s="195" t="str">
        <f>vlookup(G929,'Bidding list 26'!$B$4:$G$270,6,0)</f>
        <v>#N/A</v>
      </c>
      <c r="I929" s="88" t="str">
        <f>vlookup(G929,'Bidding list 26'!$B$4:$I$1009,8,0)</f>
        <v>#N/A</v>
      </c>
      <c r="J929" s="93"/>
      <c r="K929" s="89" t="str">
        <f t="shared" si="30"/>
        <v>#N/A</v>
      </c>
      <c r="L929" s="93"/>
      <c r="M929" s="91"/>
      <c r="N929" s="122"/>
      <c r="O929" s="240"/>
      <c r="P929" s="240"/>
      <c r="Q929" s="195"/>
      <c r="R929" s="93">
        <f t="shared" si="29"/>
        <v>0</v>
      </c>
      <c r="S929" s="179" t="str">
        <f t="array" ref="S929">INDEX('G Project Timeline-OPM update'!$G$7:$L$35,MATCH(1,('G Project Timeline-OPM update'!$C$7:$C$35=N929)*('G Project Timeline-OPM update'!$B$7:$B$35=M929)*('G Project Timeline-OPM update'!$D$7:$D$35=O929),0),MATCH(P929,'G Project Timeline-OPM update'!$G$4:$L$4,0))-14</f>
        <v>#N/A</v>
      </c>
      <c r="T929" s="95" t="str">
        <f t="shared" si="3"/>
        <v>#N/A</v>
      </c>
      <c r="U929" s="96" t="str">
        <f>IFERROR(VLOOKUP(G929,'Bidding list 26'!$B$2:$P$31,15,0),"")</f>
        <v/>
      </c>
      <c r="V929" s="96" t="str">
        <f t="shared" si="4"/>
        <v>#N/A</v>
      </c>
      <c r="W929" s="96">
        <f t="shared" si="31"/>
        <v>0</v>
      </c>
      <c r="X929" s="96" t="str">
        <f t="shared" si="21"/>
        <v>#N/A</v>
      </c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01"/>
      <c r="AI929" s="195"/>
      <c r="AJ929" s="103"/>
      <c r="AK929" s="104"/>
      <c r="AL929" s="3">
        <f t="shared" si="32"/>
        <v>0</v>
      </c>
      <c r="AM929" s="3">
        <f t="shared" si="33"/>
        <v>0</v>
      </c>
      <c r="AN929" s="3">
        <f t="shared" si="34"/>
        <v>0</v>
      </c>
      <c r="AO929" s="3">
        <f t="shared" si="35"/>
        <v>0</v>
      </c>
    </row>
    <row r="930">
      <c r="A930" s="93"/>
      <c r="B930" s="195"/>
      <c r="C930" s="195"/>
      <c r="D930" s="195"/>
      <c r="E930" s="195"/>
      <c r="F930" s="93"/>
      <c r="G930" s="195"/>
      <c r="H930" s="195" t="str">
        <f>vlookup(G930,'Bidding list 26'!$B$4:$G$270,6,0)</f>
        <v>#N/A</v>
      </c>
      <c r="I930" s="88" t="str">
        <f>vlookup(G930,'Bidding list 26'!$B$4:$I$1009,8,0)</f>
        <v>#N/A</v>
      </c>
      <c r="J930" s="93"/>
      <c r="K930" s="89" t="str">
        <f t="shared" si="30"/>
        <v>#N/A</v>
      </c>
      <c r="L930" s="93"/>
      <c r="M930" s="91"/>
      <c r="N930" s="122"/>
      <c r="O930" s="240"/>
      <c r="P930" s="240"/>
      <c r="Q930" s="195"/>
      <c r="R930" s="93">
        <f t="shared" si="29"/>
        <v>0</v>
      </c>
      <c r="S930" s="179" t="str">
        <f t="array" ref="S930">INDEX('G Project Timeline-OPM update'!$G$7:$L$35,MATCH(1,('G Project Timeline-OPM update'!$C$7:$C$35=N930)*('G Project Timeline-OPM update'!$B$7:$B$35=M930)*('G Project Timeline-OPM update'!$D$7:$D$35=O930),0),MATCH(P930,'G Project Timeline-OPM update'!$G$4:$L$4,0))-14</f>
        <v>#N/A</v>
      </c>
      <c r="T930" s="95" t="str">
        <f t="shared" si="3"/>
        <v>#N/A</v>
      </c>
      <c r="U930" s="96" t="str">
        <f>IFERROR(VLOOKUP(G930,'Bidding list 26'!$B$2:$P$31,15,0),"")</f>
        <v/>
      </c>
      <c r="V930" s="96" t="str">
        <f t="shared" si="4"/>
        <v>#N/A</v>
      </c>
      <c r="W930" s="96">
        <f t="shared" si="31"/>
        <v>0</v>
      </c>
      <c r="X930" s="96" t="str">
        <f t="shared" si="21"/>
        <v>#N/A</v>
      </c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01"/>
      <c r="AI930" s="195"/>
      <c r="AJ930" s="103"/>
      <c r="AK930" s="104"/>
      <c r="AL930" s="3">
        <f t="shared" si="32"/>
        <v>0</v>
      </c>
      <c r="AM930" s="3">
        <f t="shared" si="33"/>
        <v>0</v>
      </c>
      <c r="AN930" s="3">
        <f t="shared" si="34"/>
        <v>0</v>
      </c>
      <c r="AO930" s="3">
        <f t="shared" si="35"/>
        <v>0</v>
      </c>
    </row>
    <row r="931">
      <c r="A931" s="93"/>
      <c r="B931" s="195"/>
      <c r="C931" s="195"/>
      <c r="D931" s="195"/>
      <c r="E931" s="195"/>
      <c r="F931" s="93"/>
      <c r="G931" s="195"/>
      <c r="H931" s="195" t="str">
        <f>vlookup(G931,'Bidding list 26'!$B$4:$G$270,6,0)</f>
        <v>#N/A</v>
      </c>
      <c r="I931" s="88" t="str">
        <f>vlookup(G931,'Bidding list 26'!$B$4:$I$1009,8,0)</f>
        <v>#N/A</v>
      </c>
      <c r="J931" s="93"/>
      <c r="K931" s="89" t="str">
        <f t="shared" si="30"/>
        <v>#N/A</v>
      </c>
      <c r="L931" s="93"/>
      <c r="M931" s="91"/>
      <c r="N931" s="122"/>
      <c r="O931" s="240"/>
      <c r="P931" s="240"/>
      <c r="Q931" s="195"/>
      <c r="R931" s="93">
        <f t="shared" si="29"/>
        <v>0</v>
      </c>
      <c r="S931" s="179" t="str">
        <f t="array" ref="S931">INDEX('G Project Timeline-OPM update'!$G$7:$L$35,MATCH(1,('G Project Timeline-OPM update'!$C$7:$C$35=N931)*('G Project Timeline-OPM update'!$B$7:$B$35=M931)*('G Project Timeline-OPM update'!$D$7:$D$35=O931),0),MATCH(P931,'G Project Timeline-OPM update'!$G$4:$L$4,0))-14</f>
        <v>#N/A</v>
      </c>
      <c r="T931" s="95" t="str">
        <f t="shared" si="3"/>
        <v>#N/A</v>
      </c>
      <c r="U931" s="96" t="str">
        <f>IFERROR(VLOOKUP(G931,'Bidding list 26'!$B$2:$P$31,15,0),"")</f>
        <v/>
      </c>
      <c r="V931" s="96" t="str">
        <f t="shared" si="4"/>
        <v>#N/A</v>
      </c>
      <c r="W931" s="96">
        <f t="shared" si="31"/>
        <v>0</v>
      </c>
      <c r="X931" s="96" t="str">
        <f t="shared" si="21"/>
        <v>#N/A</v>
      </c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01"/>
      <c r="AI931" s="195"/>
      <c r="AJ931" s="103"/>
      <c r="AK931" s="104"/>
      <c r="AL931" s="3">
        <f t="shared" si="32"/>
        <v>0</v>
      </c>
      <c r="AM931" s="3">
        <f t="shared" si="33"/>
        <v>0</v>
      </c>
      <c r="AN931" s="3">
        <f t="shared" si="34"/>
        <v>0</v>
      </c>
      <c r="AO931" s="3">
        <f t="shared" si="35"/>
        <v>0</v>
      </c>
    </row>
    <row r="932">
      <c r="A932" s="93"/>
      <c r="B932" s="195"/>
      <c r="C932" s="195"/>
      <c r="D932" s="195"/>
      <c r="E932" s="195"/>
      <c r="F932" s="93"/>
      <c r="G932" s="195"/>
      <c r="H932" s="195" t="str">
        <f>vlookup(G932,'Bidding list 26'!$B$4:$G$270,6,0)</f>
        <v>#N/A</v>
      </c>
      <c r="I932" s="88" t="str">
        <f>vlookup(G932,'Bidding list 26'!$B$4:$I$1009,8,0)</f>
        <v>#N/A</v>
      </c>
      <c r="J932" s="93"/>
      <c r="K932" s="89" t="str">
        <f t="shared" si="30"/>
        <v>#N/A</v>
      </c>
      <c r="L932" s="93"/>
      <c r="M932" s="91"/>
      <c r="N932" s="122"/>
      <c r="O932" s="240"/>
      <c r="P932" s="240"/>
      <c r="Q932" s="195"/>
      <c r="R932" s="93">
        <f t="shared" si="29"/>
        <v>0</v>
      </c>
      <c r="S932" s="179" t="str">
        <f t="array" ref="S932">INDEX('G Project Timeline-OPM update'!$G$7:$L$35,MATCH(1,('G Project Timeline-OPM update'!$C$7:$C$35=N932)*('G Project Timeline-OPM update'!$B$7:$B$35=M932)*('G Project Timeline-OPM update'!$D$7:$D$35=O932),0),MATCH(P932,'G Project Timeline-OPM update'!$G$4:$L$4,0))-14</f>
        <v>#N/A</v>
      </c>
      <c r="T932" s="95" t="str">
        <f t="shared" si="3"/>
        <v>#N/A</v>
      </c>
      <c r="U932" s="96" t="str">
        <f>IFERROR(VLOOKUP(G932,'Bidding list 26'!$B$2:$P$31,15,0),"")</f>
        <v/>
      </c>
      <c r="V932" s="96" t="str">
        <f t="shared" si="4"/>
        <v>#N/A</v>
      </c>
      <c r="W932" s="96">
        <f t="shared" si="31"/>
        <v>0</v>
      </c>
      <c r="X932" s="96" t="str">
        <f t="shared" si="21"/>
        <v>#N/A</v>
      </c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01"/>
      <c r="AI932" s="195"/>
      <c r="AJ932" s="103"/>
      <c r="AK932" s="104"/>
      <c r="AL932" s="3">
        <f t="shared" si="32"/>
        <v>0</v>
      </c>
      <c r="AM932" s="3">
        <f t="shared" si="33"/>
        <v>0</v>
      </c>
      <c r="AN932" s="3">
        <f t="shared" si="34"/>
        <v>0</v>
      </c>
      <c r="AO932" s="3">
        <f t="shared" si="35"/>
        <v>0</v>
      </c>
    </row>
    <row r="933">
      <c r="A933" s="93"/>
      <c r="B933" s="195"/>
      <c r="C933" s="195"/>
      <c r="D933" s="195"/>
      <c r="E933" s="195"/>
      <c r="F933" s="93"/>
      <c r="G933" s="195"/>
      <c r="H933" s="195" t="str">
        <f>vlookup(G933,'Bidding list 26'!$B$4:$G$270,6,0)</f>
        <v>#N/A</v>
      </c>
      <c r="I933" s="88" t="str">
        <f>vlookup(G933,'Bidding list 26'!$B$4:$I$1009,8,0)</f>
        <v>#N/A</v>
      </c>
      <c r="J933" s="93"/>
      <c r="K933" s="89" t="str">
        <f t="shared" si="30"/>
        <v>#N/A</v>
      </c>
      <c r="L933" s="93"/>
      <c r="M933" s="91"/>
      <c r="N933" s="122"/>
      <c r="O933" s="240"/>
      <c r="P933" s="240"/>
      <c r="Q933" s="195"/>
      <c r="R933" s="93">
        <f t="shared" si="29"/>
        <v>0</v>
      </c>
      <c r="S933" s="179" t="str">
        <f t="array" ref="S933">INDEX('G Project Timeline-OPM update'!$G$7:$L$35,MATCH(1,('G Project Timeline-OPM update'!$C$7:$C$35=N933)*('G Project Timeline-OPM update'!$B$7:$B$35=M933)*('G Project Timeline-OPM update'!$D$7:$D$35=O933),0),MATCH(P933,'G Project Timeline-OPM update'!$G$4:$L$4,0))-14</f>
        <v>#N/A</v>
      </c>
      <c r="T933" s="95" t="str">
        <f t="shared" si="3"/>
        <v>#N/A</v>
      </c>
      <c r="U933" s="96" t="str">
        <f>IFERROR(VLOOKUP(G933,'Bidding list 26'!$B$2:$P$31,15,0),"")</f>
        <v/>
      </c>
      <c r="V933" s="96" t="str">
        <f t="shared" si="4"/>
        <v>#N/A</v>
      </c>
      <c r="W933" s="96">
        <f t="shared" si="31"/>
        <v>0</v>
      </c>
      <c r="X933" s="96" t="str">
        <f t="shared" si="21"/>
        <v>#N/A</v>
      </c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01"/>
      <c r="AI933" s="195"/>
      <c r="AJ933" s="103"/>
      <c r="AK933" s="104"/>
      <c r="AL933" s="3">
        <f t="shared" si="32"/>
        <v>0</v>
      </c>
      <c r="AM933" s="3">
        <f t="shared" si="33"/>
        <v>0</v>
      </c>
      <c r="AN933" s="3">
        <f t="shared" si="34"/>
        <v>0</v>
      </c>
      <c r="AO933" s="3">
        <f t="shared" si="35"/>
        <v>0</v>
      </c>
    </row>
    <row r="934">
      <c r="A934" s="93"/>
      <c r="B934" s="195"/>
      <c r="C934" s="195"/>
      <c r="D934" s="195"/>
      <c r="E934" s="195"/>
      <c r="F934" s="93"/>
      <c r="G934" s="195"/>
      <c r="H934" s="195" t="str">
        <f>vlookup(G934,'Bidding list 26'!$B$4:$G$270,6,0)</f>
        <v>#N/A</v>
      </c>
      <c r="I934" s="88" t="str">
        <f>vlookup(G934,'Bidding list 26'!$B$4:$I$1009,8,0)</f>
        <v>#N/A</v>
      </c>
      <c r="J934" s="93"/>
      <c r="K934" s="89" t="str">
        <f t="shared" si="30"/>
        <v>#N/A</v>
      </c>
      <c r="L934" s="93"/>
      <c r="M934" s="91"/>
      <c r="N934" s="122"/>
      <c r="O934" s="240"/>
      <c r="P934" s="240"/>
      <c r="Q934" s="195"/>
      <c r="R934" s="93">
        <f t="shared" si="29"/>
        <v>0</v>
      </c>
      <c r="S934" s="179" t="str">
        <f t="array" ref="S934">INDEX('G Project Timeline-OPM update'!$G$7:$L$35,MATCH(1,('G Project Timeline-OPM update'!$C$7:$C$35=N934)*('G Project Timeline-OPM update'!$B$7:$B$35=M934)*('G Project Timeline-OPM update'!$D$7:$D$35=O934),0),MATCH(P934,'G Project Timeline-OPM update'!$G$4:$L$4,0))-14</f>
        <v>#N/A</v>
      </c>
      <c r="T934" s="95" t="str">
        <f t="shared" si="3"/>
        <v>#N/A</v>
      </c>
      <c r="U934" s="96" t="str">
        <f>IFERROR(VLOOKUP(G934,'Bidding list 26'!$B$2:$P$31,15,0),"")</f>
        <v/>
      </c>
      <c r="V934" s="96" t="str">
        <f t="shared" si="4"/>
        <v>#N/A</v>
      </c>
      <c r="W934" s="96">
        <f t="shared" si="31"/>
        <v>0</v>
      </c>
      <c r="X934" s="96" t="str">
        <f t="shared" si="21"/>
        <v>#N/A</v>
      </c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01"/>
      <c r="AI934" s="195"/>
      <c r="AJ934" s="103"/>
      <c r="AK934" s="104"/>
      <c r="AL934" s="3">
        <f t="shared" si="32"/>
        <v>0</v>
      </c>
      <c r="AM934" s="3">
        <f t="shared" si="33"/>
        <v>0</v>
      </c>
      <c r="AN934" s="3">
        <f t="shared" si="34"/>
        <v>0</v>
      </c>
      <c r="AO934" s="3">
        <f t="shared" si="35"/>
        <v>0</v>
      </c>
    </row>
    <row r="935">
      <c r="A935" s="93"/>
      <c r="B935" s="195"/>
      <c r="C935" s="195"/>
      <c r="D935" s="195"/>
      <c r="E935" s="195"/>
      <c r="F935" s="93"/>
      <c r="G935" s="195"/>
      <c r="H935" s="195" t="str">
        <f>vlookup(G935,'Bidding list 26'!$B$4:$G$270,6,0)</f>
        <v>#N/A</v>
      </c>
      <c r="I935" s="88" t="str">
        <f>vlookup(G935,'Bidding list 26'!$B$4:$I$1009,8,0)</f>
        <v>#N/A</v>
      </c>
      <c r="J935" s="93"/>
      <c r="K935" s="89" t="str">
        <f t="shared" si="30"/>
        <v>#N/A</v>
      </c>
      <c r="L935" s="93"/>
      <c r="M935" s="91"/>
      <c r="N935" s="122"/>
      <c r="O935" s="240"/>
      <c r="P935" s="240"/>
      <c r="Q935" s="195"/>
      <c r="R935" s="93">
        <f t="shared" si="29"/>
        <v>0</v>
      </c>
      <c r="S935" s="179" t="str">
        <f t="array" ref="S935">INDEX('G Project Timeline-OPM update'!$G$7:$L$35,MATCH(1,('G Project Timeline-OPM update'!$C$7:$C$35=N935)*('G Project Timeline-OPM update'!$B$7:$B$35=M935)*('G Project Timeline-OPM update'!$D$7:$D$35=O935),0),MATCH(P935,'G Project Timeline-OPM update'!$G$4:$L$4,0))-14</f>
        <v>#N/A</v>
      </c>
      <c r="T935" s="95" t="str">
        <f t="shared" si="3"/>
        <v>#N/A</v>
      </c>
      <c r="U935" s="96" t="str">
        <f>IFERROR(VLOOKUP(G935,'Bidding list 26'!$B$2:$P$31,15,0),"")</f>
        <v/>
      </c>
      <c r="V935" s="96" t="str">
        <f t="shared" si="4"/>
        <v>#N/A</v>
      </c>
      <c r="W935" s="96">
        <f t="shared" si="31"/>
        <v>0</v>
      </c>
      <c r="X935" s="96" t="str">
        <f t="shared" si="21"/>
        <v>#N/A</v>
      </c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01"/>
      <c r="AI935" s="195"/>
      <c r="AJ935" s="103"/>
      <c r="AK935" s="104"/>
      <c r="AL935" s="3">
        <f t="shared" si="32"/>
        <v>0</v>
      </c>
      <c r="AM935" s="3">
        <f t="shared" si="33"/>
        <v>0</v>
      </c>
      <c r="AN935" s="3">
        <f t="shared" si="34"/>
        <v>0</v>
      </c>
      <c r="AO935" s="3">
        <f t="shared" si="35"/>
        <v>0</v>
      </c>
    </row>
    <row r="936">
      <c r="A936" s="93"/>
      <c r="B936" s="195"/>
      <c r="C936" s="195"/>
      <c r="D936" s="195"/>
      <c r="E936" s="195"/>
      <c r="F936" s="93"/>
      <c r="G936" s="195"/>
      <c r="H936" s="195" t="str">
        <f>vlookup(G936,'Bidding list 26'!$B$4:$G$270,6,0)</f>
        <v>#N/A</v>
      </c>
      <c r="I936" s="88" t="str">
        <f>vlookup(G936,'Bidding list 26'!$B$4:$I$1009,8,0)</f>
        <v>#N/A</v>
      </c>
      <c r="J936" s="93"/>
      <c r="K936" s="89" t="str">
        <f t="shared" si="30"/>
        <v>#N/A</v>
      </c>
      <c r="L936" s="93"/>
      <c r="M936" s="91"/>
      <c r="N936" s="122"/>
      <c r="O936" s="240"/>
      <c r="P936" s="240"/>
      <c r="Q936" s="195"/>
      <c r="R936" s="93">
        <f t="shared" si="29"/>
        <v>0</v>
      </c>
      <c r="S936" s="179" t="str">
        <f t="array" ref="S936">INDEX('G Project Timeline-OPM update'!$G$7:$L$35,MATCH(1,('G Project Timeline-OPM update'!$C$7:$C$35=N936)*('G Project Timeline-OPM update'!$B$7:$B$35=M936)*('G Project Timeline-OPM update'!$D$7:$D$35=O936),0),MATCH(P936,'G Project Timeline-OPM update'!$G$4:$L$4,0))-14</f>
        <v>#N/A</v>
      </c>
      <c r="T936" s="95" t="str">
        <f t="shared" si="3"/>
        <v>#N/A</v>
      </c>
      <c r="U936" s="96" t="str">
        <f>IFERROR(VLOOKUP(G936,'Bidding list 26'!$B$2:$P$31,15,0),"")</f>
        <v/>
      </c>
      <c r="V936" s="96" t="str">
        <f t="shared" si="4"/>
        <v>#N/A</v>
      </c>
      <c r="W936" s="96">
        <f t="shared" si="31"/>
        <v>0</v>
      </c>
      <c r="X936" s="96" t="str">
        <f t="shared" si="21"/>
        <v>#N/A</v>
      </c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01"/>
      <c r="AI936" s="195"/>
      <c r="AJ936" s="103"/>
      <c r="AK936" s="104"/>
      <c r="AL936" s="3">
        <f t="shared" si="32"/>
        <v>0</v>
      </c>
      <c r="AM936" s="3">
        <f t="shared" si="33"/>
        <v>0</v>
      </c>
      <c r="AN936" s="3">
        <f t="shared" si="34"/>
        <v>0</v>
      </c>
      <c r="AO936" s="3">
        <f t="shared" si="35"/>
        <v>0</v>
      </c>
    </row>
    <row r="937">
      <c r="A937" s="93"/>
      <c r="B937" s="195"/>
      <c r="C937" s="195"/>
      <c r="D937" s="195"/>
      <c r="E937" s="195"/>
      <c r="F937" s="93"/>
      <c r="G937" s="195"/>
      <c r="H937" s="195" t="str">
        <f>vlookup(G937,'Bidding list 26'!$B$4:$G$270,6,0)</f>
        <v>#N/A</v>
      </c>
      <c r="I937" s="88" t="str">
        <f>vlookup(G937,'Bidding list 26'!$B$4:$I$1009,8,0)</f>
        <v>#N/A</v>
      </c>
      <c r="J937" s="93"/>
      <c r="K937" s="89" t="str">
        <f t="shared" si="30"/>
        <v>#N/A</v>
      </c>
      <c r="L937" s="93"/>
      <c r="M937" s="91"/>
      <c r="N937" s="122"/>
      <c r="O937" s="240"/>
      <c r="P937" s="240"/>
      <c r="Q937" s="195"/>
      <c r="R937" s="93">
        <f t="shared" si="29"/>
        <v>0</v>
      </c>
      <c r="S937" s="179" t="str">
        <f t="array" ref="S937">INDEX('G Project Timeline-OPM update'!$G$7:$L$35,MATCH(1,('G Project Timeline-OPM update'!$C$7:$C$35=N937)*('G Project Timeline-OPM update'!$B$7:$B$35=M937)*('G Project Timeline-OPM update'!$D$7:$D$35=O937),0),MATCH(P937,'G Project Timeline-OPM update'!$G$4:$L$4,0))-14</f>
        <v>#N/A</v>
      </c>
      <c r="T937" s="95" t="str">
        <f t="shared" si="3"/>
        <v>#N/A</v>
      </c>
      <c r="U937" s="96" t="str">
        <f>IFERROR(VLOOKUP(G937,'Bidding list 26'!$B$2:$P$31,15,0),"")</f>
        <v/>
      </c>
      <c r="V937" s="96" t="str">
        <f t="shared" si="4"/>
        <v>#N/A</v>
      </c>
      <c r="W937" s="96">
        <f t="shared" si="31"/>
        <v>0</v>
      </c>
      <c r="X937" s="96" t="str">
        <f t="shared" si="21"/>
        <v>#N/A</v>
      </c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01"/>
      <c r="AI937" s="195"/>
      <c r="AJ937" s="103"/>
      <c r="AK937" s="104"/>
      <c r="AL937" s="3">
        <f t="shared" si="32"/>
        <v>0</v>
      </c>
      <c r="AM937" s="3">
        <f t="shared" si="33"/>
        <v>0</v>
      </c>
      <c r="AN937" s="3">
        <f t="shared" si="34"/>
        <v>0</v>
      </c>
      <c r="AO937" s="3">
        <f t="shared" si="35"/>
        <v>0</v>
      </c>
    </row>
    <row r="938">
      <c r="A938" s="93"/>
      <c r="B938" s="195"/>
      <c r="C938" s="195"/>
      <c r="D938" s="195"/>
      <c r="E938" s="195"/>
      <c r="F938" s="93"/>
      <c r="G938" s="195"/>
      <c r="H938" s="195" t="str">
        <f>vlookup(G938,'Bidding list 26'!$B$4:$G$270,6,0)</f>
        <v>#N/A</v>
      </c>
      <c r="I938" s="88" t="str">
        <f>vlookup(G938,'Bidding list 26'!$B$4:$I$1009,8,0)</f>
        <v>#N/A</v>
      </c>
      <c r="J938" s="93"/>
      <c r="K938" s="89" t="str">
        <f t="shared" si="30"/>
        <v>#N/A</v>
      </c>
      <c r="L938" s="93"/>
      <c r="M938" s="91"/>
      <c r="N938" s="122"/>
      <c r="O938" s="240"/>
      <c r="P938" s="240"/>
      <c r="Q938" s="195"/>
      <c r="R938" s="93">
        <f t="shared" si="29"/>
        <v>0</v>
      </c>
      <c r="S938" s="179" t="str">
        <f t="array" ref="S938">INDEX('G Project Timeline-OPM update'!$G$7:$L$35,MATCH(1,('G Project Timeline-OPM update'!$C$7:$C$35=N938)*('G Project Timeline-OPM update'!$B$7:$B$35=M938)*('G Project Timeline-OPM update'!$D$7:$D$35=O938),0),MATCH(P938,'G Project Timeline-OPM update'!$G$4:$L$4,0))-14</f>
        <v>#N/A</v>
      </c>
      <c r="T938" s="95" t="str">
        <f t="shared" si="3"/>
        <v>#N/A</v>
      </c>
      <c r="U938" s="96" t="str">
        <f>IFERROR(VLOOKUP(G938,'Bidding list 26'!$B$2:$P$31,15,0),"")</f>
        <v/>
      </c>
      <c r="V938" s="96" t="str">
        <f t="shared" si="4"/>
        <v>#N/A</v>
      </c>
      <c r="W938" s="96">
        <f t="shared" si="31"/>
        <v>0</v>
      </c>
      <c r="X938" s="96" t="str">
        <f t="shared" si="21"/>
        <v>#N/A</v>
      </c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01"/>
      <c r="AI938" s="195"/>
      <c r="AJ938" s="103"/>
      <c r="AK938" s="104"/>
      <c r="AL938" s="3">
        <f t="shared" si="32"/>
        <v>0</v>
      </c>
      <c r="AM938" s="3">
        <f t="shared" si="33"/>
        <v>0</v>
      </c>
      <c r="AN938" s="3">
        <f t="shared" si="34"/>
        <v>0</v>
      </c>
      <c r="AO938" s="3">
        <f t="shared" si="35"/>
        <v>0</v>
      </c>
    </row>
    <row r="939">
      <c r="A939" s="93"/>
      <c r="B939" s="195"/>
      <c r="C939" s="195"/>
      <c r="D939" s="195"/>
      <c r="E939" s="195"/>
      <c r="F939" s="93"/>
      <c r="G939" s="195"/>
      <c r="H939" s="195" t="str">
        <f>vlookup(G939,'Bidding list 26'!$B$4:$G$270,6,0)</f>
        <v>#N/A</v>
      </c>
      <c r="I939" s="88" t="str">
        <f>vlookup(G939,'Bidding list 26'!$B$4:$I$1009,8,0)</f>
        <v>#N/A</v>
      </c>
      <c r="J939" s="93"/>
      <c r="K939" s="89" t="str">
        <f t="shared" si="30"/>
        <v>#N/A</v>
      </c>
      <c r="L939" s="93"/>
      <c r="M939" s="91"/>
      <c r="N939" s="122"/>
      <c r="O939" s="240"/>
      <c r="P939" s="240"/>
      <c r="Q939" s="195"/>
      <c r="R939" s="93">
        <f t="shared" si="29"/>
        <v>0</v>
      </c>
      <c r="S939" s="179" t="str">
        <f t="array" ref="S939">INDEX('G Project Timeline-OPM update'!$G$7:$L$35,MATCH(1,('G Project Timeline-OPM update'!$C$7:$C$35=N939)*('G Project Timeline-OPM update'!$B$7:$B$35=M939)*('G Project Timeline-OPM update'!$D$7:$D$35=O939),0),MATCH(P939,'G Project Timeline-OPM update'!$G$4:$L$4,0))-14</f>
        <v>#N/A</v>
      </c>
      <c r="T939" s="95" t="str">
        <f t="shared" si="3"/>
        <v>#N/A</v>
      </c>
      <c r="U939" s="96" t="str">
        <f>IFERROR(VLOOKUP(G939,'Bidding list 26'!$B$2:$P$31,15,0),"")</f>
        <v/>
      </c>
      <c r="V939" s="96" t="str">
        <f t="shared" si="4"/>
        <v>#N/A</v>
      </c>
      <c r="W939" s="96">
        <f t="shared" si="31"/>
        <v>0</v>
      </c>
      <c r="X939" s="96" t="str">
        <f t="shared" si="21"/>
        <v>#N/A</v>
      </c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01"/>
      <c r="AI939" s="195"/>
      <c r="AJ939" s="103"/>
      <c r="AK939" s="104"/>
      <c r="AL939" s="3">
        <f t="shared" si="32"/>
        <v>0</v>
      </c>
      <c r="AM939" s="3">
        <f t="shared" si="33"/>
        <v>0</v>
      </c>
      <c r="AN939" s="3">
        <f t="shared" si="34"/>
        <v>0</v>
      </c>
      <c r="AO939" s="3">
        <f t="shared" si="35"/>
        <v>0</v>
      </c>
    </row>
    <row r="940">
      <c r="A940" s="93"/>
      <c r="B940" s="195"/>
      <c r="C940" s="195"/>
      <c r="D940" s="195"/>
      <c r="E940" s="195"/>
      <c r="F940" s="93"/>
      <c r="G940" s="195"/>
      <c r="H940" s="195" t="str">
        <f>vlookup(G940,'Bidding list 26'!$B$4:$G$270,6,0)</f>
        <v>#N/A</v>
      </c>
      <c r="I940" s="88" t="str">
        <f>vlookup(G940,'Bidding list 26'!$B$4:$I$1009,8,0)</f>
        <v>#N/A</v>
      </c>
      <c r="J940" s="93"/>
      <c r="K940" s="89" t="str">
        <f t="shared" si="30"/>
        <v>#N/A</v>
      </c>
      <c r="L940" s="93"/>
      <c r="M940" s="91"/>
      <c r="N940" s="122"/>
      <c r="O940" s="240"/>
      <c r="P940" s="240"/>
      <c r="Q940" s="195"/>
      <c r="R940" s="93">
        <f t="shared" si="29"/>
        <v>0</v>
      </c>
      <c r="S940" s="179" t="str">
        <f t="array" ref="S940">INDEX('G Project Timeline-OPM update'!$G$7:$L$35,MATCH(1,('G Project Timeline-OPM update'!$C$7:$C$35=N940)*('G Project Timeline-OPM update'!$B$7:$B$35=M940)*('G Project Timeline-OPM update'!$D$7:$D$35=O940),0),MATCH(P940,'G Project Timeline-OPM update'!$G$4:$L$4,0))-14</f>
        <v>#N/A</v>
      </c>
      <c r="T940" s="95" t="str">
        <f t="shared" si="3"/>
        <v>#N/A</v>
      </c>
      <c r="U940" s="96" t="str">
        <f>IFERROR(VLOOKUP(G940,'Bidding list 26'!$B$2:$P$31,15,0),"")</f>
        <v/>
      </c>
      <c r="V940" s="96" t="str">
        <f t="shared" si="4"/>
        <v>#N/A</v>
      </c>
      <c r="W940" s="96">
        <f t="shared" si="31"/>
        <v>0</v>
      </c>
      <c r="X940" s="96" t="str">
        <f t="shared" si="21"/>
        <v>#N/A</v>
      </c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01"/>
      <c r="AI940" s="195"/>
      <c r="AJ940" s="103"/>
      <c r="AK940" s="104"/>
      <c r="AL940" s="3">
        <f t="shared" si="32"/>
        <v>0</v>
      </c>
      <c r="AM940" s="3">
        <f t="shared" si="33"/>
        <v>0</v>
      </c>
      <c r="AN940" s="3">
        <f t="shared" si="34"/>
        <v>0</v>
      </c>
      <c r="AO940" s="3">
        <f t="shared" si="35"/>
        <v>0</v>
      </c>
    </row>
    <row r="941">
      <c r="A941" s="93"/>
      <c r="B941" s="195"/>
      <c r="C941" s="195"/>
      <c r="D941" s="195"/>
      <c r="E941" s="195"/>
      <c r="F941" s="93"/>
      <c r="G941" s="195"/>
      <c r="H941" s="195" t="str">
        <f>vlookup(G941,'Bidding list 26'!$B$4:$G$270,6,0)</f>
        <v>#N/A</v>
      </c>
      <c r="I941" s="88" t="str">
        <f>vlookup(G941,'Bidding list 26'!$B$4:$I$1009,8,0)</f>
        <v>#N/A</v>
      </c>
      <c r="J941" s="93"/>
      <c r="K941" s="89" t="str">
        <f t="shared" si="30"/>
        <v>#N/A</v>
      </c>
      <c r="L941" s="93"/>
      <c r="M941" s="91"/>
      <c r="N941" s="122"/>
      <c r="O941" s="240"/>
      <c r="P941" s="240"/>
      <c r="Q941" s="195"/>
      <c r="R941" s="93">
        <f t="shared" si="29"/>
        <v>0</v>
      </c>
      <c r="S941" s="179" t="str">
        <f t="array" ref="S941">INDEX('G Project Timeline-OPM update'!$G$7:$L$35,MATCH(1,('G Project Timeline-OPM update'!$C$7:$C$35=N941)*('G Project Timeline-OPM update'!$B$7:$B$35=M941)*('G Project Timeline-OPM update'!$D$7:$D$35=O941),0),MATCH(P941,'G Project Timeline-OPM update'!$G$4:$L$4,0))-14</f>
        <v>#N/A</v>
      </c>
      <c r="T941" s="95" t="str">
        <f t="shared" si="3"/>
        <v>#N/A</v>
      </c>
      <c r="U941" s="96" t="str">
        <f>IFERROR(VLOOKUP(G941,'Bidding list 26'!$B$2:$P$31,15,0),"")</f>
        <v/>
      </c>
      <c r="V941" s="96" t="str">
        <f t="shared" si="4"/>
        <v>#N/A</v>
      </c>
      <c r="W941" s="96">
        <f t="shared" si="31"/>
        <v>0</v>
      </c>
      <c r="X941" s="96" t="str">
        <f t="shared" si="21"/>
        <v>#N/A</v>
      </c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01"/>
      <c r="AI941" s="195"/>
      <c r="AJ941" s="103"/>
      <c r="AK941" s="104"/>
      <c r="AL941" s="3">
        <f t="shared" si="32"/>
        <v>0</v>
      </c>
      <c r="AM941" s="3">
        <f t="shared" si="33"/>
        <v>0</v>
      </c>
      <c r="AN941" s="3">
        <f t="shared" si="34"/>
        <v>0</v>
      </c>
      <c r="AO941" s="3">
        <f t="shared" si="35"/>
        <v>0</v>
      </c>
    </row>
    <row r="942">
      <c r="A942" s="93"/>
      <c r="B942" s="195"/>
      <c r="C942" s="195"/>
      <c r="D942" s="195"/>
      <c r="E942" s="195"/>
      <c r="F942" s="93"/>
      <c r="G942" s="195"/>
      <c r="H942" s="195" t="str">
        <f>vlookup(G942,'Bidding list 26'!$B$4:$G$270,6,0)</f>
        <v>#N/A</v>
      </c>
      <c r="I942" s="88" t="str">
        <f>vlookup(G942,'Bidding list 26'!$B$4:$I$1009,8,0)</f>
        <v>#N/A</v>
      </c>
      <c r="J942" s="93"/>
      <c r="K942" s="89" t="str">
        <f t="shared" si="30"/>
        <v>#N/A</v>
      </c>
      <c r="L942" s="93"/>
      <c r="M942" s="91"/>
      <c r="N942" s="122"/>
      <c r="O942" s="240"/>
      <c r="P942" s="240"/>
      <c r="Q942" s="195"/>
      <c r="R942" s="93">
        <f t="shared" si="29"/>
        <v>0</v>
      </c>
      <c r="S942" s="179" t="str">
        <f t="array" ref="S942">INDEX('G Project Timeline-OPM update'!$G$7:$L$35,MATCH(1,('G Project Timeline-OPM update'!$C$7:$C$35=N942)*('G Project Timeline-OPM update'!$B$7:$B$35=M942)*('G Project Timeline-OPM update'!$D$7:$D$35=O942),0),MATCH(P942,'G Project Timeline-OPM update'!$G$4:$L$4,0))-14</f>
        <v>#N/A</v>
      </c>
      <c r="T942" s="95" t="str">
        <f t="shared" si="3"/>
        <v>#N/A</v>
      </c>
      <c r="U942" s="96" t="str">
        <f>IFERROR(VLOOKUP(G942,'Bidding list 26'!$B$2:$P$31,15,0),"")</f>
        <v/>
      </c>
      <c r="V942" s="96" t="str">
        <f t="shared" si="4"/>
        <v>#N/A</v>
      </c>
      <c r="W942" s="96">
        <f t="shared" si="31"/>
        <v>0</v>
      </c>
      <c r="X942" s="96" t="str">
        <f t="shared" si="21"/>
        <v>#N/A</v>
      </c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01"/>
      <c r="AI942" s="195"/>
      <c r="AJ942" s="103"/>
      <c r="AK942" s="104"/>
      <c r="AL942" s="3">
        <f t="shared" si="32"/>
        <v>0</v>
      </c>
      <c r="AM942" s="3">
        <f t="shared" si="33"/>
        <v>0</v>
      </c>
      <c r="AN942" s="3">
        <f t="shared" si="34"/>
        <v>0</v>
      </c>
      <c r="AO942" s="3">
        <f t="shared" si="35"/>
        <v>0</v>
      </c>
    </row>
    <row r="943">
      <c r="A943" s="93"/>
      <c r="B943" s="195"/>
      <c r="C943" s="195"/>
      <c r="D943" s="195"/>
      <c r="E943" s="195"/>
      <c r="F943" s="93"/>
      <c r="G943" s="195"/>
      <c r="H943" s="195" t="str">
        <f>vlookup(G943,'Bidding list 26'!$B$4:$G$270,6,0)</f>
        <v>#N/A</v>
      </c>
      <c r="I943" s="88" t="str">
        <f>vlookup(G943,'Bidding list 26'!$B$4:$I$1009,8,0)</f>
        <v>#N/A</v>
      </c>
      <c r="J943" s="93"/>
      <c r="K943" s="89" t="str">
        <f t="shared" si="30"/>
        <v>#N/A</v>
      </c>
      <c r="L943" s="93"/>
      <c r="M943" s="91"/>
      <c r="N943" s="122"/>
      <c r="O943" s="240"/>
      <c r="P943" s="240"/>
      <c r="Q943" s="195"/>
      <c r="R943" s="93">
        <f t="shared" si="29"/>
        <v>0</v>
      </c>
      <c r="S943" s="179" t="str">
        <f t="array" ref="S943">INDEX('G Project Timeline-OPM update'!$G$7:$L$35,MATCH(1,('G Project Timeline-OPM update'!$C$7:$C$35=N943)*('G Project Timeline-OPM update'!$B$7:$B$35=M943)*('G Project Timeline-OPM update'!$D$7:$D$35=O943),0),MATCH(P943,'G Project Timeline-OPM update'!$G$4:$L$4,0))-14</f>
        <v>#N/A</v>
      </c>
      <c r="T943" s="95" t="str">
        <f t="shared" si="3"/>
        <v>#N/A</v>
      </c>
      <c r="U943" s="96" t="str">
        <f>IFERROR(VLOOKUP(G943,'Bidding list 26'!$B$2:$P$31,15,0),"")</f>
        <v/>
      </c>
      <c r="V943" s="96" t="str">
        <f t="shared" si="4"/>
        <v>#N/A</v>
      </c>
      <c r="W943" s="96">
        <f t="shared" si="31"/>
        <v>0</v>
      </c>
      <c r="X943" s="96" t="str">
        <f t="shared" si="21"/>
        <v>#N/A</v>
      </c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01"/>
      <c r="AI943" s="195"/>
      <c r="AJ943" s="103"/>
      <c r="AK943" s="104"/>
      <c r="AL943" s="3">
        <f t="shared" si="32"/>
        <v>0</v>
      </c>
      <c r="AM943" s="3">
        <f t="shared" si="33"/>
        <v>0</v>
      </c>
      <c r="AN943" s="3">
        <f t="shared" si="34"/>
        <v>0</v>
      </c>
      <c r="AO943" s="3">
        <f t="shared" si="35"/>
        <v>0</v>
      </c>
    </row>
    <row r="944">
      <c r="A944" s="93"/>
      <c r="B944" s="195"/>
      <c r="C944" s="195"/>
      <c r="D944" s="195"/>
      <c r="E944" s="195"/>
      <c r="F944" s="93"/>
      <c r="G944" s="195"/>
      <c r="H944" s="195" t="str">
        <f>vlookup(G944,'Bidding list 26'!$B$4:$G$270,6,0)</f>
        <v>#N/A</v>
      </c>
      <c r="I944" s="88" t="str">
        <f>vlookup(G944,'Bidding list 26'!$B$4:$I$1009,8,0)</f>
        <v>#N/A</v>
      </c>
      <c r="J944" s="93"/>
      <c r="K944" s="89" t="str">
        <f t="shared" si="30"/>
        <v>#N/A</v>
      </c>
      <c r="L944" s="93"/>
      <c r="M944" s="91"/>
      <c r="N944" s="122"/>
      <c r="O944" s="240"/>
      <c r="P944" s="240"/>
      <c r="Q944" s="195"/>
      <c r="R944" s="93">
        <f t="shared" si="29"/>
        <v>0</v>
      </c>
      <c r="S944" s="179" t="str">
        <f t="array" ref="S944">INDEX('G Project Timeline-OPM update'!$G$7:$L$35,MATCH(1,('G Project Timeline-OPM update'!$C$7:$C$35=N944)*('G Project Timeline-OPM update'!$B$7:$B$35=M944)*('G Project Timeline-OPM update'!$D$7:$D$35=O944),0),MATCH(P944,'G Project Timeline-OPM update'!$G$4:$L$4,0))-14</f>
        <v>#N/A</v>
      </c>
      <c r="T944" s="95" t="str">
        <f t="shared" si="3"/>
        <v>#N/A</v>
      </c>
      <c r="U944" s="96" t="str">
        <f>IFERROR(VLOOKUP(G944,'Bidding list 26'!$B$2:$P$31,15,0),"")</f>
        <v/>
      </c>
      <c r="V944" s="96" t="str">
        <f t="shared" si="4"/>
        <v>#N/A</v>
      </c>
      <c r="W944" s="96">
        <f t="shared" si="31"/>
        <v>0</v>
      </c>
      <c r="X944" s="96" t="str">
        <f t="shared" si="21"/>
        <v>#N/A</v>
      </c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01"/>
      <c r="AI944" s="195"/>
      <c r="AJ944" s="103"/>
      <c r="AK944" s="104"/>
      <c r="AL944" s="3">
        <f t="shared" si="32"/>
        <v>0</v>
      </c>
      <c r="AM944" s="3">
        <f t="shared" si="33"/>
        <v>0</v>
      </c>
      <c r="AN944" s="3">
        <f t="shared" si="34"/>
        <v>0</v>
      </c>
      <c r="AO944" s="3">
        <f t="shared" si="35"/>
        <v>0</v>
      </c>
    </row>
    <row r="945">
      <c r="A945" s="93"/>
      <c r="B945" s="195"/>
      <c r="C945" s="195"/>
      <c r="D945" s="195"/>
      <c r="E945" s="195"/>
      <c r="F945" s="93"/>
      <c r="G945" s="195"/>
      <c r="H945" s="195" t="str">
        <f>vlookup(G945,'Bidding list 26'!$B$4:$G$270,6,0)</f>
        <v>#N/A</v>
      </c>
      <c r="I945" s="88" t="str">
        <f>vlookup(G945,'Bidding list 26'!$B$4:$I$1009,8,0)</f>
        <v>#N/A</v>
      </c>
      <c r="J945" s="93"/>
      <c r="K945" s="89" t="str">
        <f t="shared" si="30"/>
        <v>#N/A</v>
      </c>
      <c r="L945" s="93"/>
      <c r="M945" s="91"/>
      <c r="N945" s="122"/>
      <c r="O945" s="240"/>
      <c r="P945" s="240"/>
      <c r="Q945" s="195"/>
      <c r="R945" s="93">
        <f t="shared" si="29"/>
        <v>0</v>
      </c>
      <c r="S945" s="179" t="str">
        <f t="array" ref="S945">INDEX('G Project Timeline-OPM update'!$G$7:$L$35,MATCH(1,('G Project Timeline-OPM update'!$C$7:$C$35=N945)*('G Project Timeline-OPM update'!$B$7:$B$35=M945)*('G Project Timeline-OPM update'!$D$7:$D$35=O945),0),MATCH(P945,'G Project Timeline-OPM update'!$G$4:$L$4,0))-14</f>
        <v>#N/A</v>
      </c>
      <c r="T945" s="95" t="str">
        <f t="shared" si="3"/>
        <v>#N/A</v>
      </c>
      <c r="U945" s="96" t="str">
        <f>IFERROR(VLOOKUP(G945,'Bidding list 26'!$B$2:$P$31,15,0),"")</f>
        <v/>
      </c>
      <c r="V945" s="96" t="str">
        <f t="shared" si="4"/>
        <v>#N/A</v>
      </c>
      <c r="W945" s="96">
        <f t="shared" si="31"/>
        <v>0</v>
      </c>
      <c r="X945" s="96" t="str">
        <f t="shared" si="21"/>
        <v>#N/A</v>
      </c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01"/>
      <c r="AI945" s="195"/>
      <c r="AJ945" s="103"/>
      <c r="AK945" s="104"/>
      <c r="AL945" s="3">
        <f t="shared" si="32"/>
        <v>0</v>
      </c>
      <c r="AM945" s="3">
        <f t="shared" si="33"/>
        <v>0</v>
      </c>
      <c r="AN945" s="3">
        <f t="shared" si="34"/>
        <v>0</v>
      </c>
      <c r="AO945" s="3">
        <f t="shared" si="35"/>
        <v>0</v>
      </c>
    </row>
    <row r="946">
      <c r="A946" s="93"/>
      <c r="B946" s="195"/>
      <c r="C946" s="195"/>
      <c r="D946" s="195"/>
      <c r="E946" s="195"/>
      <c r="F946" s="93"/>
      <c r="G946" s="195"/>
      <c r="H946" s="195" t="str">
        <f>vlookup(G946,'Bidding list 26'!$B$4:$G$270,6,0)</f>
        <v>#N/A</v>
      </c>
      <c r="I946" s="88" t="str">
        <f>vlookup(G946,'Bidding list 26'!$B$4:$I$1009,8,0)</f>
        <v>#N/A</v>
      </c>
      <c r="J946" s="93"/>
      <c r="K946" s="89" t="str">
        <f t="shared" si="30"/>
        <v>#N/A</v>
      </c>
      <c r="L946" s="93"/>
      <c r="M946" s="91"/>
      <c r="N946" s="122"/>
      <c r="O946" s="240"/>
      <c r="P946" s="240"/>
      <c r="Q946" s="195"/>
      <c r="R946" s="93">
        <f t="shared" si="29"/>
        <v>0</v>
      </c>
      <c r="S946" s="179" t="str">
        <f t="array" ref="S946">INDEX('G Project Timeline-OPM update'!$G$7:$L$35,MATCH(1,('G Project Timeline-OPM update'!$C$7:$C$35=N946)*('G Project Timeline-OPM update'!$B$7:$B$35=M946)*('G Project Timeline-OPM update'!$D$7:$D$35=O946),0),MATCH(P946,'G Project Timeline-OPM update'!$G$4:$L$4,0))-14</f>
        <v>#N/A</v>
      </c>
      <c r="T946" s="95" t="str">
        <f t="shared" si="3"/>
        <v>#N/A</v>
      </c>
      <c r="U946" s="96" t="str">
        <f>IFERROR(VLOOKUP(G946,'Bidding list 26'!$B$2:$P$31,15,0),"")</f>
        <v/>
      </c>
      <c r="V946" s="96" t="str">
        <f t="shared" si="4"/>
        <v>#N/A</v>
      </c>
      <c r="W946" s="96">
        <f t="shared" si="31"/>
        <v>0</v>
      </c>
      <c r="X946" s="96" t="str">
        <f t="shared" si="21"/>
        <v>#N/A</v>
      </c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01"/>
      <c r="AI946" s="195"/>
      <c r="AJ946" s="103"/>
      <c r="AK946" s="104"/>
      <c r="AL946" s="3">
        <f t="shared" si="32"/>
        <v>0</v>
      </c>
      <c r="AM946" s="3">
        <f t="shared" si="33"/>
        <v>0</v>
      </c>
      <c r="AN946" s="3">
        <f t="shared" si="34"/>
        <v>0</v>
      </c>
      <c r="AO946" s="3">
        <f t="shared" si="35"/>
        <v>0</v>
      </c>
    </row>
    <row r="947">
      <c r="A947" s="93"/>
      <c r="B947" s="195"/>
      <c r="C947" s="195"/>
      <c r="D947" s="195"/>
      <c r="E947" s="195"/>
      <c r="F947" s="93"/>
      <c r="G947" s="195"/>
      <c r="H947" s="195" t="str">
        <f>vlookup(G947,'Bidding list 26'!$B$4:$G$270,6,0)</f>
        <v>#N/A</v>
      </c>
      <c r="I947" s="88" t="str">
        <f>vlookup(G947,'Bidding list 26'!$B$4:$I$1009,8,0)</f>
        <v>#N/A</v>
      </c>
      <c r="J947" s="93"/>
      <c r="K947" s="89" t="str">
        <f t="shared" si="30"/>
        <v>#N/A</v>
      </c>
      <c r="L947" s="93"/>
      <c r="M947" s="91"/>
      <c r="N947" s="122"/>
      <c r="O947" s="240"/>
      <c r="P947" s="240"/>
      <c r="Q947" s="195"/>
      <c r="R947" s="93">
        <f t="shared" si="29"/>
        <v>0</v>
      </c>
      <c r="S947" s="179" t="str">
        <f t="array" ref="S947">INDEX('G Project Timeline-OPM update'!$G$7:$L$35,MATCH(1,('G Project Timeline-OPM update'!$C$7:$C$35=N947)*('G Project Timeline-OPM update'!$B$7:$B$35=M947)*('G Project Timeline-OPM update'!$D$7:$D$35=O947),0),MATCH(P947,'G Project Timeline-OPM update'!$G$4:$L$4,0))-14</f>
        <v>#N/A</v>
      </c>
      <c r="T947" s="95" t="str">
        <f t="shared" si="3"/>
        <v>#N/A</v>
      </c>
      <c r="U947" s="96" t="str">
        <f>IFERROR(VLOOKUP(G947,'Bidding list 26'!$B$2:$P$31,15,0),"")</f>
        <v/>
      </c>
      <c r="V947" s="96" t="str">
        <f t="shared" si="4"/>
        <v>#N/A</v>
      </c>
      <c r="W947" s="96">
        <f t="shared" si="31"/>
        <v>0</v>
      </c>
      <c r="X947" s="96" t="str">
        <f t="shared" si="21"/>
        <v>#N/A</v>
      </c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01"/>
      <c r="AI947" s="195"/>
      <c r="AJ947" s="103"/>
      <c r="AK947" s="104"/>
      <c r="AL947" s="3">
        <f t="shared" si="32"/>
        <v>0</v>
      </c>
      <c r="AM947" s="3">
        <f t="shared" si="33"/>
        <v>0</v>
      </c>
      <c r="AN947" s="3">
        <f t="shared" si="34"/>
        <v>0</v>
      </c>
      <c r="AO947" s="3">
        <f t="shared" si="35"/>
        <v>0</v>
      </c>
    </row>
    <row r="948">
      <c r="A948" s="93"/>
      <c r="B948" s="195"/>
      <c r="C948" s="195"/>
      <c r="D948" s="195"/>
      <c r="E948" s="195"/>
      <c r="F948" s="93"/>
      <c r="G948" s="195"/>
      <c r="H948" s="195" t="str">
        <f>vlookup(G948,'Bidding list 26'!$B$4:$G$270,6,0)</f>
        <v>#N/A</v>
      </c>
      <c r="I948" s="88" t="str">
        <f>vlookup(G948,'Bidding list 26'!$B$4:$I$1009,8,0)</f>
        <v>#N/A</v>
      </c>
      <c r="J948" s="93"/>
      <c r="K948" s="89" t="str">
        <f t="shared" si="30"/>
        <v>#N/A</v>
      </c>
      <c r="L948" s="93"/>
      <c r="M948" s="91"/>
      <c r="N948" s="122"/>
      <c r="O948" s="240"/>
      <c r="P948" s="240"/>
      <c r="Q948" s="195"/>
      <c r="R948" s="93">
        <f t="shared" si="29"/>
        <v>0</v>
      </c>
      <c r="S948" s="179" t="str">
        <f t="array" ref="S948">INDEX('G Project Timeline-OPM update'!$G$7:$L$35,MATCH(1,('G Project Timeline-OPM update'!$C$7:$C$35=N948)*('G Project Timeline-OPM update'!$B$7:$B$35=M948)*('G Project Timeline-OPM update'!$D$7:$D$35=O948),0),MATCH(P948,'G Project Timeline-OPM update'!$G$4:$L$4,0))-14</f>
        <v>#N/A</v>
      </c>
      <c r="T948" s="95" t="str">
        <f t="shared" si="3"/>
        <v>#N/A</v>
      </c>
      <c r="U948" s="96" t="str">
        <f>IFERROR(VLOOKUP(G948,'Bidding list 26'!$B$2:$P$31,15,0),"")</f>
        <v/>
      </c>
      <c r="V948" s="96" t="str">
        <f t="shared" si="4"/>
        <v>#N/A</v>
      </c>
      <c r="W948" s="96">
        <f t="shared" si="31"/>
        <v>0</v>
      </c>
      <c r="X948" s="96" t="str">
        <f t="shared" si="21"/>
        <v>#N/A</v>
      </c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01"/>
      <c r="AI948" s="195"/>
      <c r="AJ948" s="103"/>
      <c r="AK948" s="104"/>
      <c r="AL948" s="3">
        <f t="shared" si="32"/>
        <v>0</v>
      </c>
      <c r="AM948" s="3">
        <f t="shared" si="33"/>
        <v>0</v>
      </c>
      <c r="AN948" s="3">
        <f t="shared" si="34"/>
        <v>0</v>
      </c>
      <c r="AO948" s="3">
        <f t="shared" si="35"/>
        <v>0</v>
      </c>
    </row>
    <row r="949">
      <c r="A949" s="93"/>
      <c r="B949" s="195"/>
      <c r="C949" s="195"/>
      <c r="D949" s="195"/>
      <c r="E949" s="195"/>
      <c r="F949" s="93"/>
      <c r="G949" s="195"/>
      <c r="H949" s="195" t="str">
        <f>vlookup(G949,'Bidding list 26'!$B$4:$G$270,6,0)</f>
        <v>#N/A</v>
      </c>
      <c r="I949" s="88" t="str">
        <f>vlookup(G949,'Bidding list 26'!$B$4:$I$1009,8,0)</f>
        <v>#N/A</v>
      </c>
      <c r="J949" s="93"/>
      <c r="K949" s="89" t="str">
        <f t="shared" si="30"/>
        <v>#N/A</v>
      </c>
      <c r="L949" s="93"/>
      <c r="M949" s="91"/>
      <c r="N949" s="122"/>
      <c r="O949" s="240"/>
      <c r="P949" s="240"/>
      <c r="Q949" s="195"/>
      <c r="R949" s="93">
        <f t="shared" si="29"/>
        <v>0</v>
      </c>
      <c r="S949" s="179" t="str">
        <f t="array" ref="S949">INDEX('G Project Timeline-OPM update'!$G$7:$L$35,MATCH(1,('G Project Timeline-OPM update'!$C$7:$C$35=N949)*('G Project Timeline-OPM update'!$B$7:$B$35=M949)*('G Project Timeline-OPM update'!$D$7:$D$35=O949),0),MATCH(P949,'G Project Timeline-OPM update'!$G$4:$L$4,0))-14</f>
        <v>#N/A</v>
      </c>
      <c r="T949" s="95" t="str">
        <f t="shared" si="3"/>
        <v>#N/A</v>
      </c>
      <c r="U949" s="96" t="str">
        <f>IFERROR(VLOOKUP(G949,'Bidding list 26'!$B$2:$P$31,15,0),"")</f>
        <v/>
      </c>
      <c r="V949" s="96" t="str">
        <f t="shared" si="4"/>
        <v>#N/A</v>
      </c>
      <c r="W949" s="96">
        <f t="shared" si="31"/>
        <v>0</v>
      </c>
      <c r="X949" s="96" t="str">
        <f t="shared" si="21"/>
        <v>#N/A</v>
      </c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01"/>
      <c r="AI949" s="195"/>
      <c r="AJ949" s="103"/>
      <c r="AK949" s="104"/>
      <c r="AL949" s="3">
        <f t="shared" si="32"/>
        <v>0</v>
      </c>
      <c r="AM949" s="3">
        <f t="shared" si="33"/>
        <v>0</v>
      </c>
      <c r="AN949" s="3">
        <f t="shared" si="34"/>
        <v>0</v>
      </c>
      <c r="AO949" s="3">
        <f t="shared" si="35"/>
        <v>0</v>
      </c>
    </row>
    <row r="950">
      <c r="A950" s="93"/>
      <c r="B950" s="195"/>
      <c r="C950" s="195"/>
      <c r="D950" s="195"/>
      <c r="E950" s="195"/>
      <c r="F950" s="93"/>
      <c r="G950" s="195"/>
      <c r="H950" s="195" t="str">
        <f>vlookup(G950,'Bidding list 26'!$B$4:$G$270,6,0)</f>
        <v>#N/A</v>
      </c>
      <c r="I950" s="88" t="str">
        <f>vlookup(G950,'Bidding list 26'!$B$4:$I$1009,8,0)</f>
        <v>#N/A</v>
      </c>
      <c r="J950" s="93"/>
      <c r="K950" s="89" t="str">
        <f t="shared" si="30"/>
        <v>#N/A</v>
      </c>
      <c r="L950" s="93"/>
      <c r="M950" s="91"/>
      <c r="N950" s="122"/>
      <c r="O950" s="240"/>
      <c r="P950" s="240"/>
      <c r="Q950" s="195"/>
      <c r="R950" s="93">
        <f t="shared" si="29"/>
        <v>0</v>
      </c>
      <c r="S950" s="179" t="str">
        <f t="array" ref="S950">INDEX('G Project Timeline-OPM update'!$G$7:$L$35,MATCH(1,('G Project Timeline-OPM update'!$C$7:$C$35=N950)*('G Project Timeline-OPM update'!$B$7:$B$35=M950)*('G Project Timeline-OPM update'!$D$7:$D$35=O950),0),MATCH(P950,'G Project Timeline-OPM update'!$G$4:$L$4,0))-14</f>
        <v>#N/A</v>
      </c>
      <c r="T950" s="95" t="str">
        <f t="shared" si="3"/>
        <v>#N/A</v>
      </c>
      <c r="U950" s="96" t="str">
        <f>IFERROR(VLOOKUP(G950,'Bidding list 26'!$B$2:$P$31,15,0),"")</f>
        <v/>
      </c>
      <c r="V950" s="96" t="str">
        <f t="shared" si="4"/>
        <v>#N/A</v>
      </c>
      <c r="W950" s="96">
        <f t="shared" si="31"/>
        <v>0</v>
      </c>
      <c r="X950" s="96" t="str">
        <f t="shared" si="21"/>
        <v>#N/A</v>
      </c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01"/>
      <c r="AI950" s="195"/>
      <c r="AJ950" s="103"/>
      <c r="AK950" s="104"/>
      <c r="AL950" s="3">
        <f t="shared" si="32"/>
        <v>0</v>
      </c>
      <c r="AM950" s="3">
        <f t="shared" si="33"/>
        <v>0</v>
      </c>
      <c r="AN950" s="3">
        <f t="shared" si="34"/>
        <v>0</v>
      </c>
      <c r="AO950" s="3">
        <f t="shared" si="35"/>
        <v>0</v>
      </c>
    </row>
    <row r="951">
      <c r="A951" s="93"/>
      <c r="B951" s="195"/>
      <c r="C951" s="195"/>
      <c r="D951" s="195"/>
      <c r="E951" s="195"/>
      <c r="F951" s="93"/>
      <c r="G951" s="195"/>
      <c r="H951" s="195" t="str">
        <f>vlookup(G951,'Bidding list 26'!$B$4:$G$270,6,0)</f>
        <v>#N/A</v>
      </c>
      <c r="I951" s="88" t="str">
        <f>vlookup(G951,'Bidding list 26'!$B$4:$I$1009,8,0)</f>
        <v>#N/A</v>
      </c>
      <c r="J951" s="93"/>
      <c r="K951" s="89" t="str">
        <f t="shared" si="30"/>
        <v>#N/A</v>
      </c>
      <c r="L951" s="93"/>
      <c r="M951" s="91"/>
      <c r="N951" s="122"/>
      <c r="O951" s="240"/>
      <c r="P951" s="240"/>
      <c r="Q951" s="195"/>
      <c r="R951" s="93">
        <f t="shared" si="29"/>
        <v>0</v>
      </c>
      <c r="S951" s="179" t="str">
        <f t="array" ref="S951">INDEX('G Project Timeline-OPM update'!$G$7:$L$35,MATCH(1,('G Project Timeline-OPM update'!$C$7:$C$35=N951)*('G Project Timeline-OPM update'!$B$7:$B$35=M951)*('G Project Timeline-OPM update'!$D$7:$D$35=O951),0),MATCH(P951,'G Project Timeline-OPM update'!$G$4:$L$4,0))-14</f>
        <v>#N/A</v>
      </c>
      <c r="T951" s="95" t="str">
        <f t="shared" si="3"/>
        <v>#N/A</v>
      </c>
      <c r="U951" s="96" t="str">
        <f>IFERROR(VLOOKUP(G951,'Bidding list 26'!$B$2:$P$31,15,0),"")</f>
        <v/>
      </c>
      <c r="V951" s="96" t="str">
        <f t="shared" si="4"/>
        <v>#N/A</v>
      </c>
      <c r="W951" s="96">
        <f t="shared" si="31"/>
        <v>0</v>
      </c>
      <c r="X951" s="96" t="str">
        <f t="shared" si="21"/>
        <v>#N/A</v>
      </c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01"/>
      <c r="AI951" s="195"/>
      <c r="AJ951" s="103"/>
      <c r="AK951" s="104"/>
      <c r="AL951" s="3">
        <f t="shared" si="32"/>
        <v>0</v>
      </c>
      <c r="AM951" s="3">
        <f t="shared" si="33"/>
        <v>0</v>
      </c>
      <c r="AN951" s="3">
        <f t="shared" si="34"/>
        <v>0</v>
      </c>
      <c r="AO951" s="3">
        <f t="shared" si="35"/>
        <v>0</v>
      </c>
    </row>
    <row r="952">
      <c r="A952" s="93"/>
      <c r="B952" s="195"/>
      <c r="C952" s="195"/>
      <c r="D952" s="195"/>
      <c r="E952" s="195"/>
      <c r="F952" s="93"/>
      <c r="G952" s="195"/>
      <c r="H952" s="195" t="str">
        <f>vlookup(G952,'Bidding list 26'!$B$4:$G$270,6,0)</f>
        <v>#N/A</v>
      </c>
      <c r="I952" s="88" t="str">
        <f>vlookup(G952,'Bidding list 26'!$B$4:$I$1009,8,0)</f>
        <v>#N/A</v>
      </c>
      <c r="J952" s="93"/>
      <c r="K952" s="89" t="str">
        <f t="shared" si="30"/>
        <v>#N/A</v>
      </c>
      <c r="L952" s="93"/>
      <c r="M952" s="91"/>
      <c r="N952" s="122"/>
      <c r="O952" s="240"/>
      <c r="P952" s="240"/>
      <c r="Q952" s="195"/>
      <c r="R952" s="93">
        <f t="shared" si="29"/>
        <v>0</v>
      </c>
      <c r="S952" s="179" t="str">
        <f t="array" ref="S952">INDEX('G Project Timeline-OPM update'!$G$7:$L$35,MATCH(1,('G Project Timeline-OPM update'!$C$7:$C$35=N952)*('G Project Timeline-OPM update'!$B$7:$B$35=M952)*('G Project Timeline-OPM update'!$D$7:$D$35=O952),0),MATCH(P952,'G Project Timeline-OPM update'!$G$4:$L$4,0))-14</f>
        <v>#N/A</v>
      </c>
      <c r="T952" s="95" t="str">
        <f t="shared" si="3"/>
        <v>#N/A</v>
      </c>
      <c r="U952" s="96" t="str">
        <f>IFERROR(VLOOKUP(G952,'Bidding list 26'!$B$2:$P$31,15,0),"")</f>
        <v/>
      </c>
      <c r="V952" s="96" t="str">
        <f t="shared" si="4"/>
        <v>#N/A</v>
      </c>
      <c r="W952" s="96">
        <f t="shared" si="31"/>
        <v>0</v>
      </c>
      <c r="X952" s="96" t="str">
        <f t="shared" si="21"/>
        <v>#N/A</v>
      </c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01"/>
      <c r="AI952" s="195"/>
      <c r="AJ952" s="103"/>
      <c r="AK952" s="104"/>
      <c r="AL952" s="3">
        <f t="shared" si="32"/>
        <v>0</v>
      </c>
      <c r="AM952" s="3">
        <f t="shared" si="33"/>
        <v>0</v>
      </c>
      <c r="AN952" s="3">
        <f t="shared" si="34"/>
        <v>0</v>
      </c>
      <c r="AO952" s="3">
        <f t="shared" si="35"/>
        <v>0</v>
      </c>
    </row>
    <row r="953">
      <c r="A953" s="93"/>
      <c r="B953" s="195"/>
      <c r="C953" s="195"/>
      <c r="D953" s="195"/>
      <c r="E953" s="195"/>
      <c r="F953" s="93"/>
      <c r="G953" s="195"/>
      <c r="H953" s="195" t="str">
        <f>vlookup(G953,'Bidding list 26'!$B$4:$G$270,6,0)</f>
        <v>#N/A</v>
      </c>
      <c r="I953" s="88" t="str">
        <f>vlookup(G953,'Bidding list 26'!$B$4:$I$1009,8,0)</f>
        <v>#N/A</v>
      </c>
      <c r="J953" s="93"/>
      <c r="K953" s="89" t="str">
        <f t="shared" si="30"/>
        <v>#N/A</v>
      </c>
      <c r="L953" s="93"/>
      <c r="M953" s="91"/>
      <c r="N953" s="122"/>
      <c r="O953" s="240"/>
      <c r="P953" s="240"/>
      <c r="Q953" s="195"/>
      <c r="R953" s="93">
        <f t="shared" si="29"/>
        <v>0</v>
      </c>
      <c r="S953" s="179" t="str">
        <f t="array" ref="S953">INDEX('G Project Timeline-OPM update'!$G$7:$L$35,MATCH(1,('G Project Timeline-OPM update'!$C$7:$C$35=N953)*('G Project Timeline-OPM update'!$B$7:$B$35=M953)*('G Project Timeline-OPM update'!$D$7:$D$35=O953),0),MATCH(P953,'G Project Timeline-OPM update'!$G$4:$L$4,0))-14</f>
        <v>#N/A</v>
      </c>
      <c r="T953" s="95" t="str">
        <f t="shared" si="3"/>
        <v>#N/A</v>
      </c>
      <c r="U953" s="96" t="str">
        <f>IFERROR(VLOOKUP(G953,'Bidding list 26'!$B$2:$P$31,15,0),"")</f>
        <v/>
      </c>
      <c r="V953" s="96" t="str">
        <f t="shared" si="4"/>
        <v>#N/A</v>
      </c>
      <c r="W953" s="96">
        <f t="shared" si="31"/>
        <v>0</v>
      </c>
      <c r="X953" s="96" t="str">
        <f t="shared" si="21"/>
        <v>#N/A</v>
      </c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01"/>
      <c r="AI953" s="195"/>
      <c r="AJ953" s="103"/>
      <c r="AK953" s="104"/>
      <c r="AL953" s="3">
        <f t="shared" si="32"/>
        <v>0</v>
      </c>
      <c r="AM953" s="3">
        <f t="shared" si="33"/>
        <v>0</v>
      </c>
      <c r="AN953" s="3">
        <f t="shared" si="34"/>
        <v>0</v>
      </c>
      <c r="AO953" s="3">
        <f t="shared" si="35"/>
        <v>0</v>
      </c>
    </row>
    <row r="954">
      <c r="A954" s="93"/>
      <c r="B954" s="195"/>
      <c r="C954" s="195"/>
      <c r="D954" s="195"/>
      <c r="E954" s="195"/>
      <c r="F954" s="93"/>
      <c r="G954" s="195"/>
      <c r="H954" s="195" t="str">
        <f>vlookup(G954,'Bidding list 26'!$B$4:$G$270,6,0)</f>
        <v>#N/A</v>
      </c>
      <c r="I954" s="88" t="str">
        <f>vlookup(G954,'Bidding list 26'!$B$4:$I$1009,8,0)</f>
        <v>#N/A</v>
      </c>
      <c r="J954" s="93"/>
      <c r="K954" s="89" t="str">
        <f t="shared" si="30"/>
        <v>#N/A</v>
      </c>
      <c r="L954" s="93"/>
      <c r="M954" s="91"/>
      <c r="N954" s="122"/>
      <c r="O954" s="240"/>
      <c r="P954" s="240"/>
      <c r="Q954" s="195"/>
      <c r="R954" s="93">
        <f t="shared" si="29"/>
        <v>0</v>
      </c>
      <c r="S954" s="179" t="str">
        <f t="array" ref="S954">INDEX('G Project Timeline-OPM update'!$G$7:$L$35,MATCH(1,('G Project Timeline-OPM update'!$C$7:$C$35=N954)*('G Project Timeline-OPM update'!$B$7:$B$35=M954)*('G Project Timeline-OPM update'!$D$7:$D$35=O954),0),MATCH(P954,'G Project Timeline-OPM update'!$G$4:$L$4,0))-14</f>
        <v>#N/A</v>
      </c>
      <c r="T954" s="95" t="str">
        <f t="shared" si="3"/>
        <v>#N/A</v>
      </c>
      <c r="U954" s="96" t="str">
        <f>IFERROR(VLOOKUP(G954,'Bidding list 26'!$B$2:$P$31,15,0),"")</f>
        <v/>
      </c>
      <c r="V954" s="96" t="str">
        <f t="shared" si="4"/>
        <v>#N/A</v>
      </c>
      <c r="W954" s="96">
        <f t="shared" si="31"/>
        <v>0</v>
      </c>
      <c r="X954" s="96" t="str">
        <f t="shared" si="21"/>
        <v>#N/A</v>
      </c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01"/>
      <c r="AI954" s="195"/>
      <c r="AJ954" s="103"/>
      <c r="AK954" s="104"/>
      <c r="AL954" s="3">
        <f t="shared" si="32"/>
        <v>0</v>
      </c>
      <c r="AM954" s="3">
        <f t="shared" si="33"/>
        <v>0</v>
      </c>
      <c r="AN954" s="3">
        <f t="shared" si="34"/>
        <v>0</v>
      </c>
      <c r="AO954" s="3">
        <f t="shared" si="35"/>
        <v>0</v>
      </c>
    </row>
    <row r="955">
      <c r="A955" s="93"/>
      <c r="B955" s="195"/>
      <c r="C955" s="195"/>
      <c r="D955" s="195"/>
      <c r="E955" s="195"/>
      <c r="F955" s="93"/>
      <c r="G955" s="195"/>
      <c r="H955" s="195" t="str">
        <f>vlookup(G955,'Bidding list 26'!$B$4:$G$270,6,0)</f>
        <v>#N/A</v>
      </c>
      <c r="I955" s="88" t="str">
        <f>vlookup(G955,'Bidding list 26'!$B$4:$I$1009,8,0)</f>
        <v>#N/A</v>
      </c>
      <c r="J955" s="93"/>
      <c r="K955" s="89" t="str">
        <f t="shared" si="30"/>
        <v>#N/A</v>
      </c>
      <c r="L955" s="93"/>
      <c r="M955" s="91"/>
      <c r="N955" s="122"/>
      <c r="O955" s="240"/>
      <c r="P955" s="240"/>
      <c r="Q955" s="195"/>
      <c r="R955" s="93">
        <f t="shared" si="29"/>
        <v>0</v>
      </c>
      <c r="S955" s="179" t="str">
        <f t="array" ref="S955">INDEX('G Project Timeline-OPM update'!$G$7:$L$35,MATCH(1,('G Project Timeline-OPM update'!$C$7:$C$35=N955)*('G Project Timeline-OPM update'!$B$7:$B$35=M955)*('G Project Timeline-OPM update'!$D$7:$D$35=O955),0),MATCH(P955,'G Project Timeline-OPM update'!$G$4:$L$4,0))-14</f>
        <v>#N/A</v>
      </c>
      <c r="T955" s="95" t="str">
        <f t="shared" si="3"/>
        <v>#N/A</v>
      </c>
      <c r="U955" s="96" t="str">
        <f>IFERROR(VLOOKUP(G955,'Bidding list 26'!$B$2:$P$31,15,0),"")</f>
        <v/>
      </c>
      <c r="V955" s="96" t="str">
        <f t="shared" si="4"/>
        <v>#N/A</v>
      </c>
      <c r="W955" s="96">
        <f t="shared" si="31"/>
        <v>0</v>
      </c>
      <c r="X955" s="96" t="str">
        <f t="shared" si="21"/>
        <v>#N/A</v>
      </c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01"/>
      <c r="AI955" s="195"/>
      <c r="AJ955" s="103"/>
      <c r="AK955" s="104"/>
      <c r="AL955" s="3">
        <f t="shared" si="32"/>
        <v>0</v>
      </c>
      <c r="AM955" s="3">
        <f t="shared" si="33"/>
        <v>0</v>
      </c>
      <c r="AN955" s="3">
        <f t="shared" si="34"/>
        <v>0</v>
      </c>
      <c r="AO955" s="3">
        <f t="shared" si="35"/>
        <v>0</v>
      </c>
    </row>
    <row r="956">
      <c r="A956" s="93"/>
      <c r="B956" s="195"/>
      <c r="C956" s="195"/>
      <c r="D956" s="195"/>
      <c r="E956" s="195"/>
      <c r="F956" s="93"/>
      <c r="G956" s="195"/>
      <c r="H956" s="195" t="str">
        <f>vlookup(G956,'Bidding list 26'!$B$4:$G$270,6,0)</f>
        <v>#N/A</v>
      </c>
      <c r="I956" s="88" t="str">
        <f>vlookup(G956,'Bidding list 26'!$B$4:$I$1009,8,0)</f>
        <v>#N/A</v>
      </c>
      <c r="J956" s="93"/>
      <c r="K956" s="89" t="str">
        <f t="shared" si="30"/>
        <v>#N/A</v>
      </c>
      <c r="L956" s="93"/>
      <c r="M956" s="91"/>
      <c r="N956" s="122"/>
      <c r="O956" s="240"/>
      <c r="P956" s="240"/>
      <c r="Q956" s="195"/>
      <c r="R956" s="93">
        <f t="shared" si="29"/>
        <v>0</v>
      </c>
      <c r="S956" s="179" t="str">
        <f t="array" ref="S956">INDEX('G Project Timeline-OPM update'!$G$7:$L$35,MATCH(1,('G Project Timeline-OPM update'!$C$7:$C$35=N956)*('G Project Timeline-OPM update'!$B$7:$B$35=M956)*('G Project Timeline-OPM update'!$D$7:$D$35=O956),0),MATCH(P956,'G Project Timeline-OPM update'!$G$4:$L$4,0))-14</f>
        <v>#N/A</v>
      </c>
      <c r="T956" s="95" t="str">
        <f t="shared" si="3"/>
        <v>#N/A</v>
      </c>
      <c r="U956" s="96" t="str">
        <f>IFERROR(VLOOKUP(G956,'Bidding list 26'!$B$2:$P$31,15,0),"")</f>
        <v/>
      </c>
      <c r="V956" s="96" t="str">
        <f t="shared" si="4"/>
        <v>#N/A</v>
      </c>
      <c r="W956" s="96">
        <f t="shared" si="31"/>
        <v>0</v>
      </c>
      <c r="X956" s="96" t="str">
        <f t="shared" si="21"/>
        <v>#N/A</v>
      </c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01"/>
      <c r="AI956" s="195"/>
      <c r="AJ956" s="103"/>
      <c r="AK956" s="104"/>
      <c r="AL956" s="3">
        <f t="shared" si="32"/>
        <v>0</v>
      </c>
      <c r="AM956" s="3">
        <f t="shared" si="33"/>
        <v>0</v>
      </c>
      <c r="AN956" s="3">
        <f t="shared" si="34"/>
        <v>0</v>
      </c>
      <c r="AO956" s="3">
        <f t="shared" si="35"/>
        <v>0</v>
      </c>
    </row>
    <row r="957">
      <c r="A957" s="93"/>
      <c r="B957" s="195"/>
      <c r="C957" s="195"/>
      <c r="D957" s="195"/>
      <c r="E957" s="195"/>
      <c r="F957" s="93"/>
      <c r="G957" s="195"/>
      <c r="H957" s="195" t="str">
        <f>vlookup(G957,'Bidding list 26'!$B$4:$G$270,6,0)</f>
        <v>#N/A</v>
      </c>
      <c r="I957" s="88" t="str">
        <f>vlookup(G957,'Bidding list 26'!$B$4:$I$1009,8,0)</f>
        <v>#N/A</v>
      </c>
      <c r="J957" s="93"/>
      <c r="K957" s="89" t="str">
        <f t="shared" si="30"/>
        <v>#N/A</v>
      </c>
      <c r="L957" s="93"/>
      <c r="M957" s="91"/>
      <c r="N957" s="122"/>
      <c r="O957" s="240"/>
      <c r="P957" s="240"/>
      <c r="Q957" s="195"/>
      <c r="R957" s="93">
        <f t="shared" si="29"/>
        <v>0</v>
      </c>
      <c r="S957" s="179" t="str">
        <f t="array" ref="S957">INDEX('G Project Timeline-OPM update'!$G$7:$L$35,MATCH(1,('G Project Timeline-OPM update'!$C$7:$C$35=N957)*('G Project Timeline-OPM update'!$B$7:$B$35=M957)*('G Project Timeline-OPM update'!$D$7:$D$35=O957),0),MATCH(P957,'G Project Timeline-OPM update'!$G$4:$L$4,0))-14</f>
        <v>#N/A</v>
      </c>
      <c r="T957" s="95" t="str">
        <f t="shared" si="3"/>
        <v>#N/A</v>
      </c>
      <c r="U957" s="96" t="str">
        <f>IFERROR(VLOOKUP(G957,'Bidding list 26'!$B$2:$P$31,15,0),"")</f>
        <v/>
      </c>
      <c r="V957" s="96" t="str">
        <f t="shared" si="4"/>
        <v>#N/A</v>
      </c>
      <c r="W957" s="96">
        <f t="shared" si="31"/>
        <v>0</v>
      </c>
      <c r="X957" s="96" t="str">
        <f t="shared" si="21"/>
        <v>#N/A</v>
      </c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01"/>
      <c r="AI957" s="195"/>
      <c r="AJ957" s="103"/>
      <c r="AK957" s="104"/>
      <c r="AL957" s="3">
        <f t="shared" si="32"/>
        <v>0</v>
      </c>
      <c r="AM957" s="3">
        <f t="shared" si="33"/>
        <v>0</v>
      </c>
      <c r="AN957" s="3">
        <f t="shared" si="34"/>
        <v>0</v>
      </c>
      <c r="AO957" s="3">
        <f t="shared" si="35"/>
        <v>0</v>
      </c>
    </row>
    <row r="958">
      <c r="A958" s="93"/>
      <c r="B958" s="195"/>
      <c r="C958" s="195"/>
      <c r="D958" s="195"/>
      <c r="E958" s="195"/>
      <c r="F958" s="93"/>
      <c r="G958" s="195"/>
      <c r="H958" s="195" t="str">
        <f>vlookup(G958,'Bidding list 26'!$B$4:$G$270,6,0)</f>
        <v>#N/A</v>
      </c>
      <c r="I958" s="88" t="str">
        <f>vlookup(G958,'Bidding list 26'!$B$4:$I$1009,8,0)</f>
        <v>#N/A</v>
      </c>
      <c r="J958" s="93"/>
      <c r="K958" s="89" t="str">
        <f t="shared" si="30"/>
        <v>#N/A</v>
      </c>
      <c r="L958" s="93"/>
      <c r="M958" s="91"/>
      <c r="N958" s="122"/>
      <c r="O958" s="240"/>
      <c r="P958" s="240"/>
      <c r="Q958" s="195"/>
      <c r="R958" s="93">
        <f t="shared" si="29"/>
        <v>0</v>
      </c>
      <c r="S958" s="179" t="str">
        <f t="array" ref="S958">INDEX('G Project Timeline-OPM update'!$G$7:$L$35,MATCH(1,('G Project Timeline-OPM update'!$C$7:$C$35=N958)*('G Project Timeline-OPM update'!$B$7:$B$35=M958)*('G Project Timeline-OPM update'!$D$7:$D$35=O958),0),MATCH(P958,'G Project Timeline-OPM update'!$G$4:$L$4,0))-14</f>
        <v>#N/A</v>
      </c>
      <c r="T958" s="95" t="str">
        <f t="shared" si="3"/>
        <v>#N/A</v>
      </c>
      <c r="U958" s="96" t="str">
        <f>IFERROR(VLOOKUP(G958,'Bidding list 26'!$B$2:$P$31,15,0),"")</f>
        <v/>
      </c>
      <c r="V958" s="96" t="str">
        <f t="shared" si="4"/>
        <v>#N/A</v>
      </c>
      <c r="W958" s="96">
        <f t="shared" si="31"/>
        <v>0</v>
      </c>
      <c r="X958" s="96" t="str">
        <f t="shared" si="21"/>
        <v>#N/A</v>
      </c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01"/>
      <c r="AI958" s="195"/>
      <c r="AJ958" s="103"/>
      <c r="AK958" s="104"/>
      <c r="AL958" s="3">
        <f t="shared" si="32"/>
        <v>0</v>
      </c>
      <c r="AM958" s="3">
        <f t="shared" si="33"/>
        <v>0</v>
      </c>
      <c r="AN958" s="3">
        <f t="shared" si="34"/>
        <v>0</v>
      </c>
      <c r="AO958" s="3">
        <f t="shared" si="35"/>
        <v>0</v>
      </c>
    </row>
    <row r="959">
      <c r="A959" s="93"/>
      <c r="B959" s="195"/>
      <c r="C959" s="195"/>
      <c r="D959" s="195"/>
      <c r="E959" s="195"/>
      <c r="F959" s="93"/>
      <c r="G959" s="195"/>
      <c r="H959" s="195" t="str">
        <f>vlookup(G959,'Bidding list 26'!$B$4:$G$270,6,0)</f>
        <v>#N/A</v>
      </c>
      <c r="I959" s="88" t="str">
        <f>vlookup(G959,'Bidding list 26'!$B$4:$I$1009,8,0)</f>
        <v>#N/A</v>
      </c>
      <c r="J959" s="93"/>
      <c r="K959" s="89" t="str">
        <f t="shared" si="30"/>
        <v>#N/A</v>
      </c>
      <c r="L959" s="93"/>
      <c r="M959" s="91"/>
      <c r="N959" s="122"/>
      <c r="O959" s="240"/>
      <c r="P959" s="240"/>
      <c r="Q959" s="195"/>
      <c r="R959" s="93">
        <f t="shared" si="29"/>
        <v>0</v>
      </c>
      <c r="S959" s="179" t="str">
        <f t="array" ref="S959">INDEX('G Project Timeline-OPM update'!$G$7:$L$35,MATCH(1,('G Project Timeline-OPM update'!$C$7:$C$35=N959)*('G Project Timeline-OPM update'!$B$7:$B$35=M959)*('G Project Timeline-OPM update'!$D$7:$D$35=O959),0),MATCH(P959,'G Project Timeline-OPM update'!$G$4:$L$4,0))-14</f>
        <v>#N/A</v>
      </c>
      <c r="T959" s="95" t="str">
        <f t="shared" si="3"/>
        <v>#N/A</v>
      </c>
      <c r="U959" s="96" t="str">
        <f>IFERROR(VLOOKUP(G959,'Bidding list 26'!$B$2:$P$31,15,0),"")</f>
        <v/>
      </c>
      <c r="V959" s="96" t="str">
        <f t="shared" si="4"/>
        <v>#N/A</v>
      </c>
      <c r="W959" s="96">
        <f t="shared" si="31"/>
        <v>0</v>
      </c>
      <c r="X959" s="96" t="str">
        <f t="shared" si="21"/>
        <v>#N/A</v>
      </c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01"/>
      <c r="AI959" s="195"/>
      <c r="AJ959" s="103"/>
      <c r="AK959" s="104"/>
      <c r="AL959" s="3">
        <f t="shared" si="32"/>
        <v>0</v>
      </c>
      <c r="AM959" s="3">
        <f t="shared" si="33"/>
        <v>0</v>
      </c>
      <c r="AN959" s="3">
        <f t="shared" si="34"/>
        <v>0</v>
      </c>
      <c r="AO959" s="3">
        <f t="shared" si="35"/>
        <v>0</v>
      </c>
    </row>
    <row r="960">
      <c r="A960" s="93"/>
      <c r="B960" s="195"/>
      <c r="C960" s="195"/>
      <c r="D960" s="195"/>
      <c r="E960" s="195"/>
      <c r="F960" s="93"/>
      <c r="G960" s="195"/>
      <c r="H960" s="195" t="str">
        <f>vlookup(G960,'Bidding list 26'!$B$4:$G$270,6,0)</f>
        <v>#N/A</v>
      </c>
      <c r="I960" s="88" t="str">
        <f>vlookup(G960,'Bidding list 26'!$B$4:$I$1009,8,0)</f>
        <v>#N/A</v>
      </c>
      <c r="J960" s="93"/>
      <c r="K960" s="89" t="str">
        <f t="shared" si="30"/>
        <v>#N/A</v>
      </c>
      <c r="L960" s="93"/>
      <c r="M960" s="91"/>
      <c r="N960" s="122"/>
      <c r="O960" s="240"/>
      <c r="P960" s="240"/>
      <c r="Q960" s="195"/>
      <c r="R960" s="93">
        <f t="shared" si="29"/>
        <v>0</v>
      </c>
      <c r="S960" s="179" t="str">
        <f t="array" ref="S960">INDEX('G Project Timeline-OPM update'!$G$7:$L$35,MATCH(1,('G Project Timeline-OPM update'!$C$7:$C$35=N960)*('G Project Timeline-OPM update'!$B$7:$B$35=M960)*('G Project Timeline-OPM update'!$D$7:$D$35=O960),0),MATCH(P960,'G Project Timeline-OPM update'!$G$4:$L$4,0))-14</f>
        <v>#N/A</v>
      </c>
      <c r="T960" s="95" t="str">
        <f t="shared" si="3"/>
        <v>#N/A</v>
      </c>
      <c r="U960" s="96" t="str">
        <f>IFERROR(VLOOKUP(G960,'Bidding list 26'!$B$2:$P$31,15,0),"")</f>
        <v/>
      </c>
      <c r="V960" s="96" t="str">
        <f t="shared" si="4"/>
        <v>#N/A</v>
      </c>
      <c r="W960" s="96">
        <f t="shared" si="31"/>
        <v>0</v>
      </c>
      <c r="X960" s="96" t="str">
        <f t="shared" si="21"/>
        <v>#N/A</v>
      </c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01"/>
      <c r="AI960" s="195"/>
      <c r="AJ960" s="103"/>
      <c r="AK960" s="104"/>
      <c r="AL960" s="3">
        <f t="shared" si="32"/>
        <v>0</v>
      </c>
      <c r="AM960" s="3">
        <f t="shared" si="33"/>
        <v>0</v>
      </c>
      <c r="AN960" s="3">
        <f t="shared" si="34"/>
        <v>0</v>
      </c>
      <c r="AO960" s="3">
        <f t="shared" si="35"/>
        <v>0</v>
      </c>
    </row>
    <row r="961">
      <c r="A961" s="93"/>
      <c r="B961" s="195"/>
      <c r="C961" s="195"/>
      <c r="D961" s="195"/>
      <c r="E961" s="195"/>
      <c r="F961" s="93"/>
      <c r="G961" s="195"/>
      <c r="H961" s="195" t="str">
        <f>vlookup(G961,'Bidding list 26'!$B$4:$G$270,6,0)</f>
        <v>#N/A</v>
      </c>
      <c r="I961" s="88" t="str">
        <f>vlookup(G961,'Bidding list 26'!$B$4:$I$1009,8,0)</f>
        <v>#N/A</v>
      </c>
      <c r="J961" s="93"/>
      <c r="K961" s="89" t="str">
        <f t="shared" si="30"/>
        <v>#N/A</v>
      </c>
      <c r="L961" s="93"/>
      <c r="M961" s="91"/>
      <c r="N961" s="122"/>
      <c r="O961" s="240"/>
      <c r="P961" s="240"/>
      <c r="Q961" s="195"/>
      <c r="R961" s="93">
        <f t="shared" si="29"/>
        <v>0</v>
      </c>
      <c r="S961" s="179" t="str">
        <f t="array" ref="S961">INDEX('G Project Timeline-OPM update'!$G$7:$L$35,MATCH(1,('G Project Timeline-OPM update'!$C$7:$C$35=N961)*('G Project Timeline-OPM update'!$B$7:$B$35=M961)*('G Project Timeline-OPM update'!$D$7:$D$35=O961),0),MATCH(P961,'G Project Timeline-OPM update'!$G$4:$L$4,0))-14</f>
        <v>#N/A</v>
      </c>
      <c r="T961" s="95" t="str">
        <f t="shared" si="3"/>
        <v>#N/A</v>
      </c>
      <c r="U961" s="96" t="str">
        <f>IFERROR(VLOOKUP(G961,'Bidding list 26'!$B$2:$P$31,15,0),"")</f>
        <v/>
      </c>
      <c r="V961" s="96" t="str">
        <f t="shared" si="4"/>
        <v>#N/A</v>
      </c>
      <c r="W961" s="96">
        <f t="shared" si="31"/>
        <v>0</v>
      </c>
      <c r="X961" s="96" t="str">
        <f t="shared" si="21"/>
        <v>#N/A</v>
      </c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01"/>
      <c r="AI961" s="195"/>
      <c r="AJ961" s="103"/>
      <c r="AK961" s="104"/>
      <c r="AL961" s="3">
        <f t="shared" si="32"/>
        <v>0</v>
      </c>
      <c r="AM961" s="3">
        <f t="shared" si="33"/>
        <v>0</v>
      </c>
      <c r="AN961" s="3">
        <f t="shared" si="34"/>
        <v>0</v>
      </c>
      <c r="AO961" s="3">
        <f t="shared" si="35"/>
        <v>0</v>
      </c>
    </row>
    <row r="962">
      <c r="A962" s="93"/>
      <c r="B962" s="195"/>
      <c r="C962" s="195"/>
      <c r="D962" s="195"/>
      <c r="E962" s="195"/>
      <c r="F962" s="93"/>
      <c r="G962" s="195"/>
      <c r="H962" s="195" t="str">
        <f>vlookup(G962,'Bidding list 26'!$B$4:$G$270,6,0)</f>
        <v>#N/A</v>
      </c>
      <c r="I962" s="88" t="str">
        <f>vlookup(G962,'Bidding list 26'!$B$4:$I$1009,8,0)</f>
        <v>#N/A</v>
      </c>
      <c r="J962" s="93"/>
      <c r="K962" s="89" t="str">
        <f t="shared" si="30"/>
        <v>#N/A</v>
      </c>
      <c r="L962" s="93"/>
      <c r="M962" s="91"/>
      <c r="N962" s="122"/>
      <c r="O962" s="240"/>
      <c r="P962" s="240"/>
      <c r="Q962" s="195"/>
      <c r="R962" s="93">
        <f t="shared" si="29"/>
        <v>0</v>
      </c>
      <c r="S962" s="179" t="str">
        <f t="array" ref="S962">INDEX('G Project Timeline-OPM update'!$G$7:$L$35,MATCH(1,('G Project Timeline-OPM update'!$C$7:$C$35=N962)*('G Project Timeline-OPM update'!$B$7:$B$35=M962)*('G Project Timeline-OPM update'!$D$7:$D$35=O962),0),MATCH(P962,'G Project Timeline-OPM update'!$G$4:$L$4,0))-14</f>
        <v>#N/A</v>
      </c>
      <c r="T962" s="95" t="str">
        <f t="shared" si="3"/>
        <v>#N/A</v>
      </c>
      <c r="U962" s="96" t="str">
        <f>IFERROR(VLOOKUP(G962,'Bidding list 26'!$B$2:$P$31,15,0),"")</f>
        <v/>
      </c>
      <c r="V962" s="96" t="str">
        <f t="shared" si="4"/>
        <v>#N/A</v>
      </c>
      <c r="W962" s="96">
        <f t="shared" si="31"/>
        <v>0</v>
      </c>
      <c r="X962" s="96" t="str">
        <f t="shared" si="21"/>
        <v>#N/A</v>
      </c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01"/>
      <c r="AI962" s="195"/>
      <c r="AJ962" s="103"/>
      <c r="AK962" s="104"/>
      <c r="AL962" s="3">
        <f t="shared" si="32"/>
        <v>0</v>
      </c>
      <c r="AM962" s="3">
        <f t="shared" si="33"/>
        <v>0</v>
      </c>
      <c r="AN962" s="3">
        <f t="shared" si="34"/>
        <v>0</v>
      </c>
      <c r="AO962" s="3">
        <f t="shared" si="35"/>
        <v>0</v>
      </c>
    </row>
    <row r="963">
      <c r="A963" s="93"/>
      <c r="B963" s="195"/>
      <c r="C963" s="195"/>
      <c r="D963" s="195"/>
      <c r="E963" s="195"/>
      <c r="F963" s="93"/>
      <c r="G963" s="195"/>
      <c r="H963" s="195" t="str">
        <f>vlookup(G963,'Bidding list 26'!$B$4:$G$270,6,0)</f>
        <v>#N/A</v>
      </c>
      <c r="I963" s="88" t="str">
        <f>vlookup(G963,'Bidding list 26'!$B$4:$I$1009,8,0)</f>
        <v>#N/A</v>
      </c>
      <c r="J963" s="93"/>
      <c r="K963" s="89" t="str">
        <f t="shared" si="30"/>
        <v>#N/A</v>
      </c>
      <c r="L963" s="93"/>
      <c r="M963" s="91"/>
      <c r="N963" s="122"/>
      <c r="O963" s="240"/>
      <c r="P963" s="240"/>
      <c r="Q963" s="195"/>
      <c r="R963" s="93">
        <f t="shared" si="29"/>
        <v>0</v>
      </c>
      <c r="S963" s="179" t="str">
        <f t="array" ref="S963">INDEX('G Project Timeline-OPM update'!$G$7:$L$35,MATCH(1,('G Project Timeline-OPM update'!$C$7:$C$35=N963)*('G Project Timeline-OPM update'!$B$7:$B$35=M963)*('G Project Timeline-OPM update'!$D$7:$D$35=O963),0),MATCH(P963,'G Project Timeline-OPM update'!$G$4:$L$4,0))-14</f>
        <v>#N/A</v>
      </c>
      <c r="T963" s="95" t="str">
        <f t="shared" si="3"/>
        <v>#N/A</v>
      </c>
      <c r="U963" s="96" t="str">
        <f>IFERROR(VLOOKUP(G963,'Bidding list 26'!$B$2:$P$31,15,0),"")</f>
        <v/>
      </c>
      <c r="V963" s="96" t="str">
        <f t="shared" si="4"/>
        <v>#N/A</v>
      </c>
      <c r="W963" s="96">
        <f t="shared" si="31"/>
        <v>0</v>
      </c>
      <c r="X963" s="96" t="str">
        <f t="shared" si="21"/>
        <v>#N/A</v>
      </c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01"/>
      <c r="AI963" s="195"/>
      <c r="AJ963" s="103"/>
      <c r="AK963" s="104"/>
      <c r="AL963" s="3">
        <f t="shared" si="32"/>
        <v>0</v>
      </c>
      <c r="AM963" s="3">
        <f t="shared" si="33"/>
        <v>0</v>
      </c>
      <c r="AN963" s="3">
        <f t="shared" si="34"/>
        <v>0</v>
      </c>
      <c r="AO963" s="3">
        <f t="shared" si="35"/>
        <v>0</v>
      </c>
    </row>
    <row r="964">
      <c r="A964" s="93"/>
      <c r="B964" s="195"/>
      <c r="C964" s="195"/>
      <c r="D964" s="195"/>
      <c r="E964" s="195"/>
      <c r="F964" s="93"/>
      <c r="G964" s="195"/>
      <c r="H964" s="195" t="str">
        <f>vlookup(G964,'Bidding list 26'!$B$4:$G$270,6,0)</f>
        <v>#N/A</v>
      </c>
      <c r="I964" s="88" t="str">
        <f>vlookup(G964,'Bidding list 26'!$B$4:$I$1009,8,0)</f>
        <v>#N/A</v>
      </c>
      <c r="J964" s="93"/>
      <c r="K964" s="89" t="str">
        <f t="shared" si="30"/>
        <v>#N/A</v>
      </c>
      <c r="L964" s="93"/>
      <c r="M964" s="91"/>
      <c r="N964" s="122"/>
      <c r="O964" s="240"/>
      <c r="P964" s="240"/>
      <c r="Q964" s="195"/>
      <c r="R964" s="93">
        <f t="shared" si="29"/>
        <v>0</v>
      </c>
      <c r="S964" s="179" t="str">
        <f t="array" ref="S964">INDEX('G Project Timeline-OPM update'!$G$7:$L$35,MATCH(1,('G Project Timeline-OPM update'!$C$7:$C$35=N964)*('G Project Timeline-OPM update'!$B$7:$B$35=M964)*('G Project Timeline-OPM update'!$D$7:$D$35=O964),0),MATCH(P964,'G Project Timeline-OPM update'!$G$4:$L$4,0))-14</f>
        <v>#N/A</v>
      </c>
      <c r="T964" s="95" t="str">
        <f t="shared" si="3"/>
        <v>#N/A</v>
      </c>
      <c r="U964" s="96" t="str">
        <f>IFERROR(VLOOKUP(G964,'Bidding list 26'!$B$2:$P$31,15,0),"")</f>
        <v/>
      </c>
      <c r="V964" s="96" t="str">
        <f t="shared" si="4"/>
        <v>#N/A</v>
      </c>
      <c r="W964" s="96">
        <f t="shared" si="31"/>
        <v>0</v>
      </c>
      <c r="X964" s="96" t="str">
        <f t="shared" si="21"/>
        <v>#N/A</v>
      </c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01"/>
      <c r="AI964" s="195"/>
      <c r="AJ964" s="103"/>
      <c r="AK964" s="104"/>
      <c r="AL964" s="3">
        <f t="shared" si="32"/>
        <v>0</v>
      </c>
      <c r="AM964" s="3">
        <f t="shared" si="33"/>
        <v>0</v>
      </c>
      <c r="AN964" s="3">
        <f t="shared" si="34"/>
        <v>0</v>
      </c>
      <c r="AO964" s="3">
        <f t="shared" si="35"/>
        <v>0</v>
      </c>
    </row>
    <row r="965">
      <c r="A965" s="93"/>
      <c r="B965" s="195"/>
      <c r="C965" s="195"/>
      <c r="D965" s="195"/>
      <c r="E965" s="195"/>
      <c r="F965" s="93"/>
      <c r="G965" s="195"/>
      <c r="H965" s="195" t="str">
        <f>vlookup(G965,'Bidding list 26'!$B$4:$G$270,6,0)</f>
        <v>#N/A</v>
      </c>
      <c r="I965" s="88" t="str">
        <f>vlookup(G965,'Bidding list 26'!$B$4:$I$1009,8,0)</f>
        <v>#N/A</v>
      </c>
      <c r="J965" s="93"/>
      <c r="K965" s="89" t="str">
        <f t="shared" si="30"/>
        <v>#N/A</v>
      </c>
      <c r="L965" s="93"/>
      <c r="M965" s="91"/>
      <c r="N965" s="122"/>
      <c r="O965" s="240"/>
      <c r="P965" s="240"/>
      <c r="Q965" s="195"/>
      <c r="R965" s="93">
        <f t="shared" si="29"/>
        <v>0</v>
      </c>
      <c r="S965" s="179" t="str">
        <f t="array" ref="S965">INDEX('G Project Timeline-OPM update'!$G$7:$L$35,MATCH(1,('G Project Timeline-OPM update'!$C$7:$C$35=N965)*('G Project Timeline-OPM update'!$B$7:$B$35=M965)*('G Project Timeline-OPM update'!$D$7:$D$35=O965),0),MATCH(P965,'G Project Timeline-OPM update'!$G$4:$L$4,0))-14</f>
        <v>#N/A</v>
      </c>
      <c r="T965" s="95" t="str">
        <f t="shared" si="3"/>
        <v>#N/A</v>
      </c>
      <c r="U965" s="96" t="str">
        <f>IFERROR(VLOOKUP(G965,'Bidding list 26'!$B$2:$P$31,15,0),"")</f>
        <v/>
      </c>
      <c r="V965" s="96" t="str">
        <f t="shared" si="4"/>
        <v>#N/A</v>
      </c>
      <c r="W965" s="96">
        <f t="shared" si="31"/>
        <v>0</v>
      </c>
      <c r="X965" s="96" t="str">
        <f t="shared" si="21"/>
        <v>#N/A</v>
      </c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01"/>
      <c r="AI965" s="195"/>
      <c r="AJ965" s="103"/>
      <c r="AK965" s="104"/>
      <c r="AL965" s="3">
        <f t="shared" si="32"/>
        <v>0</v>
      </c>
      <c r="AM965" s="3">
        <f t="shared" si="33"/>
        <v>0</v>
      </c>
      <c r="AN965" s="3">
        <f t="shared" si="34"/>
        <v>0</v>
      </c>
      <c r="AO965" s="3">
        <f t="shared" si="35"/>
        <v>0</v>
      </c>
    </row>
    <row r="966">
      <c r="A966" s="93"/>
      <c r="B966" s="195"/>
      <c r="C966" s="195"/>
      <c r="D966" s="195"/>
      <c r="E966" s="195"/>
      <c r="F966" s="93"/>
      <c r="G966" s="195"/>
      <c r="H966" s="195" t="str">
        <f>vlookup(G966,'Bidding list 26'!$B$4:$G$270,6,0)</f>
        <v>#N/A</v>
      </c>
      <c r="I966" s="88" t="str">
        <f>vlookup(G966,'Bidding list 26'!$B$4:$I$1009,8,0)</f>
        <v>#N/A</v>
      </c>
      <c r="J966" s="93"/>
      <c r="K966" s="89" t="str">
        <f t="shared" si="30"/>
        <v>#N/A</v>
      </c>
      <c r="L966" s="93"/>
      <c r="M966" s="91"/>
      <c r="N966" s="122"/>
      <c r="O966" s="240"/>
      <c r="P966" s="240"/>
      <c r="Q966" s="195"/>
      <c r="R966" s="93">
        <f t="shared" si="29"/>
        <v>0</v>
      </c>
      <c r="S966" s="179" t="str">
        <f t="array" ref="S966">INDEX('G Project Timeline-OPM update'!$G$7:$L$35,MATCH(1,('G Project Timeline-OPM update'!$C$7:$C$35=N966)*('G Project Timeline-OPM update'!$B$7:$B$35=M966)*('G Project Timeline-OPM update'!$D$7:$D$35=O966),0),MATCH(P966,'G Project Timeline-OPM update'!$G$4:$L$4,0))-14</f>
        <v>#N/A</v>
      </c>
      <c r="T966" s="95" t="str">
        <f t="shared" si="3"/>
        <v>#N/A</v>
      </c>
      <c r="U966" s="96" t="str">
        <f>IFERROR(VLOOKUP(G966,'Bidding list 26'!$B$2:$P$31,15,0),"")</f>
        <v/>
      </c>
      <c r="V966" s="96" t="str">
        <f t="shared" si="4"/>
        <v>#N/A</v>
      </c>
      <c r="W966" s="96">
        <f t="shared" si="31"/>
        <v>0</v>
      </c>
      <c r="X966" s="96" t="str">
        <f t="shared" si="21"/>
        <v>#N/A</v>
      </c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01"/>
      <c r="AI966" s="195"/>
      <c r="AJ966" s="103"/>
      <c r="AK966" s="104"/>
      <c r="AL966" s="3">
        <f t="shared" si="32"/>
        <v>0</v>
      </c>
      <c r="AM966" s="3">
        <f t="shared" si="33"/>
        <v>0</v>
      </c>
      <c r="AN966" s="3">
        <f t="shared" si="34"/>
        <v>0</v>
      </c>
      <c r="AO966" s="3">
        <f t="shared" si="35"/>
        <v>0</v>
      </c>
    </row>
    <row r="967">
      <c r="A967" s="93"/>
      <c r="B967" s="195"/>
      <c r="C967" s="195"/>
      <c r="D967" s="195"/>
      <c r="E967" s="195"/>
      <c r="F967" s="93"/>
      <c r="G967" s="195"/>
      <c r="H967" s="195" t="str">
        <f>vlookup(G967,'Bidding list 26'!$B$4:$G$270,6,0)</f>
        <v>#N/A</v>
      </c>
      <c r="I967" s="88" t="str">
        <f>vlookup(G967,'Bidding list 26'!$B$4:$I$1009,8,0)</f>
        <v>#N/A</v>
      </c>
      <c r="J967" s="93"/>
      <c r="K967" s="89" t="str">
        <f t="shared" si="30"/>
        <v>#N/A</v>
      </c>
      <c r="L967" s="93"/>
      <c r="M967" s="91"/>
      <c r="N967" s="122"/>
      <c r="O967" s="240"/>
      <c r="P967" s="240"/>
      <c r="Q967" s="195"/>
      <c r="R967" s="93">
        <f t="shared" si="29"/>
        <v>0</v>
      </c>
      <c r="S967" s="179" t="str">
        <f t="array" ref="S967">INDEX('G Project Timeline-OPM update'!$G$7:$L$35,MATCH(1,('G Project Timeline-OPM update'!$C$7:$C$35=N967)*('G Project Timeline-OPM update'!$B$7:$B$35=M967)*('G Project Timeline-OPM update'!$D$7:$D$35=O967),0),MATCH(P967,'G Project Timeline-OPM update'!$G$4:$L$4,0))-14</f>
        <v>#N/A</v>
      </c>
      <c r="T967" s="95" t="str">
        <f t="shared" si="3"/>
        <v>#N/A</v>
      </c>
      <c r="U967" s="96" t="str">
        <f>IFERROR(VLOOKUP(G967,'Bidding list 26'!$B$2:$P$31,15,0),"")</f>
        <v/>
      </c>
      <c r="V967" s="96" t="str">
        <f t="shared" si="4"/>
        <v>#N/A</v>
      </c>
      <c r="W967" s="96">
        <f t="shared" si="31"/>
        <v>0</v>
      </c>
      <c r="X967" s="96" t="str">
        <f t="shared" si="21"/>
        <v>#N/A</v>
      </c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01"/>
      <c r="AI967" s="195"/>
      <c r="AJ967" s="103"/>
      <c r="AK967" s="104"/>
      <c r="AL967" s="3">
        <f t="shared" si="32"/>
        <v>0</v>
      </c>
      <c r="AM967" s="3">
        <f t="shared" si="33"/>
        <v>0</v>
      </c>
      <c r="AN967" s="3">
        <f t="shared" si="34"/>
        <v>0</v>
      </c>
      <c r="AO967" s="3">
        <f t="shared" si="35"/>
        <v>0</v>
      </c>
    </row>
    <row r="968">
      <c r="A968" s="93"/>
      <c r="B968" s="195"/>
      <c r="C968" s="195"/>
      <c r="D968" s="195"/>
      <c r="E968" s="195"/>
      <c r="F968" s="93"/>
      <c r="G968" s="195"/>
      <c r="H968" s="195" t="str">
        <f>vlookup(G968,'Bidding list 26'!$B$4:$G$270,6,0)</f>
        <v>#N/A</v>
      </c>
      <c r="I968" s="88" t="str">
        <f>vlookup(G968,'Bidding list 26'!$B$4:$I$1009,8,0)</f>
        <v>#N/A</v>
      </c>
      <c r="J968" s="93"/>
      <c r="K968" s="89" t="str">
        <f t="shared" si="30"/>
        <v>#N/A</v>
      </c>
      <c r="L968" s="93"/>
      <c r="M968" s="91"/>
      <c r="N968" s="122"/>
      <c r="O968" s="240"/>
      <c r="P968" s="240"/>
      <c r="Q968" s="195"/>
      <c r="R968" s="93">
        <f t="shared" si="29"/>
        <v>0</v>
      </c>
      <c r="S968" s="179" t="str">
        <f t="array" ref="S968">INDEX('G Project Timeline-OPM update'!$G$7:$L$35,MATCH(1,('G Project Timeline-OPM update'!$C$7:$C$35=N968)*('G Project Timeline-OPM update'!$B$7:$B$35=M968)*('G Project Timeline-OPM update'!$D$7:$D$35=O968),0),MATCH(P968,'G Project Timeline-OPM update'!$G$4:$L$4,0))-14</f>
        <v>#N/A</v>
      </c>
      <c r="T968" s="95" t="str">
        <f t="shared" si="3"/>
        <v>#N/A</v>
      </c>
      <c r="U968" s="96" t="str">
        <f>IFERROR(VLOOKUP(G968,'Bidding list 26'!$B$2:$P$31,15,0),"")</f>
        <v/>
      </c>
      <c r="V968" s="96" t="str">
        <f t="shared" si="4"/>
        <v>#N/A</v>
      </c>
      <c r="W968" s="96">
        <f t="shared" si="31"/>
        <v>0</v>
      </c>
      <c r="X968" s="96" t="str">
        <f t="shared" si="21"/>
        <v>#N/A</v>
      </c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01"/>
      <c r="AI968" s="195"/>
      <c r="AJ968" s="103"/>
      <c r="AK968" s="104"/>
      <c r="AL968" s="3">
        <f t="shared" si="32"/>
        <v>0</v>
      </c>
      <c r="AM968" s="3">
        <f t="shared" si="33"/>
        <v>0</v>
      </c>
      <c r="AN968" s="3">
        <f t="shared" si="34"/>
        <v>0</v>
      </c>
      <c r="AO968" s="3">
        <f t="shared" si="35"/>
        <v>0</v>
      </c>
    </row>
    <row r="969">
      <c r="A969" s="93"/>
      <c r="B969" s="195"/>
      <c r="C969" s="195"/>
      <c r="D969" s="195"/>
      <c r="E969" s="195"/>
      <c r="F969" s="93"/>
      <c r="G969" s="195"/>
      <c r="H969" s="195" t="str">
        <f>vlookup(G969,'Bidding list 26'!$B$4:$G$270,6,0)</f>
        <v>#N/A</v>
      </c>
      <c r="I969" s="88" t="str">
        <f>vlookup(G969,'Bidding list 26'!$B$4:$I$1009,8,0)</f>
        <v>#N/A</v>
      </c>
      <c r="J969" s="93"/>
      <c r="K969" s="89" t="str">
        <f t="shared" si="30"/>
        <v>#N/A</v>
      </c>
      <c r="L969" s="93"/>
      <c r="M969" s="91"/>
      <c r="N969" s="122"/>
      <c r="O969" s="240"/>
      <c r="P969" s="240"/>
      <c r="Q969" s="195"/>
      <c r="R969" s="93">
        <f t="shared" si="29"/>
        <v>0</v>
      </c>
      <c r="S969" s="179" t="str">
        <f t="array" ref="S969">INDEX('G Project Timeline-OPM update'!$G$7:$L$35,MATCH(1,('G Project Timeline-OPM update'!$C$7:$C$35=N969)*('G Project Timeline-OPM update'!$B$7:$B$35=M969)*('G Project Timeline-OPM update'!$D$7:$D$35=O969),0),MATCH(P969,'G Project Timeline-OPM update'!$G$4:$L$4,0))-14</f>
        <v>#N/A</v>
      </c>
      <c r="T969" s="95" t="str">
        <f t="shared" si="3"/>
        <v>#N/A</v>
      </c>
      <c r="U969" s="96" t="str">
        <f>IFERROR(VLOOKUP(G969,'Bidding list 26'!$B$2:$P$31,15,0),"")</f>
        <v/>
      </c>
      <c r="V969" s="96" t="str">
        <f t="shared" si="4"/>
        <v>#N/A</v>
      </c>
      <c r="W969" s="96">
        <f t="shared" si="31"/>
        <v>0</v>
      </c>
      <c r="X969" s="96" t="str">
        <f t="shared" si="21"/>
        <v>#N/A</v>
      </c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01"/>
      <c r="AI969" s="195"/>
      <c r="AJ969" s="103"/>
      <c r="AK969" s="104"/>
      <c r="AL969" s="3">
        <f t="shared" si="32"/>
        <v>0</v>
      </c>
      <c r="AM969" s="3">
        <f t="shared" si="33"/>
        <v>0</v>
      </c>
      <c r="AN969" s="3">
        <f t="shared" si="34"/>
        <v>0</v>
      </c>
      <c r="AO969" s="3">
        <f t="shared" si="35"/>
        <v>0</v>
      </c>
    </row>
    <row r="970">
      <c r="A970" s="93"/>
      <c r="B970" s="195"/>
      <c r="C970" s="195"/>
      <c r="D970" s="195"/>
      <c r="E970" s="195"/>
      <c r="F970" s="93"/>
      <c r="G970" s="195"/>
      <c r="H970" s="195" t="str">
        <f>vlookup(G970,'Bidding list 26'!$B$4:$G$270,6,0)</f>
        <v>#N/A</v>
      </c>
      <c r="I970" s="88" t="str">
        <f>vlookup(G970,'Bidding list 26'!$B$4:$I$1009,8,0)</f>
        <v>#N/A</v>
      </c>
      <c r="J970" s="93"/>
      <c r="K970" s="89" t="str">
        <f t="shared" si="30"/>
        <v>#N/A</v>
      </c>
      <c r="L970" s="93"/>
      <c r="M970" s="91"/>
      <c r="N970" s="122"/>
      <c r="O970" s="240"/>
      <c r="P970" s="240"/>
      <c r="Q970" s="195"/>
      <c r="R970" s="93">
        <f t="shared" si="29"/>
        <v>0</v>
      </c>
      <c r="S970" s="179" t="str">
        <f t="array" ref="S970">INDEX('G Project Timeline-OPM update'!$G$7:$L$35,MATCH(1,('G Project Timeline-OPM update'!$C$7:$C$35=N970)*('G Project Timeline-OPM update'!$B$7:$B$35=M970)*('G Project Timeline-OPM update'!$D$7:$D$35=O970),0),MATCH(P970,'G Project Timeline-OPM update'!$G$4:$L$4,0))-14</f>
        <v>#N/A</v>
      </c>
      <c r="T970" s="95" t="str">
        <f t="shared" si="3"/>
        <v>#N/A</v>
      </c>
      <c r="U970" s="96" t="str">
        <f>IFERROR(VLOOKUP(G970,'Bidding list 26'!$B$2:$P$31,15,0),"")</f>
        <v/>
      </c>
      <c r="V970" s="96" t="str">
        <f t="shared" si="4"/>
        <v>#N/A</v>
      </c>
      <c r="W970" s="96">
        <f t="shared" si="31"/>
        <v>0</v>
      </c>
      <c r="X970" s="96" t="str">
        <f t="shared" si="21"/>
        <v>#N/A</v>
      </c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01"/>
      <c r="AI970" s="195"/>
      <c r="AJ970" s="103"/>
      <c r="AK970" s="104"/>
      <c r="AL970" s="3">
        <f t="shared" si="32"/>
        <v>0</v>
      </c>
      <c r="AM970" s="3">
        <f t="shared" si="33"/>
        <v>0</v>
      </c>
      <c r="AN970" s="3">
        <f t="shared" si="34"/>
        <v>0</v>
      </c>
      <c r="AO970" s="3">
        <f t="shared" si="35"/>
        <v>0</v>
      </c>
    </row>
    <row r="971">
      <c r="A971" s="93"/>
      <c r="B971" s="195"/>
      <c r="C971" s="195"/>
      <c r="D971" s="195"/>
      <c r="E971" s="195"/>
      <c r="F971" s="93"/>
      <c r="G971" s="195"/>
      <c r="H971" s="195" t="str">
        <f>vlookup(G971,'Bidding list 26'!$B$4:$G$270,6,0)</f>
        <v>#N/A</v>
      </c>
      <c r="I971" s="88" t="str">
        <f>vlookup(G971,'Bidding list 26'!$B$4:$I$1009,8,0)</f>
        <v>#N/A</v>
      </c>
      <c r="J971" s="93"/>
      <c r="K971" s="89" t="str">
        <f t="shared" si="30"/>
        <v>#N/A</v>
      </c>
      <c r="L971" s="93"/>
      <c r="M971" s="91"/>
      <c r="N971" s="122"/>
      <c r="O971" s="240"/>
      <c r="P971" s="240"/>
      <c r="Q971" s="195"/>
      <c r="R971" s="93">
        <f t="shared" si="29"/>
        <v>0</v>
      </c>
      <c r="S971" s="179" t="str">
        <f t="array" ref="S971">INDEX('G Project Timeline-OPM update'!$G$7:$L$35,MATCH(1,('G Project Timeline-OPM update'!$C$7:$C$35=N971)*('G Project Timeline-OPM update'!$B$7:$B$35=M971)*('G Project Timeline-OPM update'!$D$7:$D$35=O971),0),MATCH(P971,'G Project Timeline-OPM update'!$G$4:$L$4,0))-14</f>
        <v>#N/A</v>
      </c>
      <c r="T971" s="95" t="str">
        <f t="shared" si="3"/>
        <v>#N/A</v>
      </c>
      <c r="U971" s="96" t="str">
        <f>IFERROR(VLOOKUP(G971,'Bidding list 26'!$B$2:$P$31,15,0),"")</f>
        <v/>
      </c>
      <c r="V971" s="96" t="str">
        <f t="shared" si="4"/>
        <v>#N/A</v>
      </c>
      <c r="W971" s="96">
        <f t="shared" si="31"/>
        <v>0</v>
      </c>
      <c r="X971" s="96" t="str">
        <f t="shared" si="21"/>
        <v>#N/A</v>
      </c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01"/>
      <c r="AI971" s="195"/>
      <c r="AJ971" s="103"/>
      <c r="AK971" s="104"/>
      <c r="AL971" s="3">
        <f t="shared" si="32"/>
        <v>0</v>
      </c>
      <c r="AM971" s="3">
        <f t="shared" si="33"/>
        <v>0</v>
      </c>
      <c r="AN971" s="3">
        <f t="shared" si="34"/>
        <v>0</v>
      </c>
      <c r="AO971" s="3">
        <f t="shared" si="35"/>
        <v>0</v>
      </c>
    </row>
    <row r="972">
      <c r="A972" s="93"/>
      <c r="B972" s="195"/>
      <c r="C972" s="195"/>
      <c r="D972" s="195"/>
      <c r="E972" s="195"/>
      <c r="F972" s="93"/>
      <c r="G972" s="195"/>
      <c r="H972" s="195" t="str">
        <f>vlookup(G972,'Bidding list 26'!$B$4:$G$270,6,0)</f>
        <v>#N/A</v>
      </c>
      <c r="I972" s="88" t="str">
        <f>vlookup(G972,'Bidding list 26'!$B$4:$I$1009,8,0)</f>
        <v>#N/A</v>
      </c>
      <c r="J972" s="93"/>
      <c r="K972" s="89" t="str">
        <f t="shared" si="30"/>
        <v>#N/A</v>
      </c>
      <c r="L972" s="93"/>
      <c r="M972" s="91"/>
      <c r="N972" s="122"/>
      <c r="O972" s="240"/>
      <c r="P972" s="240"/>
      <c r="Q972" s="195"/>
      <c r="R972" s="93">
        <f t="shared" si="29"/>
        <v>0</v>
      </c>
      <c r="S972" s="179" t="str">
        <f t="array" ref="S972">INDEX('G Project Timeline-OPM update'!$G$7:$L$35,MATCH(1,('G Project Timeline-OPM update'!$C$7:$C$35=N972)*('G Project Timeline-OPM update'!$B$7:$B$35=M972)*('G Project Timeline-OPM update'!$D$7:$D$35=O972),0),MATCH(P972,'G Project Timeline-OPM update'!$G$4:$L$4,0))-14</f>
        <v>#N/A</v>
      </c>
      <c r="T972" s="95" t="str">
        <f t="shared" si="3"/>
        <v>#N/A</v>
      </c>
      <c r="U972" s="96" t="str">
        <f>IFERROR(VLOOKUP(G972,'Bidding list 26'!$B$2:$P$31,15,0),"")</f>
        <v/>
      </c>
      <c r="V972" s="96" t="str">
        <f t="shared" si="4"/>
        <v>#N/A</v>
      </c>
      <c r="W972" s="96">
        <f t="shared" si="31"/>
        <v>0</v>
      </c>
      <c r="X972" s="96" t="str">
        <f t="shared" si="21"/>
        <v>#N/A</v>
      </c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01"/>
      <c r="AI972" s="195"/>
      <c r="AJ972" s="103"/>
      <c r="AK972" s="104"/>
      <c r="AL972" s="3">
        <f t="shared" si="32"/>
        <v>0</v>
      </c>
      <c r="AM972" s="3">
        <f t="shared" si="33"/>
        <v>0</v>
      </c>
      <c r="AN972" s="3">
        <f t="shared" si="34"/>
        <v>0</v>
      </c>
      <c r="AO972" s="3">
        <f t="shared" si="35"/>
        <v>0</v>
      </c>
    </row>
    <row r="973">
      <c r="A973" s="93"/>
      <c r="B973" s="195"/>
      <c r="C973" s="195"/>
      <c r="D973" s="195"/>
      <c r="E973" s="195"/>
      <c r="F973" s="93"/>
      <c r="G973" s="195"/>
      <c r="H973" s="195" t="str">
        <f>vlookup(G973,'Bidding list 26'!$B$4:$G$270,6,0)</f>
        <v>#N/A</v>
      </c>
      <c r="I973" s="88" t="str">
        <f>vlookup(G973,'Bidding list 26'!$B$4:$I$1009,8,0)</f>
        <v>#N/A</v>
      </c>
      <c r="J973" s="93"/>
      <c r="K973" s="89" t="str">
        <f t="shared" si="30"/>
        <v>#N/A</v>
      </c>
      <c r="L973" s="93"/>
      <c r="M973" s="91"/>
      <c r="N973" s="122"/>
      <c r="O973" s="240"/>
      <c r="P973" s="240"/>
      <c r="Q973" s="195"/>
      <c r="R973" s="93">
        <f t="shared" si="29"/>
        <v>0</v>
      </c>
      <c r="S973" s="179" t="str">
        <f t="array" ref="S973">INDEX('G Project Timeline-OPM update'!$G$7:$L$35,MATCH(1,('G Project Timeline-OPM update'!$C$7:$C$35=N973)*('G Project Timeline-OPM update'!$B$7:$B$35=M973)*('G Project Timeline-OPM update'!$D$7:$D$35=O973),0),MATCH(P973,'G Project Timeline-OPM update'!$G$4:$L$4,0))-14</f>
        <v>#N/A</v>
      </c>
      <c r="T973" s="95" t="str">
        <f t="shared" si="3"/>
        <v>#N/A</v>
      </c>
      <c r="U973" s="96" t="str">
        <f>IFERROR(VLOOKUP(G973,'Bidding list 26'!$B$2:$P$31,15,0),"")</f>
        <v/>
      </c>
      <c r="V973" s="96" t="str">
        <f t="shared" si="4"/>
        <v>#N/A</v>
      </c>
      <c r="W973" s="96">
        <f t="shared" si="31"/>
        <v>0</v>
      </c>
      <c r="X973" s="96" t="str">
        <f t="shared" si="21"/>
        <v>#N/A</v>
      </c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01"/>
      <c r="AI973" s="195"/>
      <c r="AJ973" s="103"/>
      <c r="AK973" s="104"/>
      <c r="AL973" s="3">
        <f t="shared" si="32"/>
        <v>0</v>
      </c>
      <c r="AM973" s="3">
        <f t="shared" si="33"/>
        <v>0</v>
      </c>
      <c r="AN973" s="3">
        <f t="shared" si="34"/>
        <v>0</v>
      </c>
      <c r="AO973" s="3">
        <f t="shared" si="35"/>
        <v>0</v>
      </c>
    </row>
    <row r="974">
      <c r="A974" s="93"/>
      <c r="B974" s="195"/>
      <c r="C974" s="195"/>
      <c r="D974" s="195"/>
      <c r="E974" s="195"/>
      <c r="F974" s="93"/>
      <c r="G974" s="195"/>
      <c r="H974" s="195" t="str">
        <f>vlookup(G974,'Bidding list 26'!$B$4:$G$270,6,0)</f>
        <v>#N/A</v>
      </c>
      <c r="I974" s="88" t="str">
        <f>vlookup(G974,'Bidding list 26'!$B$4:$I$1009,8,0)</f>
        <v>#N/A</v>
      </c>
      <c r="J974" s="93"/>
      <c r="K974" s="89" t="str">
        <f t="shared" si="30"/>
        <v>#N/A</v>
      </c>
      <c r="L974" s="93"/>
      <c r="M974" s="91"/>
      <c r="N974" s="122"/>
      <c r="O974" s="240"/>
      <c r="P974" s="240"/>
      <c r="Q974" s="195"/>
      <c r="R974" s="93">
        <f t="shared" si="29"/>
        <v>0</v>
      </c>
      <c r="S974" s="179" t="str">
        <f t="array" ref="S974">INDEX('G Project Timeline-OPM update'!$G$7:$L$35,MATCH(1,('G Project Timeline-OPM update'!$C$7:$C$35=N974)*('G Project Timeline-OPM update'!$B$7:$B$35=M974)*('G Project Timeline-OPM update'!$D$7:$D$35=O974),0),MATCH(P974,'G Project Timeline-OPM update'!$G$4:$L$4,0))-14</f>
        <v>#N/A</v>
      </c>
      <c r="T974" s="95" t="str">
        <f t="shared" si="3"/>
        <v>#N/A</v>
      </c>
      <c r="U974" s="96" t="str">
        <f>IFERROR(VLOOKUP(G974,'Bidding list 26'!$B$2:$P$31,15,0),"")</f>
        <v/>
      </c>
      <c r="V974" s="96" t="str">
        <f t="shared" si="4"/>
        <v>#N/A</v>
      </c>
      <c r="W974" s="96">
        <f t="shared" si="31"/>
        <v>0</v>
      </c>
      <c r="X974" s="96" t="str">
        <f t="shared" si="21"/>
        <v>#N/A</v>
      </c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01"/>
      <c r="AI974" s="195"/>
      <c r="AJ974" s="103"/>
      <c r="AK974" s="104"/>
      <c r="AL974" s="3">
        <f t="shared" si="32"/>
        <v>0</v>
      </c>
      <c r="AM974" s="3">
        <f t="shared" si="33"/>
        <v>0</v>
      </c>
      <c r="AN974" s="3">
        <f t="shared" si="34"/>
        <v>0</v>
      </c>
      <c r="AO974" s="3">
        <f t="shared" si="35"/>
        <v>0</v>
      </c>
    </row>
    <row r="975">
      <c r="A975" s="93"/>
      <c r="B975" s="195"/>
      <c r="C975" s="195"/>
      <c r="D975" s="195"/>
      <c r="E975" s="195"/>
      <c r="F975" s="93"/>
      <c r="G975" s="195"/>
      <c r="H975" s="195" t="str">
        <f>vlookup(G975,'Bidding list 26'!$B$4:$G$270,6,0)</f>
        <v>#N/A</v>
      </c>
      <c r="I975" s="88" t="str">
        <f>vlookup(G975,'Bidding list 26'!$B$4:$I$1009,8,0)</f>
        <v>#N/A</v>
      </c>
      <c r="J975" s="93"/>
      <c r="K975" s="89" t="str">
        <f t="shared" si="30"/>
        <v>#N/A</v>
      </c>
      <c r="L975" s="93"/>
      <c r="M975" s="91"/>
      <c r="N975" s="122"/>
      <c r="O975" s="240"/>
      <c r="P975" s="240"/>
      <c r="Q975" s="195"/>
      <c r="R975" s="93">
        <f t="shared" si="29"/>
        <v>0</v>
      </c>
      <c r="S975" s="179" t="str">
        <f t="array" ref="S975">INDEX('G Project Timeline-OPM update'!$G$7:$L$35,MATCH(1,('G Project Timeline-OPM update'!$C$7:$C$35=N975)*('G Project Timeline-OPM update'!$B$7:$B$35=M975)*('G Project Timeline-OPM update'!$D$7:$D$35=O975),0),MATCH(P975,'G Project Timeline-OPM update'!$G$4:$L$4,0))-14</f>
        <v>#N/A</v>
      </c>
      <c r="T975" s="95" t="str">
        <f t="shared" si="3"/>
        <v>#N/A</v>
      </c>
      <c r="U975" s="96" t="str">
        <f>IFERROR(VLOOKUP(G975,'Bidding list 26'!$B$2:$P$31,15,0),"")</f>
        <v/>
      </c>
      <c r="V975" s="96" t="str">
        <f t="shared" si="4"/>
        <v>#N/A</v>
      </c>
      <c r="W975" s="96">
        <f t="shared" si="31"/>
        <v>0</v>
      </c>
      <c r="X975" s="96" t="str">
        <f t="shared" si="21"/>
        <v>#N/A</v>
      </c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01"/>
      <c r="AI975" s="195"/>
      <c r="AJ975" s="103"/>
      <c r="AK975" s="104"/>
      <c r="AL975" s="3">
        <f t="shared" si="32"/>
        <v>0</v>
      </c>
      <c r="AM975" s="3">
        <f t="shared" si="33"/>
        <v>0</v>
      </c>
      <c r="AN975" s="3">
        <f t="shared" si="34"/>
        <v>0</v>
      </c>
      <c r="AO975" s="3">
        <f t="shared" si="35"/>
        <v>0</v>
      </c>
    </row>
    <row r="976">
      <c r="A976" s="93"/>
      <c r="B976" s="195"/>
      <c r="C976" s="195"/>
      <c r="D976" s="195"/>
      <c r="E976" s="195"/>
      <c r="F976" s="93"/>
      <c r="G976" s="195"/>
      <c r="H976" s="195" t="str">
        <f>vlookup(G976,'Bidding list 26'!$B$4:$G$270,6,0)</f>
        <v>#N/A</v>
      </c>
      <c r="I976" s="88" t="str">
        <f>vlookup(G976,'Bidding list 26'!$B$4:$I$1009,8,0)</f>
        <v>#N/A</v>
      </c>
      <c r="J976" s="93"/>
      <c r="K976" s="89" t="str">
        <f t="shared" si="30"/>
        <v>#N/A</v>
      </c>
      <c r="L976" s="93"/>
      <c r="M976" s="91"/>
      <c r="N976" s="122"/>
      <c r="O976" s="240"/>
      <c r="P976" s="240"/>
      <c r="Q976" s="195"/>
      <c r="R976" s="93">
        <f t="shared" si="29"/>
        <v>0</v>
      </c>
      <c r="S976" s="179" t="str">
        <f t="array" ref="S976">INDEX('G Project Timeline-OPM update'!$G$7:$L$35,MATCH(1,('G Project Timeline-OPM update'!$C$7:$C$35=N976)*('G Project Timeline-OPM update'!$B$7:$B$35=M976)*('G Project Timeline-OPM update'!$D$7:$D$35=O976),0),MATCH(P976,'G Project Timeline-OPM update'!$G$4:$L$4,0))-14</f>
        <v>#N/A</v>
      </c>
      <c r="T976" s="95" t="str">
        <f t="shared" si="3"/>
        <v>#N/A</v>
      </c>
      <c r="U976" s="96" t="str">
        <f>IFERROR(VLOOKUP(G976,'Bidding list 26'!$B$2:$P$31,15,0),"")</f>
        <v/>
      </c>
      <c r="V976" s="96" t="str">
        <f t="shared" si="4"/>
        <v>#N/A</v>
      </c>
      <c r="W976" s="96">
        <f t="shared" si="31"/>
        <v>0</v>
      </c>
      <c r="X976" s="96" t="str">
        <f t="shared" si="21"/>
        <v>#N/A</v>
      </c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01"/>
      <c r="AI976" s="195"/>
      <c r="AJ976" s="103"/>
      <c r="AK976" s="104"/>
      <c r="AL976" s="3">
        <f t="shared" si="32"/>
        <v>0</v>
      </c>
      <c r="AM976" s="3">
        <f t="shared" si="33"/>
        <v>0</v>
      </c>
      <c r="AN976" s="3">
        <f t="shared" si="34"/>
        <v>0</v>
      </c>
      <c r="AO976" s="3">
        <f t="shared" si="35"/>
        <v>0</v>
      </c>
    </row>
    <row r="977">
      <c r="A977" s="93"/>
      <c r="B977" s="195"/>
      <c r="C977" s="195"/>
      <c r="D977" s="195"/>
      <c r="E977" s="195"/>
      <c r="F977" s="93"/>
      <c r="G977" s="195"/>
      <c r="H977" s="195" t="str">
        <f>vlookup(G977,'Bidding list 26'!$B$4:$G$270,6,0)</f>
        <v>#N/A</v>
      </c>
      <c r="I977" s="88" t="str">
        <f>vlookup(G977,'Bidding list 26'!$B$4:$I$1009,8,0)</f>
        <v>#N/A</v>
      </c>
      <c r="J977" s="93"/>
      <c r="K977" s="89" t="str">
        <f t="shared" si="30"/>
        <v>#N/A</v>
      </c>
      <c r="L977" s="93"/>
      <c r="M977" s="91"/>
      <c r="N977" s="122"/>
      <c r="O977" s="240"/>
      <c r="P977" s="240"/>
      <c r="Q977" s="195"/>
      <c r="R977" s="93">
        <f t="shared" si="29"/>
        <v>0</v>
      </c>
      <c r="S977" s="179" t="str">
        <f t="array" ref="S977">INDEX('G Project Timeline-OPM update'!$G$7:$L$35,MATCH(1,('G Project Timeline-OPM update'!$C$7:$C$35=N977)*('G Project Timeline-OPM update'!$B$7:$B$35=M977)*('G Project Timeline-OPM update'!$D$7:$D$35=O977),0),MATCH(P977,'G Project Timeline-OPM update'!$G$4:$L$4,0))-14</f>
        <v>#N/A</v>
      </c>
      <c r="T977" s="95" t="str">
        <f t="shared" si="3"/>
        <v>#N/A</v>
      </c>
      <c r="U977" s="96" t="str">
        <f>IFERROR(VLOOKUP(G977,'Bidding list 26'!$B$2:$P$31,15,0),"")</f>
        <v/>
      </c>
      <c r="V977" s="96" t="str">
        <f t="shared" si="4"/>
        <v>#N/A</v>
      </c>
      <c r="W977" s="96">
        <f t="shared" si="31"/>
        <v>0</v>
      </c>
      <c r="X977" s="96" t="str">
        <f t="shared" si="21"/>
        <v>#N/A</v>
      </c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01"/>
      <c r="AI977" s="195"/>
      <c r="AJ977" s="103"/>
      <c r="AK977" s="104"/>
      <c r="AL977" s="3">
        <f t="shared" si="32"/>
        <v>0</v>
      </c>
      <c r="AM977" s="3">
        <f t="shared" si="33"/>
        <v>0</v>
      </c>
      <c r="AN977" s="3">
        <f t="shared" si="34"/>
        <v>0</v>
      </c>
      <c r="AO977" s="3">
        <f t="shared" si="35"/>
        <v>0</v>
      </c>
    </row>
    <row r="978">
      <c r="A978" s="93"/>
      <c r="B978" s="195"/>
      <c r="C978" s="195"/>
      <c r="D978" s="195"/>
      <c r="E978" s="195"/>
      <c r="F978" s="93"/>
      <c r="G978" s="195"/>
      <c r="H978" s="195" t="str">
        <f>vlookup(G978,'Bidding list 26'!$B$4:$G$270,6,0)</f>
        <v>#N/A</v>
      </c>
      <c r="I978" s="88" t="str">
        <f>vlookup(G978,'Bidding list 26'!$B$4:$I$1009,8,0)</f>
        <v>#N/A</v>
      </c>
      <c r="J978" s="93"/>
      <c r="K978" s="89" t="str">
        <f t="shared" si="30"/>
        <v>#N/A</v>
      </c>
      <c r="L978" s="93"/>
      <c r="M978" s="91"/>
      <c r="N978" s="122"/>
      <c r="O978" s="240"/>
      <c r="P978" s="240"/>
      <c r="Q978" s="195"/>
      <c r="R978" s="93">
        <f t="shared" si="29"/>
        <v>0</v>
      </c>
      <c r="S978" s="179" t="str">
        <f t="array" ref="S978">INDEX('G Project Timeline-OPM update'!$G$7:$L$35,MATCH(1,('G Project Timeline-OPM update'!$C$7:$C$35=N978)*('G Project Timeline-OPM update'!$B$7:$B$35=M978)*('G Project Timeline-OPM update'!$D$7:$D$35=O978),0),MATCH(P978,'G Project Timeline-OPM update'!$G$4:$L$4,0))-14</f>
        <v>#N/A</v>
      </c>
      <c r="T978" s="95" t="str">
        <f t="shared" si="3"/>
        <v>#N/A</v>
      </c>
      <c r="U978" s="96" t="str">
        <f>IFERROR(VLOOKUP(G978,'Bidding list 26'!$B$2:$P$31,15,0),"")</f>
        <v/>
      </c>
      <c r="V978" s="96" t="str">
        <f t="shared" si="4"/>
        <v>#N/A</v>
      </c>
      <c r="W978" s="96">
        <f t="shared" si="31"/>
        <v>0</v>
      </c>
      <c r="X978" s="96" t="str">
        <f t="shared" si="21"/>
        <v>#N/A</v>
      </c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01"/>
      <c r="AI978" s="195"/>
      <c r="AJ978" s="103"/>
      <c r="AK978" s="104"/>
      <c r="AL978" s="3">
        <f t="shared" si="32"/>
        <v>0</v>
      </c>
      <c r="AM978" s="3">
        <f t="shared" si="33"/>
        <v>0</v>
      </c>
      <c r="AN978" s="3">
        <f t="shared" si="34"/>
        <v>0</v>
      </c>
      <c r="AO978" s="3">
        <f t="shared" si="35"/>
        <v>0</v>
      </c>
    </row>
    <row r="979">
      <c r="A979" s="93"/>
      <c r="B979" s="195"/>
      <c r="C979" s="195"/>
      <c r="D979" s="195"/>
      <c r="E979" s="195"/>
      <c r="F979" s="93"/>
      <c r="G979" s="195"/>
      <c r="H979" s="195" t="str">
        <f>vlookup(G979,'Bidding list 26'!$B$4:$G$270,6,0)</f>
        <v>#N/A</v>
      </c>
      <c r="I979" s="88" t="str">
        <f>vlookup(G979,'Bidding list 26'!$B$4:$I$1009,8,0)</f>
        <v>#N/A</v>
      </c>
      <c r="J979" s="93"/>
      <c r="K979" s="89" t="str">
        <f t="shared" si="30"/>
        <v>#N/A</v>
      </c>
      <c r="L979" s="93"/>
      <c r="M979" s="91"/>
      <c r="N979" s="122"/>
      <c r="O979" s="240"/>
      <c r="P979" s="240"/>
      <c r="Q979" s="195"/>
      <c r="R979" s="93">
        <f t="shared" si="29"/>
        <v>0</v>
      </c>
      <c r="S979" s="179" t="str">
        <f t="array" ref="S979">INDEX('G Project Timeline-OPM update'!$G$7:$L$35,MATCH(1,('G Project Timeline-OPM update'!$C$7:$C$35=N979)*('G Project Timeline-OPM update'!$B$7:$B$35=M979)*('G Project Timeline-OPM update'!$D$7:$D$35=O979),0),MATCH(P979,'G Project Timeline-OPM update'!$G$4:$L$4,0))-14</f>
        <v>#N/A</v>
      </c>
      <c r="T979" s="95" t="str">
        <f t="shared" si="3"/>
        <v>#N/A</v>
      </c>
      <c r="U979" s="96" t="str">
        <f>IFERROR(VLOOKUP(G979,'Bidding list 26'!$B$2:$P$31,15,0),"")</f>
        <v/>
      </c>
      <c r="V979" s="96" t="str">
        <f t="shared" si="4"/>
        <v>#N/A</v>
      </c>
      <c r="W979" s="96">
        <f t="shared" si="31"/>
        <v>0</v>
      </c>
      <c r="X979" s="96" t="str">
        <f t="shared" si="21"/>
        <v>#N/A</v>
      </c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01"/>
      <c r="AI979" s="195"/>
      <c r="AJ979" s="103"/>
      <c r="AK979" s="104"/>
      <c r="AL979" s="3">
        <f t="shared" si="32"/>
        <v>0</v>
      </c>
      <c r="AM979" s="3">
        <f t="shared" si="33"/>
        <v>0</v>
      </c>
      <c r="AN979" s="3">
        <f t="shared" si="34"/>
        <v>0</v>
      </c>
      <c r="AO979" s="3">
        <f t="shared" si="35"/>
        <v>0</v>
      </c>
    </row>
    <row r="980">
      <c r="A980" s="93"/>
      <c r="B980" s="195"/>
      <c r="C980" s="195"/>
      <c r="D980" s="195"/>
      <c r="E980" s="195"/>
      <c r="F980" s="93"/>
      <c r="G980" s="195"/>
      <c r="H980" s="195" t="str">
        <f>vlookup(G980,'Bidding list 26'!$B$4:$G$270,6,0)</f>
        <v>#N/A</v>
      </c>
      <c r="I980" s="88" t="str">
        <f>vlookup(G980,'Bidding list 26'!$B$4:$I$1009,8,0)</f>
        <v>#N/A</v>
      </c>
      <c r="J980" s="93"/>
      <c r="K980" s="89" t="str">
        <f t="shared" si="30"/>
        <v>#N/A</v>
      </c>
      <c r="L980" s="93"/>
      <c r="M980" s="91"/>
      <c r="N980" s="122"/>
      <c r="O980" s="240"/>
      <c r="P980" s="240"/>
      <c r="Q980" s="195"/>
      <c r="R980" s="93">
        <f t="shared" si="29"/>
        <v>0</v>
      </c>
      <c r="S980" s="179" t="str">
        <f t="array" ref="S980">INDEX('G Project Timeline-OPM update'!$G$7:$L$35,MATCH(1,('G Project Timeline-OPM update'!$C$7:$C$35=N980)*('G Project Timeline-OPM update'!$B$7:$B$35=M980)*('G Project Timeline-OPM update'!$D$7:$D$35=O980),0),MATCH(P980,'G Project Timeline-OPM update'!$G$4:$L$4,0))-14</f>
        <v>#N/A</v>
      </c>
      <c r="T980" s="95" t="str">
        <f t="shared" si="3"/>
        <v>#N/A</v>
      </c>
      <c r="U980" s="96" t="str">
        <f>IFERROR(VLOOKUP(G980,'Bidding list 26'!$B$2:$P$31,15,0),"")</f>
        <v/>
      </c>
      <c r="V980" s="96" t="str">
        <f t="shared" si="4"/>
        <v>#N/A</v>
      </c>
      <c r="W980" s="96">
        <f t="shared" si="31"/>
        <v>0</v>
      </c>
      <c r="X980" s="96" t="str">
        <f t="shared" si="21"/>
        <v>#N/A</v>
      </c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01"/>
      <c r="AI980" s="195"/>
      <c r="AJ980" s="103"/>
      <c r="AK980" s="104"/>
      <c r="AL980" s="3">
        <f t="shared" si="32"/>
        <v>0</v>
      </c>
      <c r="AM980" s="3">
        <f t="shared" si="33"/>
        <v>0</v>
      </c>
      <c r="AN980" s="3">
        <f t="shared" si="34"/>
        <v>0</v>
      </c>
      <c r="AO980" s="3">
        <f t="shared" si="35"/>
        <v>0</v>
      </c>
    </row>
    <row r="981">
      <c r="A981" s="93"/>
      <c r="B981" s="195"/>
      <c r="C981" s="195"/>
      <c r="D981" s="195"/>
      <c r="E981" s="195"/>
      <c r="F981" s="93"/>
      <c r="G981" s="195"/>
      <c r="H981" s="195" t="str">
        <f>vlookup(G981,'Bidding list 26'!$B$4:$G$270,6,0)</f>
        <v>#N/A</v>
      </c>
      <c r="I981" s="88" t="str">
        <f>vlookup(G981,'Bidding list 26'!$B$4:$I$1009,8,0)</f>
        <v>#N/A</v>
      </c>
      <c r="J981" s="93"/>
      <c r="K981" s="89" t="str">
        <f t="shared" si="30"/>
        <v>#N/A</v>
      </c>
      <c r="L981" s="93"/>
      <c r="M981" s="91"/>
      <c r="N981" s="122"/>
      <c r="O981" s="240"/>
      <c r="P981" s="240"/>
      <c r="Q981" s="195"/>
      <c r="R981" s="93">
        <f t="shared" si="29"/>
        <v>0</v>
      </c>
      <c r="S981" s="179" t="str">
        <f t="array" ref="S981">INDEX('G Project Timeline-OPM update'!$G$7:$L$35,MATCH(1,('G Project Timeline-OPM update'!$C$7:$C$35=N981)*('G Project Timeline-OPM update'!$B$7:$B$35=M981)*('G Project Timeline-OPM update'!$D$7:$D$35=O981),0),MATCH(P981,'G Project Timeline-OPM update'!$G$4:$L$4,0))-14</f>
        <v>#N/A</v>
      </c>
      <c r="T981" s="95" t="str">
        <f t="shared" si="3"/>
        <v>#N/A</v>
      </c>
      <c r="U981" s="96" t="str">
        <f>IFERROR(VLOOKUP(G981,'Bidding list 26'!$B$2:$P$31,15,0),"")</f>
        <v/>
      </c>
      <c r="V981" s="96" t="str">
        <f t="shared" si="4"/>
        <v>#N/A</v>
      </c>
      <c r="W981" s="96">
        <f t="shared" si="31"/>
        <v>0</v>
      </c>
      <c r="X981" s="96" t="str">
        <f t="shared" si="21"/>
        <v>#N/A</v>
      </c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01"/>
      <c r="AI981" s="195"/>
      <c r="AJ981" s="103"/>
      <c r="AK981" s="104"/>
      <c r="AL981" s="3">
        <f t="shared" si="32"/>
        <v>0</v>
      </c>
      <c r="AM981" s="3">
        <f t="shared" si="33"/>
        <v>0</v>
      </c>
      <c r="AN981" s="3">
        <f t="shared" si="34"/>
        <v>0</v>
      </c>
      <c r="AO981" s="3">
        <f t="shared" si="35"/>
        <v>0</v>
      </c>
    </row>
    <row r="982">
      <c r="A982" s="93"/>
      <c r="B982" s="195"/>
      <c r="C982" s="195"/>
      <c r="D982" s="195"/>
      <c r="E982" s="195"/>
      <c r="F982" s="93"/>
      <c r="G982" s="195"/>
      <c r="H982" s="195" t="str">
        <f>vlookup(G982,'Bidding list 26'!$B$4:$G$270,6,0)</f>
        <v>#N/A</v>
      </c>
      <c r="I982" s="88" t="str">
        <f>vlookup(G982,'Bidding list 26'!$B$4:$I$1009,8,0)</f>
        <v>#N/A</v>
      </c>
      <c r="J982" s="93"/>
      <c r="K982" s="89" t="str">
        <f t="shared" si="30"/>
        <v>#N/A</v>
      </c>
      <c r="L982" s="93"/>
      <c r="M982" s="91"/>
      <c r="N982" s="122"/>
      <c r="O982" s="240"/>
      <c r="P982" s="240"/>
      <c r="Q982" s="195"/>
      <c r="R982" s="93">
        <f t="shared" si="29"/>
        <v>0</v>
      </c>
      <c r="S982" s="179" t="str">
        <f t="array" ref="S982">INDEX('G Project Timeline-OPM update'!$G$7:$L$35,MATCH(1,('G Project Timeline-OPM update'!$C$7:$C$35=N982)*('G Project Timeline-OPM update'!$B$7:$B$35=M982)*('G Project Timeline-OPM update'!$D$7:$D$35=O982),0),MATCH(P982,'G Project Timeline-OPM update'!$G$4:$L$4,0))-14</f>
        <v>#N/A</v>
      </c>
      <c r="T982" s="95" t="str">
        <f t="shared" si="3"/>
        <v>#N/A</v>
      </c>
      <c r="U982" s="96" t="str">
        <f>IFERROR(VLOOKUP(G982,'Bidding list 26'!$B$2:$P$31,15,0),"")</f>
        <v/>
      </c>
      <c r="V982" s="96" t="str">
        <f t="shared" si="4"/>
        <v>#N/A</v>
      </c>
      <c r="W982" s="96">
        <f t="shared" si="31"/>
        <v>0</v>
      </c>
      <c r="X982" s="96" t="str">
        <f t="shared" si="21"/>
        <v>#N/A</v>
      </c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01"/>
      <c r="AI982" s="195"/>
      <c r="AJ982" s="103"/>
      <c r="AK982" s="104"/>
      <c r="AL982" s="3">
        <f t="shared" si="32"/>
        <v>0</v>
      </c>
      <c r="AM982" s="3">
        <f t="shared" si="33"/>
        <v>0</v>
      </c>
      <c r="AN982" s="3">
        <f t="shared" si="34"/>
        <v>0</v>
      </c>
      <c r="AO982" s="3">
        <f t="shared" si="35"/>
        <v>0</v>
      </c>
    </row>
    <row r="983">
      <c r="A983" s="93"/>
      <c r="B983" s="195"/>
      <c r="C983" s="195"/>
      <c r="D983" s="195"/>
      <c r="E983" s="195"/>
      <c r="F983" s="93"/>
      <c r="G983" s="195"/>
      <c r="H983" s="195" t="str">
        <f>vlookup(G983,'Bidding list 26'!$B$4:$G$270,6,0)</f>
        <v>#N/A</v>
      </c>
      <c r="I983" s="88" t="str">
        <f>vlookup(G983,'Bidding list 26'!$B$4:$I$1009,8,0)</f>
        <v>#N/A</v>
      </c>
      <c r="J983" s="93"/>
      <c r="K983" s="89" t="str">
        <f t="shared" si="30"/>
        <v>#N/A</v>
      </c>
      <c r="L983" s="93"/>
      <c r="M983" s="91"/>
      <c r="N983" s="122"/>
      <c r="O983" s="240"/>
      <c r="P983" s="240"/>
      <c r="Q983" s="195"/>
      <c r="R983" s="93">
        <f t="shared" si="29"/>
        <v>0</v>
      </c>
      <c r="S983" s="179" t="str">
        <f t="array" ref="S983">INDEX('G Project Timeline-OPM update'!$G$7:$L$35,MATCH(1,('G Project Timeline-OPM update'!$C$7:$C$35=N983)*('G Project Timeline-OPM update'!$B$7:$B$35=M983)*('G Project Timeline-OPM update'!$D$7:$D$35=O983),0),MATCH(P983,'G Project Timeline-OPM update'!$G$4:$L$4,0))-14</f>
        <v>#N/A</v>
      </c>
      <c r="T983" s="95" t="str">
        <f t="shared" si="3"/>
        <v>#N/A</v>
      </c>
      <c r="U983" s="96" t="str">
        <f>IFERROR(VLOOKUP(G983,'Bidding list 26'!$B$2:$P$31,15,0),"")</f>
        <v/>
      </c>
      <c r="V983" s="96" t="str">
        <f t="shared" si="4"/>
        <v>#N/A</v>
      </c>
      <c r="W983" s="96">
        <f t="shared" si="31"/>
        <v>0</v>
      </c>
      <c r="X983" s="96" t="str">
        <f t="shared" si="21"/>
        <v>#N/A</v>
      </c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01"/>
      <c r="AI983" s="195"/>
      <c r="AJ983" s="103"/>
      <c r="AK983" s="104"/>
      <c r="AL983" s="3">
        <f t="shared" si="32"/>
        <v>0</v>
      </c>
      <c r="AM983" s="3">
        <f t="shared" si="33"/>
        <v>0</v>
      </c>
      <c r="AN983" s="3">
        <f t="shared" si="34"/>
        <v>0</v>
      </c>
      <c r="AO983" s="3">
        <f t="shared" si="35"/>
        <v>0</v>
      </c>
    </row>
    <row r="984">
      <c r="A984" s="93"/>
      <c r="B984" s="195"/>
      <c r="C984" s="195"/>
      <c r="D984" s="195"/>
      <c r="E984" s="195"/>
      <c r="F984" s="93"/>
      <c r="G984" s="195"/>
      <c r="H984" s="195" t="str">
        <f>vlookup(G984,'Bidding list 26'!$B$4:$G$270,6,0)</f>
        <v>#N/A</v>
      </c>
      <c r="I984" s="88" t="str">
        <f>vlookup(G984,'Bidding list 26'!$B$4:$I$1009,8,0)</f>
        <v>#N/A</v>
      </c>
      <c r="J984" s="93"/>
      <c r="K984" s="89" t="str">
        <f t="shared" si="30"/>
        <v>#N/A</v>
      </c>
      <c r="L984" s="93"/>
      <c r="M984" s="91"/>
      <c r="N984" s="122"/>
      <c r="O984" s="240"/>
      <c r="P984" s="240"/>
      <c r="Q984" s="195"/>
      <c r="R984" s="93">
        <f t="shared" si="29"/>
        <v>0</v>
      </c>
      <c r="S984" s="179" t="str">
        <f t="array" ref="S984">INDEX('G Project Timeline-OPM update'!$G$7:$L$35,MATCH(1,('G Project Timeline-OPM update'!$C$7:$C$35=N984)*('G Project Timeline-OPM update'!$B$7:$B$35=M984)*('G Project Timeline-OPM update'!$D$7:$D$35=O984),0),MATCH(P984,'G Project Timeline-OPM update'!$G$4:$L$4,0))-14</f>
        <v>#N/A</v>
      </c>
      <c r="T984" s="95" t="str">
        <f t="shared" si="3"/>
        <v>#N/A</v>
      </c>
      <c r="U984" s="96" t="str">
        <f>IFERROR(VLOOKUP(G984,'Bidding list 26'!$B$2:$P$31,15,0),"")</f>
        <v/>
      </c>
      <c r="V984" s="96" t="str">
        <f t="shared" si="4"/>
        <v>#N/A</v>
      </c>
      <c r="W984" s="96">
        <f t="shared" si="31"/>
        <v>0</v>
      </c>
      <c r="X984" s="96" t="str">
        <f t="shared" si="21"/>
        <v>#N/A</v>
      </c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01"/>
      <c r="AI984" s="195"/>
      <c r="AJ984" s="103"/>
      <c r="AK984" s="104"/>
      <c r="AL984" s="3">
        <f t="shared" si="32"/>
        <v>0</v>
      </c>
      <c r="AM984" s="3">
        <f t="shared" si="33"/>
        <v>0</v>
      </c>
      <c r="AN984" s="3">
        <f t="shared" si="34"/>
        <v>0</v>
      </c>
      <c r="AO984" s="3">
        <f t="shared" si="35"/>
        <v>0</v>
      </c>
    </row>
    <row r="985">
      <c r="A985" s="93"/>
      <c r="B985" s="195"/>
      <c r="C985" s="195"/>
      <c r="D985" s="195"/>
      <c r="E985" s="195"/>
      <c r="F985" s="93"/>
      <c r="G985" s="195"/>
      <c r="H985" s="195" t="str">
        <f>vlookup(G985,'Bidding list 26'!$B$4:$G$270,6,0)</f>
        <v>#N/A</v>
      </c>
      <c r="I985" s="88" t="str">
        <f>vlookup(G985,'Bidding list 26'!$B$4:$I$1009,8,0)</f>
        <v>#N/A</v>
      </c>
      <c r="J985" s="93"/>
      <c r="K985" s="89" t="str">
        <f t="shared" si="30"/>
        <v>#N/A</v>
      </c>
      <c r="L985" s="93"/>
      <c r="M985" s="91"/>
      <c r="N985" s="122"/>
      <c r="O985" s="240"/>
      <c r="P985" s="240"/>
      <c r="Q985" s="195"/>
      <c r="R985" s="93">
        <f t="shared" si="29"/>
        <v>0</v>
      </c>
      <c r="S985" s="179" t="str">
        <f t="array" ref="S985">INDEX('G Project Timeline-OPM update'!$G$7:$L$35,MATCH(1,('G Project Timeline-OPM update'!$C$7:$C$35=N985)*('G Project Timeline-OPM update'!$B$7:$B$35=M985)*('G Project Timeline-OPM update'!$D$7:$D$35=O985),0),MATCH(P985,'G Project Timeline-OPM update'!$G$4:$L$4,0))-14</f>
        <v>#N/A</v>
      </c>
      <c r="T985" s="95" t="str">
        <f t="shared" si="3"/>
        <v>#N/A</v>
      </c>
      <c r="U985" s="96" t="str">
        <f>IFERROR(VLOOKUP(G985,'Bidding list 26'!$B$2:$P$31,15,0),"")</f>
        <v/>
      </c>
      <c r="V985" s="96" t="str">
        <f t="shared" si="4"/>
        <v>#N/A</v>
      </c>
      <c r="W985" s="96">
        <f t="shared" si="31"/>
        <v>0</v>
      </c>
      <c r="X985" s="96" t="str">
        <f t="shared" si="21"/>
        <v>#N/A</v>
      </c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01"/>
      <c r="AI985" s="195"/>
      <c r="AJ985" s="103"/>
      <c r="AK985" s="104"/>
      <c r="AL985" s="3">
        <f t="shared" si="32"/>
        <v>0</v>
      </c>
      <c r="AM985" s="3">
        <f t="shared" si="33"/>
        <v>0</v>
      </c>
      <c r="AN985" s="3">
        <f t="shared" si="34"/>
        <v>0</v>
      </c>
      <c r="AO985" s="3">
        <f t="shared" si="35"/>
        <v>0</v>
      </c>
    </row>
    <row r="986">
      <c r="A986" s="93"/>
      <c r="B986" s="195"/>
      <c r="C986" s="195"/>
      <c r="D986" s="195"/>
      <c r="E986" s="195"/>
      <c r="F986" s="93"/>
      <c r="G986" s="195"/>
      <c r="H986" s="195" t="str">
        <f>vlookup(G986,'Bidding list 26'!$B$4:$G$270,6,0)</f>
        <v>#N/A</v>
      </c>
      <c r="I986" s="88" t="str">
        <f>vlookup(G986,'Bidding list 26'!$B$4:$I$1009,8,0)</f>
        <v>#N/A</v>
      </c>
      <c r="J986" s="93"/>
      <c r="K986" s="89" t="str">
        <f t="shared" si="30"/>
        <v>#N/A</v>
      </c>
      <c r="L986" s="93"/>
      <c r="M986" s="91"/>
      <c r="N986" s="122"/>
      <c r="O986" s="240"/>
      <c r="P986" s="240"/>
      <c r="Q986" s="195"/>
      <c r="R986" s="93">
        <f t="shared" si="29"/>
        <v>0</v>
      </c>
      <c r="S986" s="179" t="str">
        <f t="array" ref="S986">INDEX('G Project Timeline-OPM update'!$G$7:$L$35,MATCH(1,('G Project Timeline-OPM update'!$C$7:$C$35=N986)*('G Project Timeline-OPM update'!$B$7:$B$35=M986)*('G Project Timeline-OPM update'!$D$7:$D$35=O986),0),MATCH(P986,'G Project Timeline-OPM update'!$G$4:$L$4,0))-14</f>
        <v>#N/A</v>
      </c>
      <c r="T986" s="95" t="str">
        <f t="shared" si="3"/>
        <v>#N/A</v>
      </c>
      <c r="U986" s="96" t="str">
        <f>IFERROR(VLOOKUP(G986,'Bidding list 26'!$B$2:$P$31,15,0),"")</f>
        <v/>
      </c>
      <c r="V986" s="96" t="str">
        <f t="shared" si="4"/>
        <v>#N/A</v>
      </c>
      <c r="W986" s="96">
        <f t="shared" si="31"/>
        <v>0</v>
      </c>
      <c r="X986" s="96" t="str">
        <f t="shared" si="21"/>
        <v>#N/A</v>
      </c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01"/>
      <c r="AI986" s="195"/>
      <c r="AJ986" s="103"/>
      <c r="AK986" s="104"/>
      <c r="AL986" s="3">
        <f t="shared" si="32"/>
        <v>0</v>
      </c>
      <c r="AM986" s="3">
        <f t="shared" si="33"/>
        <v>0</v>
      </c>
      <c r="AN986" s="3">
        <f t="shared" si="34"/>
        <v>0</v>
      </c>
      <c r="AO986" s="3">
        <f t="shared" si="35"/>
        <v>0</v>
      </c>
    </row>
    <row r="987">
      <c r="A987" s="93"/>
      <c r="B987" s="195"/>
      <c r="C987" s="195"/>
      <c r="D987" s="195"/>
      <c r="E987" s="195"/>
      <c r="F987" s="93"/>
      <c r="G987" s="195"/>
      <c r="H987" s="195" t="str">
        <f>vlookup(G987,'Bidding list 26'!$B$4:$G$270,6,0)</f>
        <v>#N/A</v>
      </c>
      <c r="I987" s="88" t="str">
        <f>vlookup(G987,'Bidding list 26'!$B$4:$I$1009,8,0)</f>
        <v>#N/A</v>
      </c>
      <c r="J987" s="93"/>
      <c r="K987" s="89" t="str">
        <f t="shared" si="30"/>
        <v>#N/A</v>
      </c>
      <c r="L987" s="93"/>
      <c r="M987" s="91"/>
      <c r="N987" s="122"/>
      <c r="O987" s="240"/>
      <c r="P987" s="240"/>
      <c r="Q987" s="195"/>
      <c r="R987" s="93">
        <f t="shared" si="29"/>
        <v>0</v>
      </c>
      <c r="S987" s="179" t="str">
        <f t="array" ref="S987">INDEX('G Project Timeline-OPM update'!$G$7:$L$35,MATCH(1,('G Project Timeline-OPM update'!$C$7:$C$35=N987)*('G Project Timeline-OPM update'!$B$7:$B$35=M987)*('G Project Timeline-OPM update'!$D$7:$D$35=O987),0),MATCH(P987,'G Project Timeline-OPM update'!$G$4:$L$4,0))-14</f>
        <v>#N/A</v>
      </c>
      <c r="T987" s="95" t="str">
        <f t="shared" si="3"/>
        <v>#N/A</v>
      </c>
      <c r="U987" s="96" t="str">
        <f>IFERROR(VLOOKUP(G987,'Bidding list 26'!$B$2:$P$31,15,0),"")</f>
        <v/>
      </c>
      <c r="V987" s="96" t="str">
        <f t="shared" si="4"/>
        <v>#N/A</v>
      </c>
      <c r="W987" s="96">
        <f t="shared" si="31"/>
        <v>0</v>
      </c>
      <c r="X987" s="96" t="str">
        <f t="shared" si="21"/>
        <v>#N/A</v>
      </c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01"/>
      <c r="AI987" s="195"/>
      <c r="AJ987" s="103"/>
      <c r="AK987" s="104"/>
      <c r="AL987" s="3">
        <f t="shared" si="32"/>
        <v>0</v>
      </c>
      <c r="AM987" s="3">
        <f t="shared" si="33"/>
        <v>0</v>
      </c>
      <c r="AN987" s="3">
        <f t="shared" si="34"/>
        <v>0</v>
      </c>
      <c r="AO987" s="3">
        <f t="shared" si="35"/>
        <v>0</v>
      </c>
    </row>
    <row r="988">
      <c r="A988" s="93"/>
      <c r="B988" s="195"/>
      <c r="C988" s="195"/>
      <c r="D988" s="195"/>
      <c r="E988" s="195"/>
      <c r="F988" s="93"/>
      <c r="G988" s="195"/>
      <c r="H988" s="195" t="str">
        <f>vlookup(G988,'Bidding list 26'!$B$4:$G$270,6,0)</f>
        <v>#N/A</v>
      </c>
      <c r="I988" s="88" t="str">
        <f>vlookup(G988,'Bidding list 26'!$B$4:$I$1009,8,0)</f>
        <v>#N/A</v>
      </c>
      <c r="J988" s="93"/>
      <c r="K988" s="89" t="str">
        <f t="shared" si="30"/>
        <v>#N/A</v>
      </c>
      <c r="L988" s="93"/>
      <c r="M988" s="91"/>
      <c r="N988" s="122"/>
      <c r="O988" s="240"/>
      <c r="P988" s="240"/>
      <c r="Q988" s="195"/>
      <c r="R988" s="93">
        <f t="shared" si="29"/>
        <v>0</v>
      </c>
      <c r="S988" s="179" t="str">
        <f t="array" ref="S988">INDEX('G Project Timeline-OPM update'!$G$7:$L$35,MATCH(1,('G Project Timeline-OPM update'!$C$7:$C$35=N988)*('G Project Timeline-OPM update'!$B$7:$B$35=M988)*('G Project Timeline-OPM update'!$D$7:$D$35=O988),0),MATCH(P988,'G Project Timeline-OPM update'!$G$4:$L$4,0))-14</f>
        <v>#N/A</v>
      </c>
      <c r="T988" s="95" t="str">
        <f t="shared" si="3"/>
        <v>#N/A</v>
      </c>
      <c r="U988" s="96" t="str">
        <f>IFERROR(VLOOKUP(G988,'Bidding list 26'!$B$2:$P$31,15,0),"")</f>
        <v/>
      </c>
      <c r="V988" s="96" t="str">
        <f t="shared" si="4"/>
        <v>#N/A</v>
      </c>
      <c r="W988" s="96">
        <f t="shared" si="31"/>
        <v>0</v>
      </c>
      <c r="X988" s="96" t="str">
        <f t="shared" si="21"/>
        <v>#N/A</v>
      </c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01"/>
      <c r="AI988" s="195"/>
      <c r="AJ988" s="103"/>
      <c r="AK988" s="104"/>
      <c r="AL988" s="3">
        <f t="shared" si="32"/>
        <v>0</v>
      </c>
      <c r="AM988" s="3">
        <f t="shared" si="33"/>
        <v>0</v>
      </c>
      <c r="AN988" s="3">
        <f t="shared" si="34"/>
        <v>0</v>
      </c>
      <c r="AO988" s="3">
        <f t="shared" si="35"/>
        <v>0</v>
      </c>
    </row>
    <row r="989">
      <c r="A989" s="93"/>
      <c r="B989" s="195"/>
      <c r="C989" s="195"/>
      <c r="D989" s="195"/>
      <c r="E989" s="195"/>
      <c r="F989" s="93"/>
      <c r="G989" s="195"/>
      <c r="H989" s="195" t="str">
        <f>vlookup(G989,'Bidding list 26'!$B$4:$G$270,6,0)</f>
        <v>#N/A</v>
      </c>
      <c r="I989" s="88" t="str">
        <f>vlookup(G989,'Bidding list 26'!$B$4:$I$1009,8,0)</f>
        <v>#N/A</v>
      </c>
      <c r="J989" s="93"/>
      <c r="K989" s="89" t="str">
        <f t="shared" si="30"/>
        <v>#N/A</v>
      </c>
      <c r="L989" s="93"/>
      <c r="M989" s="91"/>
      <c r="N989" s="122"/>
      <c r="O989" s="240"/>
      <c r="P989" s="240"/>
      <c r="Q989" s="195"/>
      <c r="R989" s="93">
        <f t="shared" si="29"/>
        <v>0</v>
      </c>
      <c r="S989" s="179" t="str">
        <f t="array" ref="S989">INDEX('G Project Timeline-OPM update'!$G$7:$L$35,MATCH(1,('G Project Timeline-OPM update'!$C$7:$C$35=N989)*('G Project Timeline-OPM update'!$B$7:$B$35=M989)*('G Project Timeline-OPM update'!$D$7:$D$35=O989),0),MATCH(P989,'G Project Timeline-OPM update'!$G$4:$L$4,0))-14</f>
        <v>#N/A</v>
      </c>
      <c r="T989" s="95" t="str">
        <f t="shared" si="3"/>
        <v>#N/A</v>
      </c>
      <c r="U989" s="96" t="str">
        <f>IFERROR(VLOOKUP(G989,'Bidding list 26'!$B$2:$P$31,15,0),"")</f>
        <v/>
      </c>
      <c r="V989" s="96" t="str">
        <f t="shared" si="4"/>
        <v>#N/A</v>
      </c>
      <c r="W989" s="96">
        <f t="shared" si="31"/>
        <v>0</v>
      </c>
      <c r="X989" s="96" t="str">
        <f t="shared" si="21"/>
        <v>#N/A</v>
      </c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01"/>
      <c r="AI989" s="195"/>
      <c r="AJ989" s="103"/>
      <c r="AK989" s="104"/>
      <c r="AL989" s="3">
        <f t="shared" si="32"/>
        <v>0</v>
      </c>
      <c r="AM989" s="3">
        <f t="shared" si="33"/>
        <v>0</v>
      </c>
      <c r="AN989" s="3">
        <f t="shared" si="34"/>
        <v>0</v>
      </c>
      <c r="AO989" s="3">
        <f t="shared" si="35"/>
        <v>0</v>
      </c>
    </row>
    <row r="990">
      <c r="A990" s="93"/>
      <c r="B990" s="195"/>
      <c r="C990" s="195"/>
      <c r="D990" s="195"/>
      <c r="E990" s="195"/>
      <c r="F990" s="93"/>
      <c r="G990" s="195"/>
      <c r="H990" s="195" t="str">
        <f>vlookup(G990,'Bidding list 26'!$B$4:$G$270,6,0)</f>
        <v>#N/A</v>
      </c>
      <c r="I990" s="88" t="str">
        <f>vlookup(G990,'Bidding list 26'!$B$4:$I$1009,8,0)</f>
        <v>#N/A</v>
      </c>
      <c r="J990" s="93"/>
      <c r="K990" s="89" t="str">
        <f t="shared" si="30"/>
        <v>#N/A</v>
      </c>
      <c r="L990" s="93"/>
      <c r="M990" s="91"/>
      <c r="N990" s="122"/>
      <c r="O990" s="240"/>
      <c r="P990" s="240"/>
      <c r="Q990" s="195"/>
      <c r="R990" s="93">
        <f t="shared" si="29"/>
        <v>0</v>
      </c>
      <c r="S990" s="179" t="str">
        <f t="array" ref="S990">INDEX('G Project Timeline-OPM update'!$G$7:$L$35,MATCH(1,('G Project Timeline-OPM update'!$C$7:$C$35=N990)*('G Project Timeline-OPM update'!$B$7:$B$35=M990)*('G Project Timeline-OPM update'!$D$7:$D$35=O990),0),MATCH(P990,'G Project Timeline-OPM update'!$G$4:$L$4,0))-14</f>
        <v>#N/A</v>
      </c>
      <c r="T990" s="95" t="str">
        <f t="shared" si="3"/>
        <v>#N/A</v>
      </c>
      <c r="U990" s="96" t="str">
        <f>IFERROR(VLOOKUP(G990,'Bidding list 26'!$B$2:$P$31,15,0),"")</f>
        <v/>
      </c>
      <c r="V990" s="96" t="str">
        <f t="shared" si="4"/>
        <v>#N/A</v>
      </c>
      <c r="W990" s="96">
        <f t="shared" si="31"/>
        <v>0</v>
      </c>
      <c r="X990" s="96" t="str">
        <f t="shared" si="21"/>
        <v>#N/A</v>
      </c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01"/>
      <c r="AI990" s="195"/>
      <c r="AJ990" s="103"/>
      <c r="AK990" s="104"/>
      <c r="AL990" s="3">
        <f t="shared" si="32"/>
        <v>0</v>
      </c>
      <c r="AM990" s="3">
        <f t="shared" si="33"/>
        <v>0</v>
      </c>
      <c r="AN990" s="3">
        <f t="shared" si="34"/>
        <v>0</v>
      </c>
      <c r="AO990" s="3">
        <f t="shared" si="35"/>
        <v>0</v>
      </c>
    </row>
    <row r="991">
      <c r="A991" s="93"/>
      <c r="B991" s="195"/>
      <c r="C991" s="195"/>
      <c r="D991" s="195"/>
      <c r="E991" s="195"/>
      <c r="F991" s="93"/>
      <c r="G991" s="195"/>
      <c r="H991" s="195" t="str">
        <f>vlookup(G991,'Bidding list 26'!$B$4:$G$270,6,0)</f>
        <v>#N/A</v>
      </c>
      <c r="I991" s="88" t="str">
        <f>vlookup(G991,'Bidding list 26'!$B$4:$I$1009,8,0)</f>
        <v>#N/A</v>
      </c>
      <c r="J991" s="93"/>
      <c r="K991" s="89" t="str">
        <f t="shared" si="30"/>
        <v>#N/A</v>
      </c>
      <c r="L991" s="93"/>
      <c r="M991" s="91"/>
      <c r="N991" s="122"/>
      <c r="O991" s="240"/>
      <c r="P991" s="240"/>
      <c r="Q991" s="195"/>
      <c r="R991" s="93">
        <f t="shared" si="29"/>
        <v>0</v>
      </c>
      <c r="S991" s="179" t="str">
        <f t="array" ref="S991">INDEX('G Project Timeline-OPM update'!$G$7:$L$35,MATCH(1,('G Project Timeline-OPM update'!$C$7:$C$35=N991)*('G Project Timeline-OPM update'!$B$7:$B$35=M991)*('G Project Timeline-OPM update'!$D$7:$D$35=O991),0),MATCH(P991,'G Project Timeline-OPM update'!$G$4:$L$4,0))-14</f>
        <v>#N/A</v>
      </c>
      <c r="T991" s="95" t="str">
        <f t="shared" si="3"/>
        <v>#N/A</v>
      </c>
      <c r="U991" s="96" t="str">
        <f>IFERROR(VLOOKUP(G991,'Bidding list 26'!$B$2:$P$31,15,0),"")</f>
        <v/>
      </c>
      <c r="V991" s="96" t="str">
        <f t="shared" si="4"/>
        <v>#N/A</v>
      </c>
      <c r="W991" s="96">
        <f t="shared" si="31"/>
        <v>0</v>
      </c>
      <c r="X991" s="96" t="str">
        <f t="shared" si="21"/>
        <v>#N/A</v>
      </c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01"/>
      <c r="AI991" s="195"/>
      <c r="AJ991" s="103"/>
      <c r="AK991" s="104"/>
      <c r="AL991" s="3">
        <f t="shared" si="32"/>
        <v>0</v>
      </c>
      <c r="AM991" s="3">
        <f t="shared" si="33"/>
        <v>0</v>
      </c>
      <c r="AN991" s="3">
        <f t="shared" si="34"/>
        <v>0</v>
      </c>
      <c r="AO991" s="3">
        <f t="shared" si="35"/>
        <v>0</v>
      </c>
    </row>
    <row r="992">
      <c r="A992" s="93"/>
      <c r="B992" s="195"/>
      <c r="C992" s="195"/>
      <c r="D992" s="195"/>
      <c r="E992" s="195"/>
      <c r="F992" s="93"/>
      <c r="G992" s="195"/>
      <c r="H992" s="195" t="str">
        <f>vlookup(G992,'Bidding list 26'!$B$4:$G$270,6,0)</f>
        <v>#N/A</v>
      </c>
      <c r="I992" s="88" t="str">
        <f>vlookup(G992,'Bidding list 26'!$B$4:$I$1009,8,0)</f>
        <v>#N/A</v>
      </c>
      <c r="J992" s="93"/>
      <c r="K992" s="89" t="str">
        <f t="shared" si="30"/>
        <v>#N/A</v>
      </c>
      <c r="L992" s="93"/>
      <c r="M992" s="91"/>
      <c r="N992" s="122"/>
      <c r="O992" s="240"/>
      <c r="P992" s="240"/>
      <c r="Q992" s="195"/>
      <c r="R992" s="93">
        <f t="shared" si="29"/>
        <v>0</v>
      </c>
      <c r="S992" s="179" t="str">
        <f t="array" ref="S992">INDEX('G Project Timeline-OPM update'!$G$7:$L$35,MATCH(1,('G Project Timeline-OPM update'!$C$7:$C$35=N992)*('G Project Timeline-OPM update'!$B$7:$B$35=M992)*('G Project Timeline-OPM update'!$D$7:$D$35=O992),0),MATCH(P992,'G Project Timeline-OPM update'!$G$4:$L$4,0))-14</f>
        <v>#N/A</v>
      </c>
      <c r="T992" s="95" t="str">
        <f t="shared" si="3"/>
        <v>#N/A</v>
      </c>
      <c r="U992" s="96" t="str">
        <f>IFERROR(VLOOKUP(G992,'Bidding list 26'!$B$2:$P$31,15,0),"")</f>
        <v/>
      </c>
      <c r="V992" s="96" t="str">
        <f t="shared" si="4"/>
        <v>#N/A</v>
      </c>
      <c r="W992" s="96">
        <f t="shared" si="31"/>
        <v>0</v>
      </c>
      <c r="X992" s="96" t="str">
        <f t="shared" si="21"/>
        <v>#N/A</v>
      </c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01"/>
      <c r="AI992" s="195"/>
      <c r="AJ992" s="103"/>
      <c r="AK992" s="104"/>
      <c r="AL992" s="3">
        <f t="shared" si="32"/>
        <v>0</v>
      </c>
      <c r="AM992" s="3">
        <f t="shared" si="33"/>
        <v>0</v>
      </c>
      <c r="AN992" s="3">
        <f t="shared" si="34"/>
        <v>0</v>
      </c>
      <c r="AO992" s="3">
        <f t="shared" si="35"/>
        <v>0</v>
      </c>
    </row>
    <row r="993">
      <c r="A993" s="93"/>
      <c r="B993" s="195"/>
      <c r="C993" s="195"/>
      <c r="D993" s="195"/>
      <c r="E993" s="195"/>
      <c r="F993" s="93"/>
      <c r="G993" s="195"/>
      <c r="H993" s="195" t="str">
        <f>vlookup(G993,'Bidding list 26'!$B$4:$G$270,6,0)</f>
        <v>#N/A</v>
      </c>
      <c r="I993" s="88" t="str">
        <f>vlookup(G993,'Bidding list 26'!$B$4:$I$1009,8,0)</f>
        <v>#N/A</v>
      </c>
      <c r="J993" s="93"/>
      <c r="K993" s="89" t="str">
        <f t="shared" si="30"/>
        <v>#N/A</v>
      </c>
      <c r="L993" s="93"/>
      <c r="M993" s="91"/>
      <c r="N993" s="122"/>
      <c r="O993" s="240"/>
      <c r="P993" s="240"/>
      <c r="Q993" s="195"/>
      <c r="R993" s="93">
        <f t="shared" si="29"/>
        <v>0</v>
      </c>
      <c r="S993" s="179" t="str">
        <f t="array" ref="S993">INDEX('G Project Timeline-OPM update'!$G$7:$L$35,MATCH(1,('G Project Timeline-OPM update'!$C$7:$C$35=N993)*('G Project Timeline-OPM update'!$B$7:$B$35=M993)*('G Project Timeline-OPM update'!$D$7:$D$35=O993),0),MATCH(P993,'G Project Timeline-OPM update'!$G$4:$L$4,0))-14</f>
        <v>#N/A</v>
      </c>
      <c r="T993" s="95" t="str">
        <f t="shared" si="3"/>
        <v>#N/A</v>
      </c>
      <c r="U993" s="96" t="str">
        <f>IFERROR(VLOOKUP(G993,'Bidding list 26'!$B$2:$P$31,15,0),"")</f>
        <v/>
      </c>
      <c r="V993" s="96" t="str">
        <f t="shared" si="4"/>
        <v>#N/A</v>
      </c>
      <c r="W993" s="96">
        <f t="shared" si="31"/>
        <v>0</v>
      </c>
      <c r="X993" s="96" t="str">
        <f t="shared" si="21"/>
        <v>#N/A</v>
      </c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01"/>
      <c r="AI993" s="195"/>
      <c r="AJ993" s="103"/>
      <c r="AK993" s="104"/>
      <c r="AL993" s="3">
        <f t="shared" si="32"/>
        <v>0</v>
      </c>
      <c r="AM993" s="3">
        <f t="shared" si="33"/>
        <v>0</v>
      </c>
      <c r="AN993" s="3">
        <f t="shared" si="34"/>
        <v>0</v>
      </c>
      <c r="AO993" s="3">
        <f t="shared" si="35"/>
        <v>0</v>
      </c>
    </row>
    <row r="994">
      <c r="A994" s="93"/>
      <c r="B994" s="195"/>
      <c r="C994" s="195"/>
      <c r="D994" s="195"/>
      <c r="E994" s="195"/>
      <c r="F994" s="93"/>
      <c r="G994" s="195"/>
      <c r="H994" s="195" t="str">
        <f>vlookup(G994,'Bidding list 26'!$B$4:$G$270,6,0)</f>
        <v>#N/A</v>
      </c>
      <c r="I994" s="88" t="str">
        <f>vlookup(G994,'Bidding list 26'!$B$4:$I$1009,8,0)</f>
        <v>#N/A</v>
      </c>
      <c r="J994" s="93"/>
      <c r="K994" s="89" t="str">
        <f t="shared" si="30"/>
        <v>#N/A</v>
      </c>
      <c r="L994" s="93"/>
      <c r="M994" s="91"/>
      <c r="N994" s="122"/>
      <c r="O994" s="240"/>
      <c r="P994" s="240"/>
      <c r="Q994" s="195"/>
      <c r="R994" s="93">
        <f t="shared" si="29"/>
        <v>0</v>
      </c>
      <c r="S994" s="179" t="str">
        <f t="array" ref="S994">INDEX('G Project Timeline-OPM update'!$G$7:$L$35,MATCH(1,('G Project Timeline-OPM update'!$C$7:$C$35=N994)*('G Project Timeline-OPM update'!$B$7:$B$35=M994)*('G Project Timeline-OPM update'!$D$7:$D$35=O994),0),MATCH(P994,'G Project Timeline-OPM update'!$G$4:$L$4,0))-14</f>
        <v>#N/A</v>
      </c>
      <c r="T994" s="95" t="str">
        <f t="shared" si="3"/>
        <v>#N/A</v>
      </c>
      <c r="U994" s="96" t="str">
        <f>IFERROR(VLOOKUP(G994,'Bidding list 26'!$B$2:$P$31,15,0),"")</f>
        <v/>
      </c>
      <c r="V994" s="96" t="str">
        <f t="shared" si="4"/>
        <v>#N/A</v>
      </c>
      <c r="W994" s="96">
        <f t="shared" si="31"/>
        <v>0</v>
      </c>
      <c r="X994" s="96" t="str">
        <f t="shared" si="21"/>
        <v>#N/A</v>
      </c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01"/>
      <c r="AI994" s="195"/>
      <c r="AJ994" s="103"/>
      <c r="AK994" s="104"/>
      <c r="AL994" s="3">
        <f t="shared" si="32"/>
        <v>0</v>
      </c>
      <c r="AM994" s="3">
        <f t="shared" si="33"/>
        <v>0</v>
      </c>
      <c r="AN994" s="3">
        <f t="shared" si="34"/>
        <v>0</v>
      </c>
      <c r="AO994" s="3">
        <f t="shared" si="35"/>
        <v>0</v>
      </c>
    </row>
    <row r="995">
      <c r="A995" s="93"/>
      <c r="B995" s="195"/>
      <c r="C995" s="195"/>
      <c r="D995" s="195"/>
      <c r="E995" s="195"/>
      <c r="F995" s="93"/>
      <c r="G995" s="195"/>
      <c r="H995" s="195" t="str">
        <f>vlookup(G995,'Bidding list 26'!$B$4:$G$270,6,0)</f>
        <v>#N/A</v>
      </c>
      <c r="I995" s="88" t="str">
        <f>vlookup(G995,'Bidding list 26'!$B$4:$I$1009,8,0)</f>
        <v>#N/A</v>
      </c>
      <c r="J995" s="93"/>
      <c r="K995" s="89" t="str">
        <f t="shared" si="30"/>
        <v>#N/A</v>
      </c>
      <c r="L995" s="93"/>
      <c r="M995" s="91"/>
      <c r="N995" s="122"/>
      <c r="O995" s="240"/>
      <c r="P995" s="240"/>
      <c r="Q995" s="195"/>
      <c r="R995" s="93">
        <f t="shared" si="29"/>
        <v>0</v>
      </c>
      <c r="S995" s="179" t="str">
        <f t="array" ref="S995">INDEX('G Project Timeline-OPM update'!$G$7:$L$35,MATCH(1,('G Project Timeline-OPM update'!$C$7:$C$35=N995)*('G Project Timeline-OPM update'!$B$7:$B$35=M995)*('G Project Timeline-OPM update'!$D$7:$D$35=O995),0),MATCH(P995,'G Project Timeline-OPM update'!$G$4:$L$4,0))-14</f>
        <v>#N/A</v>
      </c>
      <c r="T995" s="95" t="str">
        <f t="shared" si="3"/>
        <v>#N/A</v>
      </c>
      <c r="U995" s="96" t="str">
        <f>IFERROR(VLOOKUP(G995,'Bidding list 26'!$B$2:$P$31,15,0),"")</f>
        <v/>
      </c>
      <c r="V995" s="96" t="str">
        <f t="shared" si="4"/>
        <v>#N/A</v>
      </c>
      <c r="W995" s="96">
        <f t="shared" si="31"/>
        <v>0</v>
      </c>
      <c r="X995" s="96" t="str">
        <f t="shared" si="21"/>
        <v>#N/A</v>
      </c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01"/>
      <c r="AI995" s="195"/>
      <c r="AJ995" s="103"/>
      <c r="AK995" s="104"/>
      <c r="AL995" s="3">
        <f t="shared" si="32"/>
        <v>0</v>
      </c>
      <c r="AM995" s="3">
        <f t="shared" si="33"/>
        <v>0</v>
      </c>
      <c r="AN995" s="3">
        <f t="shared" si="34"/>
        <v>0</v>
      </c>
      <c r="AO995" s="3">
        <f t="shared" si="35"/>
        <v>0</v>
      </c>
    </row>
    <row r="996">
      <c r="A996" s="93"/>
      <c r="B996" s="195"/>
      <c r="C996" s="195"/>
      <c r="D996" s="195"/>
      <c r="E996" s="195"/>
      <c r="F996" s="93"/>
      <c r="G996" s="195"/>
      <c r="H996" s="195" t="str">
        <f>vlookup(G996,'Bidding list 26'!$B$4:$G$270,6,0)</f>
        <v>#N/A</v>
      </c>
      <c r="I996" s="88" t="str">
        <f>vlookup(G996,'Bidding list 26'!$B$4:$I$1009,8,0)</f>
        <v>#N/A</v>
      </c>
      <c r="J996" s="93"/>
      <c r="K996" s="89" t="str">
        <f t="shared" si="30"/>
        <v>#N/A</v>
      </c>
      <c r="L996" s="93"/>
      <c r="M996" s="91"/>
      <c r="N996" s="122"/>
      <c r="O996" s="240"/>
      <c r="P996" s="240"/>
      <c r="Q996" s="195"/>
      <c r="R996" s="93">
        <f t="shared" si="29"/>
        <v>0</v>
      </c>
      <c r="S996" s="179" t="str">
        <f t="array" ref="S996">INDEX('G Project Timeline-OPM update'!$G$7:$L$35,MATCH(1,('G Project Timeline-OPM update'!$C$7:$C$35=N996)*('G Project Timeline-OPM update'!$B$7:$B$35=M996)*('G Project Timeline-OPM update'!$D$7:$D$35=O996),0),MATCH(P996,'G Project Timeline-OPM update'!$G$4:$L$4,0))-14</f>
        <v>#N/A</v>
      </c>
      <c r="T996" s="95" t="str">
        <f t="shared" si="3"/>
        <v>#N/A</v>
      </c>
      <c r="U996" s="96" t="str">
        <f>IFERROR(VLOOKUP(G996,'Bidding list 26'!$B$2:$P$31,15,0),"")</f>
        <v/>
      </c>
      <c r="V996" s="96" t="str">
        <f t="shared" si="4"/>
        <v>#N/A</v>
      </c>
      <c r="W996" s="96">
        <f t="shared" si="31"/>
        <v>0</v>
      </c>
      <c r="X996" s="96" t="str">
        <f t="shared" si="21"/>
        <v>#N/A</v>
      </c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01"/>
      <c r="AI996" s="195"/>
      <c r="AJ996" s="103"/>
      <c r="AK996" s="104"/>
      <c r="AL996" s="3">
        <f t="shared" si="32"/>
        <v>0</v>
      </c>
      <c r="AM996" s="3">
        <f t="shared" si="33"/>
        <v>0</v>
      </c>
      <c r="AN996" s="3">
        <f t="shared" si="34"/>
        <v>0</v>
      </c>
      <c r="AO996" s="3">
        <f t="shared" si="35"/>
        <v>0</v>
      </c>
    </row>
    <row r="997">
      <c r="A997" s="93"/>
      <c r="B997" s="195"/>
      <c r="C997" s="195"/>
      <c r="D997" s="195"/>
      <c r="E997" s="195"/>
      <c r="F997" s="93"/>
      <c r="G997" s="195"/>
      <c r="H997" s="195" t="str">
        <f>vlookup(G997,'Bidding list 26'!$B$4:$G$270,6,0)</f>
        <v>#N/A</v>
      </c>
      <c r="I997" s="88" t="str">
        <f>vlookup(G997,'Bidding list 26'!$B$4:$I$1009,8,0)</f>
        <v>#N/A</v>
      </c>
      <c r="J997" s="93"/>
      <c r="K997" s="89" t="str">
        <f t="shared" si="30"/>
        <v>#N/A</v>
      </c>
      <c r="L997" s="93"/>
      <c r="M997" s="91"/>
      <c r="N997" s="122"/>
      <c r="O997" s="240"/>
      <c r="P997" s="240"/>
      <c r="Q997" s="195"/>
      <c r="R997" s="93">
        <f t="shared" si="29"/>
        <v>0</v>
      </c>
      <c r="S997" s="179" t="str">
        <f t="array" ref="S997">INDEX('G Project Timeline-OPM update'!$G$7:$L$35,MATCH(1,('G Project Timeline-OPM update'!$C$7:$C$35=N997)*('G Project Timeline-OPM update'!$B$7:$B$35=M997)*('G Project Timeline-OPM update'!$D$7:$D$35=O997),0),MATCH(P997,'G Project Timeline-OPM update'!$G$4:$L$4,0))-14</f>
        <v>#N/A</v>
      </c>
      <c r="T997" s="95" t="str">
        <f t="shared" si="3"/>
        <v>#N/A</v>
      </c>
      <c r="U997" s="96" t="str">
        <f>IFERROR(VLOOKUP(G997,'Bidding list 26'!$B$2:$P$31,15,0),"")</f>
        <v/>
      </c>
      <c r="V997" s="96" t="str">
        <f t="shared" si="4"/>
        <v>#N/A</v>
      </c>
      <c r="W997" s="96">
        <f t="shared" si="31"/>
        <v>0</v>
      </c>
      <c r="X997" s="96" t="str">
        <f t="shared" si="21"/>
        <v>#N/A</v>
      </c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01"/>
      <c r="AI997" s="195"/>
      <c r="AJ997" s="103"/>
      <c r="AK997" s="104"/>
      <c r="AL997" s="3">
        <f t="shared" si="32"/>
        <v>0</v>
      </c>
      <c r="AM997" s="3">
        <f t="shared" si="33"/>
        <v>0</v>
      </c>
      <c r="AN997" s="3">
        <f t="shared" si="34"/>
        <v>0</v>
      </c>
      <c r="AO997" s="3">
        <f t="shared" si="35"/>
        <v>0</v>
      </c>
    </row>
    <row r="998">
      <c r="A998" s="93"/>
      <c r="B998" s="195"/>
      <c r="C998" s="195"/>
      <c r="D998" s="195"/>
      <c r="E998" s="195"/>
      <c r="F998" s="93"/>
      <c r="G998" s="195"/>
      <c r="H998" s="195" t="str">
        <f>vlookup(G998,'Bidding list 26'!$B$4:$G$270,6,0)</f>
        <v>#N/A</v>
      </c>
      <c r="I998" s="88" t="str">
        <f>vlookup(G998,'Bidding list 26'!$B$4:$I$1009,8,0)</f>
        <v>#N/A</v>
      </c>
      <c r="J998" s="93"/>
      <c r="K998" s="89" t="str">
        <f t="shared" si="30"/>
        <v>#N/A</v>
      </c>
      <c r="L998" s="93"/>
      <c r="M998" s="91"/>
      <c r="N998" s="122"/>
      <c r="O998" s="240"/>
      <c r="P998" s="240"/>
      <c r="Q998" s="195"/>
      <c r="R998" s="93">
        <f t="shared" si="29"/>
        <v>0</v>
      </c>
      <c r="S998" s="179" t="str">
        <f t="array" ref="S998">INDEX('G Project Timeline-OPM update'!$G$7:$L$35,MATCH(1,('G Project Timeline-OPM update'!$C$7:$C$35=N998)*('G Project Timeline-OPM update'!$B$7:$B$35=M998)*('G Project Timeline-OPM update'!$D$7:$D$35=O998),0),MATCH(P998,'G Project Timeline-OPM update'!$G$4:$L$4,0))-14</f>
        <v>#N/A</v>
      </c>
      <c r="T998" s="95" t="str">
        <f t="shared" si="3"/>
        <v>#N/A</v>
      </c>
      <c r="U998" s="96" t="str">
        <f>IFERROR(VLOOKUP(G998,'Bidding list 26'!$B$2:$P$31,15,0),"")</f>
        <v/>
      </c>
      <c r="V998" s="96" t="str">
        <f t="shared" si="4"/>
        <v>#N/A</v>
      </c>
      <c r="W998" s="96">
        <f t="shared" si="31"/>
        <v>0</v>
      </c>
      <c r="X998" s="96" t="str">
        <f t="shared" si="21"/>
        <v>#N/A</v>
      </c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01"/>
      <c r="AI998" s="195"/>
      <c r="AJ998" s="103"/>
      <c r="AK998" s="104"/>
      <c r="AL998" s="3">
        <f t="shared" si="32"/>
        <v>0</v>
      </c>
      <c r="AM998" s="3">
        <f t="shared" si="33"/>
        <v>0</v>
      </c>
      <c r="AN998" s="3">
        <f t="shared" si="34"/>
        <v>0</v>
      </c>
      <c r="AO998" s="3">
        <f t="shared" si="35"/>
        <v>0</v>
      </c>
    </row>
    <row r="999">
      <c r="A999" s="93"/>
      <c r="B999" s="195"/>
      <c r="C999" s="195"/>
      <c r="D999" s="195"/>
      <c r="E999" s="195"/>
      <c r="F999" s="93"/>
      <c r="G999" s="195"/>
      <c r="H999" s="195" t="str">
        <f>vlookup(G999,'Bidding list 26'!$B$4:$G$270,6,0)</f>
        <v>#N/A</v>
      </c>
      <c r="I999" s="88" t="str">
        <f>vlookup(G999,'Bidding list 26'!$B$4:$I$1009,8,0)</f>
        <v>#N/A</v>
      </c>
      <c r="J999" s="93"/>
      <c r="K999" s="89" t="str">
        <f t="shared" si="30"/>
        <v>#N/A</v>
      </c>
      <c r="L999" s="93"/>
      <c r="M999" s="91"/>
      <c r="N999" s="122"/>
      <c r="O999" s="240"/>
      <c r="P999" s="240"/>
      <c r="Q999" s="195"/>
      <c r="R999" s="93">
        <f t="shared" si="29"/>
        <v>0</v>
      </c>
      <c r="S999" s="179" t="str">
        <f t="array" ref="S999">INDEX('G Project Timeline-OPM update'!$G$7:$L$35,MATCH(1,('G Project Timeline-OPM update'!$C$7:$C$35=N999)*('G Project Timeline-OPM update'!$B$7:$B$35=M999)*('G Project Timeline-OPM update'!$D$7:$D$35=O999),0),MATCH(P999,'G Project Timeline-OPM update'!$G$4:$L$4,0))-14</f>
        <v>#N/A</v>
      </c>
      <c r="T999" s="95" t="str">
        <f t="shared" si="3"/>
        <v>#N/A</v>
      </c>
      <c r="U999" s="96" t="str">
        <f>IFERROR(VLOOKUP(G999,'Bidding list 26'!$B$2:$P$31,15,0),"")</f>
        <v/>
      </c>
      <c r="V999" s="96" t="str">
        <f t="shared" si="4"/>
        <v>#N/A</v>
      </c>
      <c r="W999" s="96">
        <f t="shared" si="31"/>
        <v>0</v>
      </c>
      <c r="X999" s="96" t="str">
        <f t="shared" si="21"/>
        <v>#N/A</v>
      </c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01"/>
      <c r="AI999" s="195"/>
      <c r="AJ999" s="103"/>
      <c r="AK999" s="104"/>
      <c r="AL999" s="3">
        <f t="shared" si="32"/>
        <v>0</v>
      </c>
      <c r="AM999" s="3">
        <f t="shared" si="33"/>
        <v>0</v>
      </c>
      <c r="AN999" s="3">
        <f t="shared" si="34"/>
        <v>0</v>
      </c>
      <c r="AO999" s="3">
        <f t="shared" si="35"/>
        <v>0</v>
      </c>
    </row>
    <row r="1000">
      <c r="A1000" s="93"/>
      <c r="B1000" s="195"/>
      <c r="C1000" s="195"/>
      <c r="D1000" s="195"/>
      <c r="E1000" s="195"/>
      <c r="F1000" s="93"/>
      <c r="G1000" s="195"/>
      <c r="H1000" s="195" t="str">
        <f>vlookup(G1000,'Bidding list 26'!$B$4:$G$270,6,0)</f>
        <v>#N/A</v>
      </c>
      <c r="I1000" s="88" t="str">
        <f>vlookup(G1000,'Bidding list 26'!$B$4:$I$1009,8,0)</f>
        <v>#N/A</v>
      </c>
      <c r="J1000" s="93"/>
      <c r="K1000" s="89" t="str">
        <f t="shared" si="30"/>
        <v>#N/A</v>
      </c>
      <c r="L1000" s="93"/>
      <c r="M1000" s="91"/>
      <c r="N1000" s="122"/>
      <c r="O1000" s="240"/>
      <c r="P1000" s="240"/>
      <c r="Q1000" s="195"/>
      <c r="R1000" s="93">
        <f t="shared" si="29"/>
        <v>0</v>
      </c>
      <c r="S1000" s="179" t="str">
        <f t="array" ref="S1000">INDEX('G Project Timeline-OPM update'!$G$7:$L$35,MATCH(1,('G Project Timeline-OPM update'!$C$7:$C$35=N1000)*('G Project Timeline-OPM update'!$B$7:$B$35=M1000)*('G Project Timeline-OPM update'!$D$7:$D$35=O1000),0),MATCH(P1000,'G Project Timeline-OPM update'!$G$4:$L$4,0))-14</f>
        <v>#N/A</v>
      </c>
      <c r="T1000" s="95" t="str">
        <f t="shared" si="3"/>
        <v>#N/A</v>
      </c>
      <c r="U1000" s="96" t="str">
        <f>IFERROR(VLOOKUP(G1000,'Bidding list 26'!$B$2:$P$31,15,0),"")</f>
        <v/>
      </c>
      <c r="V1000" s="96" t="str">
        <f t="shared" si="4"/>
        <v>#N/A</v>
      </c>
      <c r="W1000" s="96">
        <f t="shared" si="31"/>
        <v>0</v>
      </c>
      <c r="X1000" s="96" t="str">
        <f t="shared" si="21"/>
        <v>#N/A</v>
      </c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01"/>
      <c r="AI1000" s="195"/>
      <c r="AJ1000" s="103"/>
      <c r="AK1000" s="104"/>
      <c r="AL1000" s="3">
        <f t="shared" si="32"/>
        <v>0</v>
      </c>
      <c r="AM1000" s="3">
        <f t="shared" si="33"/>
        <v>0</v>
      </c>
      <c r="AN1000" s="3">
        <f t="shared" si="34"/>
        <v>0</v>
      </c>
      <c r="AO1000" s="3">
        <f t="shared" si="35"/>
        <v>0</v>
      </c>
    </row>
    <row r="1001">
      <c r="A1001" s="93"/>
      <c r="B1001" s="195"/>
      <c r="C1001" s="195"/>
      <c r="D1001" s="195"/>
      <c r="E1001" s="195"/>
      <c r="F1001" s="93"/>
      <c r="G1001" s="195"/>
      <c r="H1001" s="195" t="str">
        <f>vlookup(G1001,'Bidding list 26'!$B$4:$G$270,6,0)</f>
        <v>#N/A</v>
      </c>
      <c r="I1001" s="88" t="str">
        <f>vlookup(G1001,'Bidding list 26'!$B$4:$I$1009,8,0)</f>
        <v>#N/A</v>
      </c>
      <c r="J1001" s="93"/>
      <c r="K1001" s="89" t="str">
        <f t="shared" si="30"/>
        <v>#N/A</v>
      </c>
      <c r="L1001" s="93"/>
      <c r="M1001" s="91"/>
      <c r="N1001" s="122"/>
      <c r="O1001" s="240"/>
      <c r="P1001" s="240"/>
      <c r="Q1001" s="195"/>
      <c r="R1001" s="93">
        <f t="shared" si="29"/>
        <v>0</v>
      </c>
      <c r="S1001" s="179" t="str">
        <f t="array" ref="S1001">INDEX('G Project Timeline-OPM update'!$G$7:$L$35,MATCH(1,('G Project Timeline-OPM update'!$C$7:$C$35=N1001)*('G Project Timeline-OPM update'!$B$7:$B$35=M1001)*('G Project Timeline-OPM update'!$D$7:$D$35=O1001),0),MATCH(P1001,'G Project Timeline-OPM update'!$G$4:$L$4,0))-14</f>
        <v>#N/A</v>
      </c>
      <c r="T1001" s="95" t="str">
        <f t="shared" si="3"/>
        <v>#N/A</v>
      </c>
      <c r="U1001" s="96" t="str">
        <f>IFERROR(VLOOKUP(G1001,'Bidding list 26'!$B$2:$P$31,15,0),"")</f>
        <v/>
      </c>
      <c r="V1001" s="96" t="str">
        <f t="shared" si="4"/>
        <v>#N/A</v>
      </c>
      <c r="W1001" s="96">
        <f t="shared" si="31"/>
        <v>0</v>
      </c>
      <c r="X1001" s="96" t="str">
        <f t="shared" si="21"/>
        <v>#N/A</v>
      </c>
      <c r="Y1001" s="195"/>
      <c r="Z1001" s="195"/>
      <c r="AA1001" s="195"/>
      <c r="AB1001" s="195"/>
      <c r="AC1001" s="195"/>
      <c r="AD1001" s="195"/>
      <c r="AE1001" s="195"/>
      <c r="AF1001" s="195"/>
      <c r="AG1001" s="195"/>
      <c r="AH1001" s="101"/>
      <c r="AI1001" s="195"/>
      <c r="AJ1001" s="103"/>
      <c r="AK1001" s="104"/>
      <c r="AL1001" s="3">
        <f t="shared" si="32"/>
        <v>0</v>
      </c>
      <c r="AM1001" s="3">
        <f t="shared" si="33"/>
        <v>0</v>
      </c>
      <c r="AN1001" s="3">
        <f t="shared" si="34"/>
        <v>0</v>
      </c>
      <c r="AO1001" s="3">
        <f t="shared" si="35"/>
        <v>0</v>
      </c>
    </row>
    <row r="1002">
      <c r="A1002" s="93"/>
      <c r="B1002" s="195"/>
      <c r="C1002" s="195"/>
      <c r="D1002" s="195"/>
      <c r="E1002" s="195"/>
      <c r="F1002" s="93"/>
      <c r="G1002" s="195"/>
      <c r="H1002" s="195" t="str">
        <f>vlookup(G1002,'Bidding list 26'!$B$4:$G$270,6,0)</f>
        <v>#N/A</v>
      </c>
      <c r="I1002" s="88" t="str">
        <f>vlookup(G1002,'Bidding list 26'!$B$4:$I$1009,8,0)</f>
        <v>#N/A</v>
      </c>
      <c r="J1002" s="93"/>
      <c r="K1002" s="89" t="str">
        <f t="shared" si="30"/>
        <v>#N/A</v>
      </c>
      <c r="L1002" s="93"/>
      <c r="M1002" s="91"/>
      <c r="N1002" s="122"/>
      <c r="O1002" s="240"/>
      <c r="P1002" s="240"/>
      <c r="Q1002" s="195"/>
      <c r="R1002" s="93">
        <f t="shared" si="29"/>
        <v>0</v>
      </c>
      <c r="S1002" s="179" t="str">
        <f t="array" ref="S1002">INDEX('G Project Timeline-OPM update'!$G$7:$L$35,MATCH(1,('G Project Timeline-OPM update'!$C$7:$C$35=N1002)*('G Project Timeline-OPM update'!$B$7:$B$35=M1002)*('G Project Timeline-OPM update'!$D$7:$D$35=O1002),0),MATCH(P1002,'G Project Timeline-OPM update'!$G$4:$L$4,0))-14</f>
        <v>#N/A</v>
      </c>
      <c r="T1002" s="95" t="str">
        <f t="shared" si="3"/>
        <v>#N/A</v>
      </c>
      <c r="U1002" s="96" t="str">
        <f>IFERROR(VLOOKUP(G1002,'Bidding list 26'!$B$2:$P$31,15,0),"")</f>
        <v/>
      </c>
      <c r="V1002" s="96" t="str">
        <f t="shared" si="4"/>
        <v>#N/A</v>
      </c>
      <c r="W1002" s="96">
        <f t="shared" si="31"/>
        <v>0</v>
      </c>
      <c r="X1002" s="96" t="str">
        <f t="shared" si="21"/>
        <v>#N/A</v>
      </c>
      <c r="Y1002" s="195"/>
      <c r="Z1002" s="195"/>
      <c r="AA1002" s="195"/>
      <c r="AB1002" s="195"/>
      <c r="AC1002" s="195"/>
      <c r="AD1002" s="195"/>
      <c r="AE1002" s="195"/>
      <c r="AF1002" s="195"/>
      <c r="AG1002" s="195"/>
      <c r="AH1002" s="101"/>
      <c r="AI1002" s="195"/>
      <c r="AJ1002" s="103"/>
      <c r="AK1002" s="104"/>
      <c r="AL1002" s="3">
        <f t="shared" si="32"/>
        <v>0</v>
      </c>
      <c r="AM1002" s="3">
        <f t="shared" si="33"/>
        <v>0</v>
      </c>
      <c r="AN1002" s="3">
        <f t="shared" si="34"/>
        <v>0</v>
      </c>
      <c r="AO1002" s="3">
        <f t="shared" si="35"/>
        <v>0</v>
      </c>
    </row>
    <row r="1003">
      <c r="A1003" s="93"/>
      <c r="B1003" s="195"/>
      <c r="C1003" s="195"/>
      <c r="D1003" s="195"/>
      <c r="E1003" s="195"/>
      <c r="F1003" s="93"/>
      <c r="G1003" s="195"/>
      <c r="H1003" s="195" t="str">
        <f>vlookup(G1003,'Bidding list 26'!$B$4:$G$270,6,0)</f>
        <v>#N/A</v>
      </c>
      <c r="I1003" s="88" t="str">
        <f>vlookup(G1003,'Bidding list 26'!$B$4:$I$1009,8,0)</f>
        <v>#N/A</v>
      </c>
      <c r="J1003" s="93"/>
      <c r="K1003" s="89" t="str">
        <f t="shared" si="30"/>
        <v>#N/A</v>
      </c>
      <c r="L1003" s="93"/>
      <c r="M1003" s="91"/>
      <c r="N1003" s="122"/>
      <c r="O1003" s="240"/>
      <c r="P1003" s="240"/>
      <c r="Q1003" s="195"/>
      <c r="R1003" s="93">
        <f t="shared" si="29"/>
        <v>0</v>
      </c>
      <c r="S1003" s="179" t="str">
        <f t="array" ref="S1003">INDEX('G Project Timeline-OPM update'!$G$7:$L$35,MATCH(1,('G Project Timeline-OPM update'!$C$7:$C$35=N1003)*('G Project Timeline-OPM update'!$B$7:$B$35=M1003)*('G Project Timeline-OPM update'!$D$7:$D$35=O1003),0),MATCH(P1003,'G Project Timeline-OPM update'!$G$4:$L$4,0))-14</f>
        <v>#N/A</v>
      </c>
      <c r="T1003" s="95" t="str">
        <f t="shared" si="3"/>
        <v>#N/A</v>
      </c>
      <c r="U1003" s="96" t="str">
        <f>IFERROR(VLOOKUP(G1003,'Bidding list 26'!$B$2:$P$31,15,0),"")</f>
        <v/>
      </c>
      <c r="V1003" s="96" t="str">
        <f t="shared" si="4"/>
        <v>#N/A</v>
      </c>
      <c r="W1003" s="96">
        <f t="shared" si="31"/>
        <v>0</v>
      </c>
      <c r="X1003" s="96" t="str">
        <f t="shared" si="21"/>
        <v>#N/A</v>
      </c>
      <c r="Y1003" s="195"/>
      <c r="Z1003" s="195"/>
      <c r="AA1003" s="195"/>
      <c r="AB1003" s="195"/>
      <c r="AC1003" s="195"/>
      <c r="AD1003" s="195"/>
      <c r="AE1003" s="195"/>
      <c r="AF1003" s="195"/>
      <c r="AG1003" s="195"/>
      <c r="AH1003" s="101"/>
      <c r="AI1003" s="195"/>
      <c r="AJ1003" s="103"/>
      <c r="AK1003" s="104"/>
      <c r="AL1003" s="3">
        <f t="shared" si="32"/>
        <v>0</v>
      </c>
      <c r="AM1003" s="3">
        <f t="shared" si="33"/>
        <v>0</v>
      </c>
      <c r="AN1003" s="3">
        <f t="shared" si="34"/>
        <v>0</v>
      </c>
      <c r="AO1003" s="3">
        <f t="shared" si="35"/>
        <v>0</v>
      </c>
    </row>
    <row r="1004">
      <c r="A1004" s="93"/>
      <c r="B1004" s="195"/>
      <c r="C1004" s="195"/>
      <c r="D1004" s="195"/>
      <c r="E1004" s="195"/>
      <c r="F1004" s="93"/>
      <c r="G1004" s="195"/>
      <c r="H1004" s="195" t="str">
        <f>vlookup(G1004,'Bidding list 26'!$B$4:$G$270,6,0)</f>
        <v>#N/A</v>
      </c>
      <c r="I1004" s="88" t="str">
        <f>vlookup(G1004,'Bidding list 26'!$B$4:$I$1009,8,0)</f>
        <v>#N/A</v>
      </c>
      <c r="J1004" s="93"/>
      <c r="K1004" s="89" t="str">
        <f t="shared" si="30"/>
        <v>#N/A</v>
      </c>
      <c r="L1004" s="93"/>
      <c r="M1004" s="91"/>
      <c r="N1004" s="122"/>
      <c r="O1004" s="240"/>
      <c r="P1004" s="240"/>
      <c r="Q1004" s="195"/>
      <c r="R1004" s="93">
        <f t="shared" si="29"/>
        <v>0</v>
      </c>
      <c r="S1004" s="179" t="str">
        <f t="array" ref="S1004">INDEX('G Project Timeline-OPM update'!$G$7:$L$35,MATCH(1,('G Project Timeline-OPM update'!$C$7:$C$35=N1004)*('G Project Timeline-OPM update'!$B$7:$B$35=M1004)*('G Project Timeline-OPM update'!$D$7:$D$35=O1004),0),MATCH(P1004,'G Project Timeline-OPM update'!$G$4:$L$4,0))-14</f>
        <v>#N/A</v>
      </c>
      <c r="T1004" s="95" t="str">
        <f t="shared" si="3"/>
        <v>#N/A</v>
      </c>
      <c r="U1004" s="96" t="str">
        <f>IFERROR(VLOOKUP(G1004,'Bidding list 26'!$B$2:$P$31,15,0),"")</f>
        <v/>
      </c>
      <c r="V1004" s="96" t="str">
        <f t="shared" si="4"/>
        <v>#N/A</v>
      </c>
      <c r="W1004" s="96">
        <f t="shared" si="31"/>
        <v>0</v>
      </c>
      <c r="X1004" s="96" t="str">
        <f t="shared" si="21"/>
        <v>#N/A</v>
      </c>
      <c r="Y1004" s="195"/>
      <c r="Z1004" s="195"/>
      <c r="AA1004" s="195"/>
      <c r="AB1004" s="195"/>
      <c r="AC1004" s="195"/>
      <c r="AD1004" s="195"/>
      <c r="AE1004" s="195"/>
      <c r="AF1004" s="195"/>
      <c r="AG1004" s="195"/>
      <c r="AH1004" s="101"/>
      <c r="AI1004" s="195"/>
      <c r="AJ1004" s="103"/>
      <c r="AK1004" s="104"/>
      <c r="AL1004" s="3">
        <f t="shared" si="32"/>
        <v>0</v>
      </c>
      <c r="AM1004" s="3">
        <f t="shared" si="33"/>
        <v>0</v>
      </c>
      <c r="AN1004" s="3">
        <f t="shared" si="34"/>
        <v>0</v>
      </c>
      <c r="AO1004" s="3">
        <f t="shared" si="35"/>
        <v>0</v>
      </c>
    </row>
    <row r="1005">
      <c r="A1005" s="93"/>
      <c r="B1005" s="195"/>
      <c r="C1005" s="195"/>
      <c r="D1005" s="195"/>
      <c r="E1005" s="195"/>
      <c r="F1005" s="93"/>
      <c r="G1005" s="195"/>
      <c r="H1005" s="195" t="str">
        <f>vlookup(G1005,'Bidding list 26'!$B$4:$G$270,6,0)</f>
        <v>#N/A</v>
      </c>
      <c r="I1005" s="88" t="str">
        <f>vlookup(G1005,'Bidding list 26'!$B$4:$I$1009,8,0)</f>
        <v>#N/A</v>
      </c>
      <c r="J1005" s="93"/>
      <c r="K1005" s="89" t="str">
        <f t="shared" si="30"/>
        <v>#N/A</v>
      </c>
      <c r="L1005" s="93"/>
      <c r="M1005" s="91"/>
      <c r="N1005" s="122"/>
      <c r="O1005" s="240"/>
      <c r="P1005" s="240"/>
      <c r="Q1005" s="195"/>
      <c r="R1005" s="93">
        <f t="shared" si="29"/>
        <v>0</v>
      </c>
      <c r="S1005" s="179" t="str">
        <f t="array" ref="S1005">INDEX('G Project Timeline-OPM update'!$G$7:$L$35,MATCH(1,('G Project Timeline-OPM update'!$C$7:$C$35=N1005)*('G Project Timeline-OPM update'!$B$7:$B$35=M1005)*('G Project Timeline-OPM update'!$D$7:$D$35=O1005),0),MATCH(P1005,'G Project Timeline-OPM update'!$G$4:$L$4,0))-14</f>
        <v>#N/A</v>
      </c>
      <c r="T1005" s="95" t="str">
        <f t="shared" si="3"/>
        <v>#N/A</v>
      </c>
      <c r="U1005" s="96" t="str">
        <f>IFERROR(VLOOKUP(G1005,'Bidding list 26'!$B$2:$P$31,15,0),"")</f>
        <v/>
      </c>
      <c r="V1005" s="96" t="str">
        <f t="shared" si="4"/>
        <v>#N/A</v>
      </c>
      <c r="W1005" s="96">
        <f t="shared" si="31"/>
        <v>0</v>
      </c>
      <c r="X1005" s="96" t="str">
        <f t="shared" si="21"/>
        <v>#N/A</v>
      </c>
      <c r="Y1005" s="195"/>
      <c r="Z1005" s="195"/>
      <c r="AA1005" s="195"/>
      <c r="AB1005" s="195"/>
      <c r="AC1005" s="195"/>
      <c r="AD1005" s="195"/>
      <c r="AE1005" s="195"/>
      <c r="AF1005" s="195"/>
      <c r="AG1005" s="195"/>
      <c r="AH1005" s="101"/>
      <c r="AI1005" s="195"/>
      <c r="AJ1005" s="103"/>
      <c r="AK1005" s="104"/>
      <c r="AL1005" s="3">
        <f t="shared" si="32"/>
        <v>0</v>
      </c>
      <c r="AM1005" s="3">
        <f t="shared" si="33"/>
        <v>0</v>
      </c>
      <c r="AN1005" s="3">
        <f t="shared" si="34"/>
        <v>0</v>
      </c>
      <c r="AO1005" s="3">
        <f t="shared" si="35"/>
        <v>0</v>
      </c>
    </row>
    <row r="1006">
      <c r="A1006" s="93"/>
      <c r="B1006" s="195"/>
      <c r="C1006" s="195"/>
      <c r="D1006" s="195"/>
      <c r="E1006" s="195"/>
      <c r="F1006" s="93"/>
      <c r="G1006" s="195"/>
      <c r="H1006" s="195" t="str">
        <f>vlookup(G1006,'Bidding list 26'!$B$4:$G$270,6,0)</f>
        <v>#N/A</v>
      </c>
      <c r="I1006" s="88" t="str">
        <f>vlookup(G1006,'Bidding list 26'!$B$4:$I$1009,8,0)</f>
        <v>#N/A</v>
      </c>
      <c r="J1006" s="93"/>
      <c r="K1006" s="89" t="str">
        <f t="shared" si="30"/>
        <v>#N/A</v>
      </c>
      <c r="L1006" s="93"/>
      <c r="M1006" s="91"/>
      <c r="N1006" s="122"/>
      <c r="O1006" s="240"/>
      <c r="P1006" s="240"/>
      <c r="Q1006" s="195"/>
      <c r="R1006" s="93">
        <f t="shared" si="29"/>
        <v>0</v>
      </c>
      <c r="S1006" s="179" t="str">
        <f t="array" ref="S1006">INDEX('G Project Timeline-OPM update'!$G$7:$L$35,MATCH(1,('G Project Timeline-OPM update'!$C$7:$C$35=N1006)*('G Project Timeline-OPM update'!$B$7:$B$35=M1006)*('G Project Timeline-OPM update'!$D$7:$D$35=O1006),0),MATCH(P1006,'G Project Timeline-OPM update'!$G$4:$L$4,0))-14</f>
        <v>#N/A</v>
      </c>
      <c r="T1006" s="95" t="str">
        <f t="shared" si="3"/>
        <v>#N/A</v>
      </c>
      <c r="U1006" s="96" t="str">
        <f>IFERROR(VLOOKUP(G1006,'Bidding list 26'!$B$2:$P$31,15,0),"")</f>
        <v/>
      </c>
      <c r="V1006" s="96" t="str">
        <f t="shared" si="4"/>
        <v>#N/A</v>
      </c>
      <c r="W1006" s="96">
        <f t="shared" si="31"/>
        <v>0</v>
      </c>
      <c r="X1006" s="96" t="str">
        <f t="shared" si="21"/>
        <v>#N/A</v>
      </c>
      <c r="Y1006" s="195"/>
      <c r="Z1006" s="195"/>
      <c r="AA1006" s="195"/>
      <c r="AB1006" s="195"/>
      <c r="AC1006" s="195"/>
      <c r="AD1006" s="195"/>
      <c r="AE1006" s="195"/>
      <c r="AF1006" s="195"/>
      <c r="AG1006" s="195"/>
      <c r="AH1006" s="101"/>
      <c r="AI1006" s="195"/>
      <c r="AJ1006" s="103"/>
      <c r="AK1006" s="104"/>
      <c r="AL1006" s="3">
        <f t="shared" si="32"/>
        <v>0</v>
      </c>
      <c r="AM1006" s="3">
        <f t="shared" si="33"/>
        <v>0</v>
      </c>
      <c r="AN1006" s="3">
        <f t="shared" si="34"/>
        <v>0</v>
      </c>
      <c r="AO1006" s="3">
        <f t="shared" si="35"/>
        <v>0</v>
      </c>
    </row>
    <row r="1007">
      <c r="A1007" s="93"/>
      <c r="B1007" s="195"/>
      <c r="C1007" s="195"/>
      <c r="D1007" s="195"/>
      <c r="E1007" s="195"/>
      <c r="F1007" s="93"/>
      <c r="G1007" s="195"/>
      <c r="H1007" s="195" t="str">
        <f>vlookup(G1007,'Bidding list 26'!$B$4:$G$270,6,0)</f>
        <v>#N/A</v>
      </c>
      <c r="I1007" s="88" t="str">
        <f>vlookup(G1007,'Bidding list 26'!$B$4:$I$1009,8,0)</f>
        <v>#N/A</v>
      </c>
      <c r="J1007" s="93"/>
      <c r="K1007" s="89" t="str">
        <f t="shared" si="30"/>
        <v>#N/A</v>
      </c>
      <c r="L1007" s="93"/>
      <c r="M1007" s="91"/>
      <c r="N1007" s="122"/>
      <c r="O1007" s="240"/>
      <c r="P1007" s="240"/>
      <c r="Q1007" s="195"/>
      <c r="R1007" s="93">
        <f t="shared" si="29"/>
        <v>0</v>
      </c>
      <c r="S1007" s="179" t="str">
        <f t="array" ref="S1007">INDEX('G Project Timeline-OPM update'!$G$7:$L$35,MATCH(1,('G Project Timeline-OPM update'!$C$7:$C$35=N1007)*('G Project Timeline-OPM update'!$B$7:$B$35=M1007)*('G Project Timeline-OPM update'!$D$7:$D$35=O1007),0),MATCH(P1007,'G Project Timeline-OPM update'!$G$4:$L$4,0))-14</f>
        <v>#N/A</v>
      </c>
      <c r="T1007" s="95" t="str">
        <f t="shared" si="3"/>
        <v>#N/A</v>
      </c>
      <c r="U1007" s="96" t="str">
        <f>IFERROR(VLOOKUP(G1007,'Bidding list 26'!$B$2:$P$31,15,0),"")</f>
        <v/>
      </c>
      <c r="V1007" s="96" t="str">
        <f t="shared" si="4"/>
        <v>#N/A</v>
      </c>
      <c r="W1007" s="96">
        <f t="shared" si="31"/>
        <v>0</v>
      </c>
      <c r="X1007" s="96" t="str">
        <f t="shared" si="21"/>
        <v>#N/A</v>
      </c>
      <c r="Y1007" s="195"/>
      <c r="Z1007" s="195"/>
      <c r="AA1007" s="195"/>
      <c r="AB1007" s="195"/>
      <c r="AC1007" s="195"/>
      <c r="AD1007" s="195"/>
      <c r="AE1007" s="195"/>
      <c r="AF1007" s="195"/>
      <c r="AG1007" s="195"/>
      <c r="AH1007" s="101"/>
      <c r="AI1007" s="195"/>
      <c r="AJ1007" s="103"/>
      <c r="AK1007" s="104"/>
      <c r="AL1007" s="3">
        <f t="shared" si="32"/>
        <v>0</v>
      </c>
      <c r="AM1007" s="3">
        <f t="shared" si="33"/>
        <v>0</v>
      </c>
      <c r="AN1007" s="3">
        <f t="shared" si="34"/>
        <v>0</v>
      </c>
      <c r="AO1007" s="3">
        <f t="shared" si="35"/>
        <v>0</v>
      </c>
    </row>
    <row r="1008">
      <c r="A1008" s="93"/>
      <c r="B1008" s="195"/>
      <c r="C1008" s="195"/>
      <c r="D1008" s="195"/>
      <c r="E1008" s="195"/>
      <c r="F1008" s="93"/>
      <c r="G1008" s="195"/>
      <c r="H1008" s="195" t="str">
        <f>vlookup(G1008,'Bidding list 26'!$B$4:$G$270,6,0)</f>
        <v>#N/A</v>
      </c>
      <c r="I1008" s="88" t="str">
        <f>vlookup(G1008,'Bidding list 26'!$B$4:$I$1009,8,0)</f>
        <v>#N/A</v>
      </c>
      <c r="J1008" s="93"/>
      <c r="K1008" s="89" t="str">
        <f t="shared" si="30"/>
        <v>#N/A</v>
      </c>
      <c r="L1008" s="93"/>
      <c r="M1008" s="91"/>
      <c r="N1008" s="122"/>
      <c r="O1008" s="240"/>
      <c r="P1008" s="240"/>
      <c r="Q1008" s="195"/>
      <c r="R1008" s="93">
        <f t="shared" si="29"/>
        <v>0</v>
      </c>
      <c r="S1008" s="179" t="str">
        <f t="array" ref="S1008">INDEX('G Project Timeline-OPM update'!$G$7:$L$35,MATCH(1,('G Project Timeline-OPM update'!$C$7:$C$35=N1008)*('G Project Timeline-OPM update'!$B$7:$B$35=M1008)*('G Project Timeline-OPM update'!$D$7:$D$35=O1008),0),MATCH(P1008,'G Project Timeline-OPM update'!$G$4:$L$4,0))-14</f>
        <v>#N/A</v>
      </c>
      <c r="T1008" s="95" t="str">
        <f t="shared" si="3"/>
        <v>#N/A</v>
      </c>
      <c r="U1008" s="96" t="str">
        <f>IFERROR(VLOOKUP(G1008,'Bidding list 26'!$B$2:$P$31,15,0),"")</f>
        <v/>
      </c>
      <c r="V1008" s="96" t="str">
        <f t="shared" si="4"/>
        <v>#N/A</v>
      </c>
      <c r="W1008" s="96">
        <f t="shared" si="31"/>
        <v>0</v>
      </c>
      <c r="X1008" s="96" t="str">
        <f t="shared" si="21"/>
        <v>#N/A</v>
      </c>
      <c r="Y1008" s="195"/>
      <c r="Z1008" s="195"/>
      <c r="AA1008" s="195"/>
      <c r="AB1008" s="195"/>
      <c r="AC1008" s="195"/>
      <c r="AD1008" s="195"/>
      <c r="AE1008" s="195"/>
      <c r="AF1008" s="195"/>
      <c r="AG1008" s="195"/>
      <c r="AH1008" s="101"/>
      <c r="AI1008" s="195"/>
      <c r="AJ1008" s="103"/>
      <c r="AK1008" s="104"/>
      <c r="AL1008" s="3">
        <f t="shared" si="32"/>
        <v>0</v>
      </c>
      <c r="AM1008" s="3">
        <f t="shared" si="33"/>
        <v>0</v>
      </c>
      <c r="AN1008" s="3">
        <f t="shared" si="34"/>
        <v>0</v>
      </c>
      <c r="AO1008" s="3">
        <f t="shared" si="35"/>
        <v>0</v>
      </c>
    </row>
    <row r="1009">
      <c r="A1009" s="93"/>
      <c r="B1009" s="195"/>
      <c r="C1009" s="195"/>
      <c r="D1009" s="195"/>
      <c r="E1009" s="195"/>
      <c r="F1009" s="93"/>
      <c r="G1009" s="195"/>
      <c r="H1009" s="195" t="str">
        <f>vlookup(G1009,'Bidding list 26'!$B$4:$G$270,6,0)</f>
        <v>#N/A</v>
      </c>
      <c r="I1009" s="88" t="str">
        <f>vlookup(G1009,'Bidding list 26'!$B$4:$I$1009,8,0)</f>
        <v>#N/A</v>
      </c>
      <c r="J1009" s="93"/>
      <c r="K1009" s="89" t="str">
        <f t="shared" si="30"/>
        <v>#N/A</v>
      </c>
      <c r="L1009" s="93"/>
      <c r="M1009" s="91"/>
      <c r="N1009" s="122"/>
      <c r="O1009" s="240"/>
      <c r="P1009" s="240"/>
      <c r="Q1009" s="195"/>
      <c r="R1009" s="93">
        <f t="shared" si="29"/>
        <v>0</v>
      </c>
      <c r="S1009" s="179" t="str">
        <f t="array" ref="S1009">INDEX('G Project Timeline-OPM update'!$G$7:$L$35,MATCH(1,('G Project Timeline-OPM update'!$C$7:$C$35=N1009)*('G Project Timeline-OPM update'!$B$7:$B$35=M1009)*('G Project Timeline-OPM update'!$D$7:$D$35=O1009),0),MATCH(P1009,'G Project Timeline-OPM update'!$G$4:$L$4,0))-14</f>
        <v>#N/A</v>
      </c>
      <c r="T1009" s="95" t="str">
        <f t="shared" si="3"/>
        <v>#N/A</v>
      </c>
      <c r="U1009" s="96" t="str">
        <f>IFERROR(VLOOKUP(G1009,'Bidding list 26'!$B$2:$P$31,15,0),"")</f>
        <v/>
      </c>
      <c r="V1009" s="96" t="str">
        <f t="shared" si="4"/>
        <v>#N/A</v>
      </c>
      <c r="W1009" s="96">
        <f t="shared" si="31"/>
        <v>0</v>
      </c>
      <c r="X1009" s="96" t="str">
        <f t="shared" si="21"/>
        <v>#N/A</v>
      </c>
      <c r="Y1009" s="195"/>
      <c r="Z1009" s="195"/>
      <c r="AA1009" s="195"/>
      <c r="AB1009" s="195"/>
      <c r="AC1009" s="195"/>
      <c r="AD1009" s="195"/>
      <c r="AE1009" s="195"/>
      <c r="AF1009" s="195"/>
      <c r="AG1009" s="195"/>
      <c r="AH1009" s="101"/>
      <c r="AI1009" s="195"/>
      <c r="AJ1009" s="103"/>
      <c r="AK1009" s="104"/>
      <c r="AL1009" s="3">
        <f t="shared" si="32"/>
        <v>0</v>
      </c>
      <c r="AM1009" s="3">
        <f t="shared" si="33"/>
        <v>0</v>
      </c>
      <c r="AN1009" s="3">
        <f t="shared" si="34"/>
        <v>0</v>
      </c>
      <c r="AO1009" s="3">
        <f t="shared" si="35"/>
        <v>0</v>
      </c>
    </row>
    <row r="1010">
      <c r="A1010" s="93"/>
      <c r="B1010" s="195"/>
      <c r="C1010" s="195"/>
      <c r="D1010" s="195"/>
      <c r="E1010" s="195"/>
      <c r="F1010" s="93"/>
      <c r="G1010" s="195"/>
      <c r="H1010" s="195" t="str">
        <f>vlookup(G1010,'Bidding list 26'!$B$4:$G$270,6,0)</f>
        <v>#N/A</v>
      </c>
      <c r="I1010" s="88" t="str">
        <f>vlookup(G1010,'Bidding list 26'!$B$4:$I$1009,8,0)</f>
        <v>#N/A</v>
      </c>
      <c r="J1010" s="93"/>
      <c r="K1010" s="89" t="str">
        <f t="shared" si="30"/>
        <v>#N/A</v>
      </c>
      <c r="L1010" s="93"/>
      <c r="M1010" s="91"/>
      <c r="N1010" s="122"/>
      <c r="O1010" s="240"/>
      <c r="P1010" s="240"/>
      <c r="Q1010" s="195"/>
      <c r="R1010" s="93">
        <f t="shared" si="29"/>
        <v>0</v>
      </c>
      <c r="S1010" s="179" t="str">
        <f t="array" ref="S1010">INDEX('G Project Timeline-OPM update'!$G$7:$L$35,MATCH(1,('G Project Timeline-OPM update'!$C$7:$C$35=N1010)*('G Project Timeline-OPM update'!$B$7:$B$35=M1010)*('G Project Timeline-OPM update'!$D$7:$D$35=O1010),0),MATCH(P1010,'G Project Timeline-OPM update'!$G$4:$L$4,0))-14</f>
        <v>#N/A</v>
      </c>
      <c r="T1010" s="95" t="str">
        <f t="shared" si="3"/>
        <v>#N/A</v>
      </c>
      <c r="U1010" s="96" t="str">
        <f>IFERROR(VLOOKUP(G1010,'Bidding list 26'!$B$2:$P$31,15,0),"")</f>
        <v/>
      </c>
      <c r="V1010" s="96" t="str">
        <f t="shared" si="4"/>
        <v>#N/A</v>
      </c>
      <c r="W1010" s="96">
        <f t="shared" si="31"/>
        <v>0</v>
      </c>
      <c r="X1010" s="96" t="str">
        <f t="shared" si="21"/>
        <v>#N/A</v>
      </c>
      <c r="Y1010" s="195"/>
      <c r="Z1010" s="195"/>
      <c r="AA1010" s="195"/>
      <c r="AB1010" s="195"/>
      <c r="AC1010" s="195"/>
      <c r="AD1010" s="195"/>
      <c r="AE1010" s="195"/>
      <c r="AF1010" s="195"/>
      <c r="AG1010" s="195"/>
      <c r="AH1010" s="101"/>
      <c r="AI1010" s="195"/>
      <c r="AJ1010" s="103"/>
      <c r="AK1010" s="104"/>
      <c r="AL1010" s="3">
        <f t="shared" si="32"/>
        <v>0</v>
      </c>
      <c r="AM1010" s="3">
        <f t="shared" si="33"/>
        <v>0</v>
      </c>
      <c r="AN1010" s="3">
        <f t="shared" si="34"/>
        <v>0</v>
      </c>
      <c r="AO1010" s="3">
        <f t="shared" si="35"/>
        <v>0</v>
      </c>
    </row>
    <row r="1011">
      <c r="A1011" s="93"/>
      <c r="B1011" s="195"/>
      <c r="C1011" s="195"/>
      <c r="D1011" s="195"/>
      <c r="E1011" s="195"/>
      <c r="F1011" s="93"/>
      <c r="G1011" s="195"/>
      <c r="H1011" s="195" t="str">
        <f>vlookup(G1011,'Bidding list 26'!$B$4:$G$270,6,0)</f>
        <v>#N/A</v>
      </c>
      <c r="I1011" s="88" t="str">
        <f>vlookup(G1011,'Bidding list 26'!$B$4:$I$1009,8,0)</f>
        <v>#N/A</v>
      </c>
      <c r="J1011" s="93"/>
      <c r="K1011" s="89" t="str">
        <f t="shared" si="30"/>
        <v>#N/A</v>
      </c>
      <c r="L1011" s="93"/>
      <c r="M1011" s="91"/>
      <c r="N1011" s="122"/>
      <c r="O1011" s="240"/>
      <c r="P1011" s="240"/>
      <c r="Q1011" s="195"/>
      <c r="R1011" s="93">
        <f t="shared" si="29"/>
        <v>0</v>
      </c>
      <c r="S1011" s="179" t="str">
        <f t="array" ref="S1011">INDEX('G Project Timeline-OPM update'!$G$7:$L$35,MATCH(1,('G Project Timeline-OPM update'!$C$7:$C$35=N1011)*('G Project Timeline-OPM update'!$B$7:$B$35=M1011)*('G Project Timeline-OPM update'!$D$7:$D$35=O1011),0),MATCH(P1011,'G Project Timeline-OPM update'!$G$4:$L$4,0))-14</f>
        <v>#N/A</v>
      </c>
      <c r="T1011" s="95" t="str">
        <f t="shared" si="3"/>
        <v>#N/A</v>
      </c>
      <c r="U1011" s="96" t="str">
        <f>IFERROR(VLOOKUP(G1011,'Bidding list 26'!$B$2:$P$31,15,0),"")</f>
        <v/>
      </c>
      <c r="V1011" s="96" t="str">
        <f t="shared" si="4"/>
        <v>#N/A</v>
      </c>
      <c r="W1011" s="96">
        <f t="shared" si="31"/>
        <v>0</v>
      </c>
      <c r="X1011" s="96" t="str">
        <f t="shared" si="21"/>
        <v>#N/A</v>
      </c>
      <c r="Y1011" s="195"/>
      <c r="Z1011" s="195"/>
      <c r="AA1011" s="195"/>
      <c r="AB1011" s="195"/>
      <c r="AC1011" s="195"/>
      <c r="AD1011" s="195"/>
      <c r="AE1011" s="195"/>
      <c r="AF1011" s="195"/>
      <c r="AG1011" s="195"/>
      <c r="AH1011" s="101"/>
      <c r="AI1011" s="195"/>
      <c r="AJ1011" s="103"/>
      <c r="AK1011" s="104"/>
      <c r="AL1011" s="3">
        <f t="shared" si="32"/>
        <v>0</v>
      </c>
      <c r="AM1011" s="3">
        <f t="shared" si="33"/>
        <v>0</v>
      </c>
      <c r="AN1011" s="3">
        <f t="shared" si="34"/>
        <v>0</v>
      </c>
      <c r="AO1011" s="3">
        <f t="shared" si="35"/>
        <v>0</v>
      </c>
    </row>
    <row r="1012">
      <c r="A1012" s="93"/>
      <c r="B1012" s="195"/>
      <c r="C1012" s="195"/>
      <c r="D1012" s="195"/>
      <c r="E1012" s="195"/>
      <c r="F1012" s="93"/>
      <c r="G1012" s="195"/>
      <c r="H1012" s="195" t="str">
        <f>vlookup(G1012,'Bidding list 26'!$B$4:$G$270,6,0)</f>
        <v>#N/A</v>
      </c>
      <c r="I1012" s="88" t="str">
        <f>vlookup(G1012,'Bidding list 26'!$B$4:$I$1009,8,0)</f>
        <v>#N/A</v>
      </c>
      <c r="J1012" s="93"/>
      <c r="K1012" s="89" t="str">
        <f t="shared" si="30"/>
        <v>#N/A</v>
      </c>
      <c r="L1012" s="93"/>
      <c r="M1012" s="91"/>
      <c r="N1012" s="122"/>
      <c r="O1012" s="240"/>
      <c r="P1012" s="240"/>
      <c r="Q1012" s="195"/>
      <c r="R1012" s="93">
        <f t="shared" si="29"/>
        <v>0</v>
      </c>
      <c r="S1012" s="179" t="str">
        <f t="array" ref="S1012">INDEX('G Project Timeline-OPM update'!$G$7:$L$35,MATCH(1,('G Project Timeline-OPM update'!$C$7:$C$35=N1012)*('G Project Timeline-OPM update'!$B$7:$B$35=M1012)*('G Project Timeline-OPM update'!$D$7:$D$35=O1012),0),MATCH(P1012,'G Project Timeline-OPM update'!$G$4:$L$4,0))-14</f>
        <v>#N/A</v>
      </c>
      <c r="T1012" s="95" t="str">
        <f t="shared" si="3"/>
        <v>#N/A</v>
      </c>
      <c r="U1012" s="96" t="str">
        <f>IFERROR(VLOOKUP(G1012,'Bidding list 26'!$B$2:$P$31,15,0),"")</f>
        <v/>
      </c>
      <c r="V1012" s="96" t="str">
        <f t="shared" si="4"/>
        <v>#N/A</v>
      </c>
      <c r="W1012" s="96">
        <f t="shared" si="31"/>
        <v>0</v>
      </c>
      <c r="X1012" s="96" t="str">
        <f t="shared" si="21"/>
        <v>#N/A</v>
      </c>
      <c r="Y1012" s="195"/>
      <c r="Z1012" s="195"/>
      <c r="AA1012" s="195"/>
      <c r="AB1012" s="195"/>
      <c r="AC1012" s="195"/>
      <c r="AD1012" s="195"/>
      <c r="AE1012" s="195"/>
      <c r="AF1012" s="195"/>
      <c r="AG1012" s="195"/>
      <c r="AH1012" s="101"/>
      <c r="AI1012" s="195"/>
      <c r="AJ1012" s="103"/>
      <c r="AK1012" s="104"/>
      <c r="AL1012" s="3">
        <f t="shared" si="32"/>
        <v>0</v>
      </c>
      <c r="AM1012" s="3">
        <f t="shared" si="33"/>
        <v>0</v>
      </c>
      <c r="AN1012" s="3">
        <f t="shared" si="34"/>
        <v>0</v>
      </c>
      <c r="AO1012" s="3">
        <f t="shared" si="35"/>
        <v>0</v>
      </c>
    </row>
    <row r="1013">
      <c r="A1013" s="93"/>
      <c r="B1013" s="195"/>
      <c r="C1013" s="195"/>
      <c r="D1013" s="195"/>
      <c r="E1013" s="195"/>
      <c r="F1013" s="93"/>
      <c r="G1013" s="195"/>
      <c r="H1013" s="195" t="str">
        <f>vlookup(G1013,'Bidding list 26'!$B$4:$G$270,6,0)</f>
        <v>#N/A</v>
      </c>
      <c r="I1013" s="88" t="str">
        <f>vlookup(G1013,'Bidding list 26'!$B$4:$I$1009,8,0)</f>
        <v>#N/A</v>
      </c>
      <c r="J1013" s="93"/>
      <c r="K1013" s="89" t="str">
        <f t="shared" si="30"/>
        <v>#N/A</v>
      </c>
      <c r="L1013" s="93"/>
      <c r="M1013" s="91"/>
      <c r="N1013" s="122"/>
      <c r="O1013" s="240"/>
      <c r="P1013" s="240"/>
      <c r="Q1013" s="195"/>
      <c r="R1013" s="93">
        <f t="shared" si="29"/>
        <v>0</v>
      </c>
      <c r="S1013" s="179" t="str">
        <f t="array" ref="S1013">INDEX('G Project Timeline-OPM update'!$G$7:$L$35,MATCH(1,('G Project Timeline-OPM update'!$C$7:$C$35=N1013)*('G Project Timeline-OPM update'!$B$7:$B$35=M1013)*('G Project Timeline-OPM update'!$D$7:$D$35=O1013),0),MATCH(P1013,'G Project Timeline-OPM update'!$G$4:$L$4,0))-14</f>
        <v>#N/A</v>
      </c>
      <c r="T1013" s="95" t="str">
        <f t="shared" si="3"/>
        <v>#N/A</v>
      </c>
      <c r="U1013" s="96" t="str">
        <f>IFERROR(VLOOKUP(G1013,'Bidding list 26'!$B$2:$P$31,15,0),"")</f>
        <v/>
      </c>
      <c r="V1013" s="96" t="str">
        <f t="shared" si="4"/>
        <v>#N/A</v>
      </c>
      <c r="W1013" s="96">
        <f t="shared" si="31"/>
        <v>0</v>
      </c>
      <c r="X1013" s="96" t="str">
        <f t="shared" si="21"/>
        <v>#N/A</v>
      </c>
      <c r="Y1013" s="195"/>
      <c r="Z1013" s="195"/>
      <c r="AA1013" s="195"/>
      <c r="AB1013" s="195"/>
      <c r="AC1013" s="195"/>
      <c r="AD1013" s="195"/>
      <c r="AE1013" s="195"/>
      <c r="AF1013" s="195"/>
      <c r="AG1013" s="195"/>
      <c r="AH1013" s="101"/>
      <c r="AI1013" s="195"/>
      <c r="AJ1013" s="103"/>
      <c r="AK1013" s="104"/>
      <c r="AL1013" s="3">
        <f t="shared" si="32"/>
        <v>0</v>
      </c>
      <c r="AM1013" s="3">
        <f t="shared" si="33"/>
        <v>0</v>
      </c>
      <c r="AN1013" s="3">
        <f t="shared" si="34"/>
        <v>0</v>
      </c>
      <c r="AO1013" s="3">
        <f t="shared" si="35"/>
        <v>0</v>
      </c>
    </row>
  </sheetData>
  <conditionalFormatting sqref="W1:X1013">
    <cfRule type="cellIs" dxfId="3" priority="1" operator="equal">
      <formula>"Late"</formula>
    </cfRule>
  </conditionalFormatting>
  <conditionalFormatting sqref="AB1:AB1013">
    <cfRule type="expression" dxfId="4" priority="2">
      <formula>countif(AB:AB,AB2)&gt;1</formula>
    </cfRule>
  </conditionalFormatting>
  <dataValidations>
    <dataValidation type="custom" allowBlank="1" showDropDown="1" showErrorMessage="1" sqref="J10">
      <formula1>ISNUMBER(J10:J986)</formula1>
    </dataValidation>
    <dataValidation type="custom" allowBlank="1" showDropDown="1" showErrorMessage="1" sqref="J52:J64 J78:J89 J116:J119">
      <formula1>ISNUMBER(J52:J1048)</formula1>
    </dataValidation>
    <dataValidation type="custom" allowBlank="1" showDropDown="1" showErrorMessage="1" sqref="J13:J21 J24:J27">
      <formula1>ISNUMBER(J13:J1025)</formula1>
    </dataValidation>
    <dataValidation type="list" allowBlank="1" showErrorMessage="1" sqref="AA2:AA153 AE2:AE153 AA155:AA160 AC2:AC160 AE155:AE160 AA162:AA192 AE162:AE192 AE194 AE196 AA194:AA198 AC162:AC198 AE200 AA200:AA204 AC200:AC204 AE202:AE204">
      <formula1>"Pending,In Progress,Done"</formula1>
    </dataValidation>
    <dataValidation type="custom" allowBlank="1" showDropDown="1" showErrorMessage="1" sqref="I62:I64 I74:I77 I154:I160">
      <formula1>ISNUMBER(I62:I1015)</formula1>
    </dataValidation>
    <dataValidation type="list" allowBlank="1" showErrorMessage="1" sqref="P2:P1013">
      <formula1>'G Project Timeline-OPM update'!$G$4:$M$4</formula1>
    </dataValidation>
    <dataValidation type="custom" allowBlank="1" showDropDown="1" showErrorMessage="1" sqref="J144:J147">
      <formula1>ISNUMBER(J144:J1133)</formula1>
    </dataValidation>
    <dataValidation type="list" allowBlank="1" showErrorMessage="1" sqref="G2:G102 G108:G140 G144:G147 G155:G157">
      <formula1>#REF!</formula1>
    </dataValidation>
    <dataValidation type="custom" allowBlank="1" showDropDown="1" showErrorMessage="1" sqref="J120:J134">
      <formula1>ISNUMBER(J120:J1119)</formula1>
    </dataValidation>
    <dataValidation type="custom" allowBlank="1" showDropDown="1" showErrorMessage="1" sqref="I6:J7">
      <formula1>ISNUMBER(I6:I972)</formula1>
    </dataValidation>
    <dataValidation type="custom" allowBlank="1" showDropDown="1" showErrorMessage="1" sqref="I22">
      <formula1>ISNUMBER(I22:I994)</formula1>
    </dataValidation>
    <dataValidation type="custom" allowBlank="1" showDropDown="1" showErrorMessage="1" sqref="I8:I12 I23 I28:I42">
      <formula1>ISNUMBER(I8:I978)</formula1>
    </dataValidation>
    <dataValidation type="custom" allowBlank="1" showDropDown="1" showErrorMessage="1" sqref="I102">
      <formula1>ISNUMBER(I102:I1061)</formula1>
    </dataValidation>
    <dataValidation type="list" allowBlank="1" showErrorMessage="1" sqref="G103:G107 G141:G143 G148:G154 G158:G1013">
      <formula1>'Bidding list 26'!$B$4:$B$89</formula1>
    </dataValidation>
    <dataValidation type="custom" allowBlank="1" showDropDown="1" showErrorMessage="1" sqref="A8:A102 Q2:Q102 A108:A140 Q108:Q140 A144:A147 A162:A191">
      <formula1>OR(NOT(ISERROR(DATEVALUE(A2))), AND(ISNUMBER(A2), LEFT(CELL("format", A2))="D"))</formula1>
    </dataValidation>
    <dataValidation type="list" allowBlank="1" showErrorMessage="1" sqref="L13:L27 N2:N1013">
      <formula1>'G Project Timeline-OPM update'!$C$7:$C$51</formula1>
    </dataValidation>
    <dataValidation type="custom" allowBlank="1" showDropDown="1" showErrorMessage="1" sqref="J43:J51 J90:J98 J110:J115">
      <formula1>ISNUMBER(J43:J1041)</formula1>
    </dataValidation>
    <dataValidation type="custom" allowBlank="1" showDropDown="1" showErrorMessage="1" sqref="I52:I61 I78:I89 I116:I119 I200:I201">
      <formula1>ISNUMBER(I52:I1007)</formula1>
    </dataValidation>
    <dataValidation type="list" allowBlank="1" showErrorMessage="1" sqref="M2:M1013">
      <formula1>'G Project Timeline-OPM update'!$B$7:$B$47</formula1>
    </dataValidation>
    <dataValidation type="custom" allowBlank="1" showDropDown="1" showErrorMessage="1" sqref="J8">
      <formula1>ISNUMBER(J8:J983)</formula1>
    </dataValidation>
    <dataValidation type="custom" allowBlank="1" showDropDown="1" showErrorMessage="1" sqref="J135:J140">
      <formula1>ISNUMBER(J135:J1137)</formula1>
    </dataValidation>
    <dataValidation type="custom" allowBlank="1" showDropDown="1" showErrorMessage="1" sqref="I2:J5">
      <formula1>ISNUMBER(I2:I967)</formula1>
    </dataValidation>
    <dataValidation type="custom" allowBlank="1" showDropDown="1" showErrorMessage="1" sqref="I13:I21 I24:I27">
      <formula1>ISNUMBER(I13:I984)</formula1>
    </dataValidation>
    <dataValidation type="custom" allowBlank="1" showDropDown="1" showErrorMessage="1" sqref="J11:J12">
      <formula1>ISNUMBER(J11:J1015)</formula1>
    </dataValidation>
    <dataValidation type="custom" allowBlank="1" showDropDown="1" showErrorMessage="1" sqref="I108:I109 I120:I134">
      <formula1>ISNUMBER(I108:I1066)</formula1>
    </dataValidation>
    <dataValidation type="custom" allowBlank="1" showDropDown="1" showErrorMessage="1" sqref="I135:I140">
      <formula1>ISNUMBER(I135:I1096)</formula1>
    </dataValidation>
    <dataValidation type="custom" allowBlank="1" showDropDown="1" showErrorMessage="1" sqref="J74:J77">
      <formula1>ISNUMBER(J74:J1068)</formula1>
    </dataValidation>
    <dataValidation type="custom" allowBlank="1" showDropDown="1" showErrorMessage="1" sqref="I144:I147">
      <formula1>ISNUMBER(I144:I1092)</formula1>
    </dataValidation>
    <dataValidation type="custom" allowBlank="1" showDropDown="1" showErrorMessage="1" sqref="I65:I73">
      <formula1>ISNUMBER(I65:I1016)</formula1>
    </dataValidation>
    <dataValidation type="custom" allowBlank="1" showDropDown="1" showErrorMessage="1" sqref="J99:J101">
      <formula1>ISNUMBER(J99:J1100)</formula1>
    </dataValidation>
    <dataValidation type="list" allowBlank="1" showErrorMessage="1" sqref="Y2:Y153 Y155:Y160">
      <formula1>"New Buy,Leverage"</formula1>
    </dataValidation>
    <dataValidation type="custom" allowBlank="1" showDropDown="1" showErrorMessage="1" sqref="J9">
      <formula1>ISNUMBER(J9:J983)</formula1>
    </dataValidation>
    <dataValidation type="custom" allowBlank="1" showDropDown="1" showErrorMessage="1" sqref="J23 J28:J42">
      <formula1>ISNUMBER(J23:J1034)</formula1>
    </dataValidation>
    <dataValidation type="custom" allowBlank="1" showDropDown="1" showErrorMessage="1" sqref="J158">
      <formula1>ISNUMBER(J158:J1155)</formula1>
    </dataValidation>
    <dataValidation type="list" allowBlank="1" showErrorMessage="1" sqref="Z141:Z192">
      <formula1>"G,Q,L"</formula1>
    </dataValidation>
    <dataValidation type="custom" allowBlank="1" showDropDown="1" showErrorMessage="1" sqref="J22">
      <formula1>ISNUMBER(J22:J1035)</formula1>
    </dataValidation>
    <dataValidation type="custom" allowBlank="1" showDropDown="1" showErrorMessage="1" sqref="I43:I51 I90:I98 I110:I115">
      <formula1>ISNUMBER(I43:I1000)</formula1>
    </dataValidation>
    <dataValidation type="custom" allowBlank="1" showDropDown="1" showErrorMessage="1" sqref="I99:I101">
      <formula1>ISNUMBER(I99:I1059)</formula1>
    </dataValidation>
    <dataValidation type="custom" allowBlank="1" showDropDown="1" showErrorMessage="1" sqref="I161:I199 I202:I1013">
      <formula1>ISNUMBER(I161:I1115)</formula1>
    </dataValidation>
    <dataValidation type="custom" allowBlank="1" showDropDown="1" showErrorMessage="1" sqref="J108:J109">
      <formula1>ISNUMBER(J108:J1101)</formula1>
    </dataValidation>
    <dataValidation type="custom" allowBlank="1" showDropDown="1" showErrorMessage="1" sqref="J65:J73">
      <formula1>ISNUMBER(J65:J1057)</formula1>
    </dataValidation>
    <dataValidation type="list" allowBlank="1" showErrorMessage="1" sqref="O2:O1013">
      <formula1>'G Project Timeline-OPM update'!$D$7:$D$51</formula1>
    </dataValidation>
    <dataValidation type="custom" allowBlank="1" showDropDown="1" showErrorMessage="1" sqref="J102">
      <formula1>ISNUMBER(J102:J1102)</formula1>
    </dataValidation>
  </dataValidations>
  <hyperlinks>
    <hyperlink r:id="rId4" ref="E2"/>
    <hyperlink r:id="rId5" ref="E3"/>
    <hyperlink r:id="rId6" ref="E4"/>
    <hyperlink r:id="rId7" ref="E5"/>
    <hyperlink r:id="rId8" ref="E8"/>
    <hyperlink r:id="rId9" ref="E9"/>
    <hyperlink r:id="rId10" ref="E10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59"/>
    <hyperlink r:id="rId27" ref="E60"/>
    <hyperlink r:id="rId28" ref="E61"/>
    <hyperlink r:id="rId29" ref="E62"/>
    <hyperlink r:id="rId30" ref="E63"/>
    <hyperlink r:id="rId31" ref="E64"/>
    <hyperlink r:id="rId32" ref="E65"/>
    <hyperlink r:id="rId33" ref="E66"/>
    <hyperlink r:id="rId34" ref="E67"/>
    <hyperlink r:id="rId35" ref="E68"/>
    <hyperlink r:id="rId36" ref="E69"/>
    <hyperlink r:id="rId37" ref="E70"/>
    <hyperlink r:id="rId38" ref="E71"/>
    <hyperlink r:id="rId39" ref="E72"/>
    <hyperlink r:id="rId40" ref="E73"/>
    <hyperlink r:id="rId41" ref="E74"/>
    <hyperlink r:id="rId42" ref="E75"/>
    <hyperlink r:id="rId43" ref="E76"/>
    <hyperlink r:id="rId44" ref="E77"/>
    <hyperlink r:id="rId45" ref="E84"/>
    <hyperlink r:id="rId46" ref="E85"/>
    <hyperlink r:id="rId47" ref="E86"/>
    <hyperlink r:id="rId48" ref="E87"/>
    <hyperlink r:id="rId49" ref="E88"/>
    <hyperlink r:id="rId50" ref="E89"/>
    <hyperlink r:id="rId51" ref="E102"/>
    <hyperlink r:id="rId52" ref="E106"/>
    <hyperlink r:id="rId53" ref="E107"/>
    <hyperlink r:id="rId54" ref="E110"/>
    <hyperlink r:id="rId55" ref="E111"/>
    <hyperlink r:id="rId56" ref="E112"/>
    <hyperlink r:id="rId57" ref="E113"/>
    <hyperlink r:id="rId58" ref="E114"/>
    <hyperlink r:id="rId59" ref="E115"/>
    <hyperlink r:id="rId60" ref="E120"/>
    <hyperlink r:id="rId61" ref="E121"/>
    <hyperlink r:id="rId62" ref="E122"/>
    <hyperlink r:id="rId63" ref="E123"/>
    <hyperlink r:id="rId64" ref="E124"/>
    <hyperlink r:id="rId65" ref="E125"/>
    <hyperlink r:id="rId66" ref="E126"/>
    <hyperlink r:id="rId67" ref="E127"/>
    <hyperlink r:id="rId68" ref="E128"/>
    <hyperlink r:id="rId69" ref="E129"/>
    <hyperlink r:id="rId70" ref="E130"/>
    <hyperlink r:id="rId71" ref="E131"/>
    <hyperlink r:id="rId72" ref="E132"/>
    <hyperlink r:id="rId73" ref="E133"/>
    <hyperlink r:id="rId74" ref="E134"/>
    <hyperlink r:id="rId75" ref="E135"/>
    <hyperlink r:id="rId76" ref="E136"/>
    <hyperlink r:id="rId77" ref="E137"/>
    <hyperlink r:id="rId78" ref="E138"/>
    <hyperlink r:id="rId79" ref="E139"/>
    <hyperlink r:id="rId80" ref="E140"/>
    <hyperlink r:id="rId81" ref="E141"/>
    <hyperlink r:id="rId82" ref="E142"/>
    <hyperlink r:id="rId83" ref="E143"/>
    <hyperlink r:id="rId84" ref="E148"/>
    <hyperlink r:id="rId85" ref="E149"/>
    <hyperlink r:id="rId86" ref="E150"/>
    <hyperlink r:id="rId87" ref="E151"/>
    <hyperlink r:id="rId88" ref="E152"/>
    <hyperlink r:id="rId89" ref="E153"/>
    <hyperlink r:id="rId90" ref="E155"/>
    <hyperlink r:id="rId91" ref="E156"/>
    <hyperlink r:id="rId92" ref="E157"/>
    <hyperlink r:id="rId93" ref="E158"/>
    <hyperlink r:id="rId94" ref="E159"/>
    <hyperlink r:id="rId95" ref="E160"/>
  </hyperlinks>
  <drawing r:id="rId96"/>
  <legacyDrawing r:id="rId9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4" max="4" width="16.25"/>
    <col customWidth="1" min="5" max="5" width="13.5"/>
    <col customWidth="1" min="6" max="6" width="28.38"/>
    <col customWidth="1" min="8" max="8" width="48.38"/>
    <col customWidth="1" min="9" max="9" width="17.75"/>
    <col customWidth="1" min="10" max="10" width="34.13"/>
  </cols>
  <sheetData>
    <row r="2">
      <c r="A2" s="241" t="s">
        <v>855</v>
      </c>
    </row>
    <row r="3">
      <c r="A3" s="15" t="s">
        <v>856</v>
      </c>
      <c r="B3" s="15" t="s">
        <v>857</v>
      </c>
      <c r="C3" s="15" t="s">
        <v>858</v>
      </c>
      <c r="D3" s="15" t="s">
        <v>859</v>
      </c>
      <c r="E3" s="15" t="s">
        <v>860</v>
      </c>
      <c r="F3" s="15" t="s">
        <v>861</v>
      </c>
      <c r="G3" s="242" t="s">
        <v>862</v>
      </c>
      <c r="H3" s="242" t="s">
        <v>863</v>
      </c>
      <c r="I3" s="15" t="s">
        <v>864</v>
      </c>
      <c r="J3" s="15"/>
    </row>
    <row r="4">
      <c r="A4" s="243" t="s">
        <v>865</v>
      </c>
      <c r="B4" s="244" t="s">
        <v>33</v>
      </c>
      <c r="C4" s="244">
        <v>378.0</v>
      </c>
      <c r="D4" s="244">
        <v>0.0</v>
      </c>
      <c r="E4" s="245">
        <f t="shared" ref="E4:E6" si="1">C4-D4</f>
        <v>378</v>
      </c>
      <c r="F4" s="244">
        <v>378.0</v>
      </c>
      <c r="G4" s="245">
        <f>92+40+120+5+7+12-14</f>
        <v>262</v>
      </c>
      <c r="H4" s="246" t="s">
        <v>866</v>
      </c>
      <c r="I4" s="6">
        <f t="shared" ref="I4:I9" si="2">C4-G4</f>
        <v>116</v>
      </c>
      <c r="J4" s="17"/>
    </row>
    <row r="5">
      <c r="A5" s="247"/>
      <c r="B5" s="244" t="s">
        <v>867</v>
      </c>
      <c r="C5" s="244">
        <v>24.0</v>
      </c>
      <c r="D5" s="244">
        <v>0.0</v>
      </c>
      <c r="E5" s="245">
        <f t="shared" si="1"/>
        <v>24</v>
      </c>
      <c r="F5" s="244">
        <v>24.0</v>
      </c>
      <c r="G5" s="244">
        <v>0.0</v>
      </c>
      <c r="H5" s="6"/>
      <c r="I5" s="6">
        <f t="shared" si="2"/>
        <v>24</v>
      </c>
      <c r="J5" s="21" t="s">
        <v>868</v>
      </c>
    </row>
    <row r="6">
      <c r="A6" s="248" t="s">
        <v>518</v>
      </c>
      <c r="B6" s="244" t="s">
        <v>33</v>
      </c>
      <c r="C6" s="244">
        <v>121.0</v>
      </c>
      <c r="D6" s="244">
        <v>0.0</v>
      </c>
      <c r="E6" s="245">
        <f t="shared" si="1"/>
        <v>121</v>
      </c>
      <c r="F6" s="244">
        <f>121-48</f>
        <v>73</v>
      </c>
      <c r="G6" s="244">
        <v>80.0</v>
      </c>
      <c r="H6" s="17" t="s">
        <v>869</v>
      </c>
      <c r="I6" s="6">
        <f t="shared" si="2"/>
        <v>41</v>
      </c>
      <c r="J6" s="249"/>
    </row>
    <row r="7">
      <c r="A7" s="247"/>
      <c r="B7" s="244" t="s">
        <v>867</v>
      </c>
      <c r="C7" s="244">
        <v>3.0</v>
      </c>
      <c r="D7" s="244">
        <v>0.0</v>
      </c>
      <c r="E7" s="244">
        <v>3.0</v>
      </c>
      <c r="F7" s="244">
        <v>0.0</v>
      </c>
      <c r="G7" s="244">
        <v>0.0</v>
      </c>
      <c r="H7" s="6"/>
      <c r="I7" s="6">
        <f t="shared" si="2"/>
        <v>3</v>
      </c>
      <c r="J7" s="249"/>
    </row>
    <row r="8">
      <c r="A8" s="16" t="s">
        <v>870</v>
      </c>
      <c r="B8" s="244" t="s">
        <v>33</v>
      </c>
      <c r="C8" s="244">
        <v>140.0</v>
      </c>
      <c r="D8" s="244">
        <v>0.0</v>
      </c>
      <c r="E8" s="245">
        <f>C8-D8</f>
        <v>140</v>
      </c>
      <c r="F8" s="244">
        <v>0.0</v>
      </c>
      <c r="G8" s="244">
        <v>140.0</v>
      </c>
      <c r="H8" s="17" t="s">
        <v>871</v>
      </c>
      <c r="I8" s="6">
        <f t="shared" si="2"/>
        <v>0</v>
      </c>
      <c r="J8" s="249"/>
    </row>
    <row r="9">
      <c r="A9" s="250" t="s">
        <v>872</v>
      </c>
      <c r="B9" s="251"/>
      <c r="C9" s="252">
        <f t="shared" ref="C9:G9" si="3">SUM(C4:C8)</f>
        <v>666</v>
      </c>
      <c r="D9" s="252">
        <f t="shared" si="3"/>
        <v>0</v>
      </c>
      <c r="E9" s="252">
        <f t="shared" si="3"/>
        <v>666</v>
      </c>
      <c r="F9" s="252">
        <f t="shared" si="3"/>
        <v>475</v>
      </c>
      <c r="G9" s="252">
        <f t="shared" si="3"/>
        <v>482</v>
      </c>
      <c r="H9" s="6"/>
      <c r="I9" s="6">
        <f t="shared" si="2"/>
        <v>184</v>
      </c>
      <c r="J9" s="247"/>
    </row>
    <row r="10">
      <c r="F10" s="4" t="s">
        <v>873</v>
      </c>
      <c r="I10" s="4">
        <v>92.0</v>
      </c>
      <c r="J10" s="4" t="s">
        <v>874</v>
      </c>
    </row>
    <row r="11">
      <c r="B11" s="253"/>
      <c r="C11" s="253"/>
      <c r="F11" s="4" t="s">
        <v>875</v>
      </c>
      <c r="G11" s="3">
        <f>804-475</f>
        <v>329</v>
      </c>
      <c r="I11" s="3">
        <f>SUM(I9:I10)</f>
        <v>276</v>
      </c>
    </row>
    <row r="12">
      <c r="B12" s="253"/>
      <c r="C12" s="253"/>
    </row>
    <row r="13">
      <c r="B13" s="253"/>
      <c r="C13" s="253"/>
    </row>
    <row r="14">
      <c r="A14" s="4" t="s">
        <v>876</v>
      </c>
    </row>
    <row r="17">
      <c r="D17" s="4"/>
    </row>
  </sheetData>
  <mergeCells count="4">
    <mergeCell ref="A4:A5"/>
    <mergeCell ref="J5:J9"/>
    <mergeCell ref="A6:A7"/>
    <mergeCell ref="A9:B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3.63"/>
    <col customWidth="1" min="3" max="3" width="20.88"/>
    <col customWidth="1" min="4" max="4" width="15.0"/>
    <col customWidth="1" min="5" max="5" width="25.25"/>
    <col customWidth="1" min="6" max="6" width="10.75"/>
    <col customWidth="1" min="7" max="7" width="39.0"/>
    <col customWidth="1" min="8" max="8" width="25.13"/>
    <col customWidth="1" min="9" max="9" width="10.25"/>
    <col customWidth="1" min="10" max="10" width="7.75"/>
    <col customWidth="1" min="11" max="11" width="12.25"/>
    <col customWidth="1" min="12" max="12" width="22.0"/>
    <col customWidth="1" hidden="1" min="17" max="17" width="16.38"/>
    <col customWidth="1" hidden="1" min="18" max="18" width="17.38"/>
    <col customWidth="1" hidden="1" min="19" max="19" width="21.25"/>
    <col customWidth="1" hidden="1" min="20" max="20" width="14.5"/>
    <col hidden="1" min="21" max="21" width="12.63"/>
    <col customWidth="1" hidden="1" min="22" max="22" width="14.63"/>
    <col hidden="1" min="23" max="23" width="12.63"/>
    <col customWidth="1" min="26" max="26" width="22.25"/>
    <col customWidth="1" min="27" max="27" width="29.88"/>
    <col customWidth="1" min="28" max="28" width="14.38"/>
    <col customWidth="1" min="29" max="29" width="19.13"/>
    <col customWidth="1" min="30" max="30" width="21.5"/>
    <col customWidth="1" min="31" max="31" width="30.88"/>
    <col customWidth="1" min="32" max="32" width="18.38"/>
    <col customWidth="1" min="33" max="33" width="18.13"/>
    <col customWidth="1" min="34" max="34" width="34.63"/>
    <col customWidth="1" min="35" max="35" width="28.25"/>
    <col customWidth="1" min="36" max="36" width="81.63"/>
    <col customWidth="1" min="38" max="38" width="15.75"/>
  </cols>
  <sheetData>
    <row r="1">
      <c r="A1" s="254" t="s">
        <v>122</v>
      </c>
      <c r="B1" s="254" t="s">
        <v>3</v>
      </c>
      <c r="C1" s="255" t="s">
        <v>123</v>
      </c>
      <c r="D1" s="255" t="s">
        <v>124</v>
      </c>
      <c r="E1" s="255" t="s">
        <v>125</v>
      </c>
      <c r="F1" s="255" t="s">
        <v>126</v>
      </c>
      <c r="G1" s="255" t="s">
        <v>2</v>
      </c>
      <c r="H1" s="256" t="s">
        <v>127</v>
      </c>
      <c r="I1" s="254" t="s">
        <v>128</v>
      </c>
      <c r="J1" s="254" t="s">
        <v>129</v>
      </c>
      <c r="K1" s="257" t="s">
        <v>130</v>
      </c>
      <c r="L1" s="258" t="s">
        <v>131</v>
      </c>
      <c r="M1" s="259" t="s">
        <v>4</v>
      </c>
      <c r="N1" s="260" t="s">
        <v>5</v>
      </c>
      <c r="O1" s="259" t="s">
        <v>91</v>
      </c>
      <c r="P1" s="260" t="s">
        <v>6</v>
      </c>
      <c r="Q1" s="258" t="s">
        <v>133</v>
      </c>
      <c r="R1" s="258" t="s">
        <v>134</v>
      </c>
      <c r="S1" s="261" t="s">
        <v>7</v>
      </c>
      <c r="T1" s="261" t="s">
        <v>135</v>
      </c>
      <c r="U1" s="261" t="s">
        <v>877</v>
      </c>
      <c r="V1" s="261" t="s">
        <v>878</v>
      </c>
      <c r="W1" s="261" t="s">
        <v>879</v>
      </c>
      <c r="X1" s="260" t="s">
        <v>140</v>
      </c>
      <c r="Y1" s="262" t="s">
        <v>141</v>
      </c>
      <c r="Z1" s="262" t="s">
        <v>142</v>
      </c>
      <c r="AA1" s="262" t="s">
        <v>143</v>
      </c>
      <c r="AB1" s="262" t="s">
        <v>144</v>
      </c>
      <c r="AC1" s="262" t="s">
        <v>145</v>
      </c>
      <c r="AD1" s="262" t="s">
        <v>146</v>
      </c>
      <c r="AE1" s="262" t="s">
        <v>147</v>
      </c>
      <c r="AF1" s="78" t="s">
        <v>148</v>
      </c>
      <c r="AG1" s="78" t="s">
        <v>149</v>
      </c>
      <c r="AH1" s="263" t="s">
        <v>150</v>
      </c>
      <c r="AI1" s="81" t="s">
        <v>152</v>
      </c>
      <c r="AJ1" s="264"/>
      <c r="AK1" s="82" t="s">
        <v>153</v>
      </c>
      <c r="AL1" s="82" t="s">
        <v>880</v>
      </c>
      <c r="AM1" s="82" t="s">
        <v>155</v>
      </c>
      <c r="AN1" s="82" t="s">
        <v>156</v>
      </c>
      <c r="AO1" s="264"/>
      <c r="AP1" s="264"/>
      <c r="AQ1" s="264"/>
    </row>
    <row r="2">
      <c r="A2" s="84">
        <v>46035.0</v>
      </c>
      <c r="B2" s="85" t="s">
        <v>26</v>
      </c>
      <c r="C2" s="85" t="s">
        <v>881</v>
      </c>
      <c r="D2" s="85" t="s">
        <v>882</v>
      </c>
      <c r="E2" s="107" t="s">
        <v>883</v>
      </c>
      <c r="F2" s="85" t="s">
        <v>884</v>
      </c>
      <c r="G2" s="85" t="s">
        <v>50</v>
      </c>
      <c r="H2" s="114" t="str">
        <f>vlookup(G2,'Bidding list 26'!$B$4:$G$270,6,0)</f>
        <v>#N/A</v>
      </c>
      <c r="I2" s="88">
        <v>1.087E7</v>
      </c>
      <c r="J2" s="265">
        <v>2.0</v>
      </c>
      <c r="K2" s="266">
        <f t="shared" ref="K2:K118" si="1">I2*J2</f>
        <v>21740000</v>
      </c>
      <c r="L2" s="85" t="s">
        <v>885</v>
      </c>
      <c r="M2" s="91"/>
      <c r="N2" s="166" t="s">
        <v>886</v>
      </c>
      <c r="O2" s="92" t="s">
        <v>98</v>
      </c>
      <c r="P2" s="92" t="s">
        <v>59</v>
      </c>
      <c r="Q2" s="84">
        <v>46052.0</v>
      </c>
      <c r="R2" s="93">
        <f t="shared" ref="R2:R99" si="2">Q2-A2</f>
        <v>17</v>
      </c>
      <c r="S2" s="94">
        <f t="array" ref="S2">INDEX('NONG Project Timeline-OPM updat'!$D$8:$I$65,MATCH(1,('NONG Project Timeline-OPM updat'!$B$8:$B$65=N2)*('NONG Project Timeline-OPM updat'!$C$8:$C$65=O2),0),MATCH(P2,'NONG Project Timeline-OPM updat'!$D$5:$I$5,0))-14</f>
        <v>46074</v>
      </c>
      <c r="T2" s="95">
        <f t="shared" ref="T2:T99" si="3">S2-A2</f>
        <v>39</v>
      </c>
      <c r="U2" s="96" t="str">
        <f>IFERROR(VLOOKUP(G2,'Bidding list 26'!$B$2:$P$21,15,0),"")</f>
        <v/>
      </c>
      <c r="V2" s="97">
        <f t="shared" ref="V2:V99" si="4">S2-U2</f>
        <v>46074</v>
      </c>
      <c r="W2" s="96" t="str">
        <f t="shared" ref="W2:W99" si="5">if(A2&gt;V2,"Late", "On time")</f>
        <v>On time</v>
      </c>
      <c r="X2" s="98" t="s">
        <v>160</v>
      </c>
      <c r="Y2" s="85"/>
      <c r="Z2" s="99" t="s">
        <v>161</v>
      </c>
      <c r="AA2" s="85"/>
      <c r="AB2" s="85" t="s">
        <v>161</v>
      </c>
      <c r="AC2" s="85"/>
      <c r="AD2" s="99" t="s">
        <v>161</v>
      </c>
      <c r="AE2" s="267"/>
      <c r="AF2" s="120"/>
      <c r="AG2" s="101">
        <v>46073.0</v>
      </c>
      <c r="AH2" s="102" t="s">
        <v>887</v>
      </c>
      <c r="AI2" s="6"/>
      <c r="AJ2" s="3" t="str">
        <f t="shared" ref="AJ2:AJ99" si="6">B2&amp;G2&amp;J2&amp;N2&amp;X2&amp;AA2</f>
        <v>FAEIPC2OR6New Buy</v>
      </c>
      <c r="AK2" s="3">
        <f t="shared" ref="AK2:AK99" si="7">if(Z2="Done",$J2,0)</f>
        <v>2</v>
      </c>
      <c r="AL2" s="3">
        <f t="shared" ref="AL2:AL99" si="8">if(AB2="Done",$J2,0)</f>
        <v>2</v>
      </c>
      <c r="AM2" s="3">
        <f t="shared" ref="AM2:AM99" si="9">if(AD2="Done",$J2,0)</f>
        <v>2</v>
      </c>
      <c r="AN2" s="3">
        <f t="shared" ref="AN2:AN37" si="10">if(AG2&lt;&gt;"",$J2,0)</f>
        <v>2</v>
      </c>
    </row>
    <row r="3">
      <c r="A3" s="84">
        <v>46035.0</v>
      </c>
      <c r="B3" s="85" t="s">
        <v>26</v>
      </c>
      <c r="C3" s="85" t="s">
        <v>881</v>
      </c>
      <c r="D3" s="85" t="s">
        <v>882</v>
      </c>
      <c r="E3" s="107" t="s">
        <v>883</v>
      </c>
      <c r="F3" s="85"/>
      <c r="G3" s="85" t="s">
        <v>68</v>
      </c>
      <c r="H3" s="114" t="str">
        <f>vlookup(G3,'Bidding list 26'!$B$4:$G$270,6,0)</f>
        <v>DELL E2225HM, 21.5 inch HDMI cable, 3Yrs Wty</v>
      </c>
      <c r="I3" s="88">
        <v>1980000.0</v>
      </c>
      <c r="J3" s="265">
        <v>2.0</v>
      </c>
      <c r="K3" s="266">
        <f t="shared" si="1"/>
        <v>3960000</v>
      </c>
      <c r="L3" s="85" t="s">
        <v>885</v>
      </c>
      <c r="M3" s="91"/>
      <c r="N3" s="166" t="s">
        <v>886</v>
      </c>
      <c r="O3" s="92" t="s">
        <v>98</v>
      </c>
      <c r="P3" s="92" t="s">
        <v>59</v>
      </c>
      <c r="Q3" s="84">
        <v>46052.0</v>
      </c>
      <c r="R3" s="93">
        <f t="shared" si="2"/>
        <v>17</v>
      </c>
      <c r="S3" s="94">
        <f t="array" ref="S3">INDEX('NONG Project Timeline-OPM updat'!$D$8:$I$65,MATCH(1,('NONG Project Timeline-OPM updat'!$B$8:$B$65=N3)*('NONG Project Timeline-OPM updat'!$C$8:$C$65=O3),0),MATCH(P3,'NONG Project Timeline-OPM updat'!$D$5:$I$5,0))-14</f>
        <v>46074</v>
      </c>
      <c r="T3" s="95">
        <f t="shared" si="3"/>
        <v>39</v>
      </c>
      <c r="U3" s="96" t="str">
        <f>IFERROR(VLOOKUP(G3,'Bidding list 26'!$B$2:$P$21,15,0),"")</f>
        <v/>
      </c>
      <c r="V3" s="97">
        <f t="shared" si="4"/>
        <v>46074</v>
      </c>
      <c r="W3" s="96" t="str">
        <f t="shared" si="5"/>
        <v>On time</v>
      </c>
      <c r="X3" s="98" t="s">
        <v>160</v>
      </c>
      <c r="Y3" s="85"/>
      <c r="Z3" s="99" t="s">
        <v>161</v>
      </c>
      <c r="AA3" s="99" t="s">
        <v>888</v>
      </c>
      <c r="AB3" s="85" t="s">
        <v>161</v>
      </c>
      <c r="AC3" s="85" t="s">
        <v>889</v>
      </c>
      <c r="AD3" s="99" t="s">
        <v>161</v>
      </c>
      <c r="AE3" s="85" t="s">
        <v>889</v>
      </c>
      <c r="AF3" s="120"/>
      <c r="AG3" s="101">
        <v>46073.0</v>
      </c>
      <c r="AH3" s="102" t="s">
        <v>890</v>
      </c>
      <c r="AI3" s="6"/>
      <c r="AJ3" s="3" t="str">
        <f t="shared" si="6"/>
        <v>FAEMonitor 12OR6New BuyFATP-NPI-OR6-MVA2601-101OM</v>
      </c>
      <c r="AK3" s="3">
        <f t="shared" si="7"/>
        <v>2</v>
      </c>
      <c r="AL3" s="3">
        <f t="shared" si="8"/>
        <v>2</v>
      </c>
      <c r="AM3" s="3">
        <f t="shared" si="9"/>
        <v>2</v>
      </c>
      <c r="AN3" s="3">
        <f t="shared" si="10"/>
        <v>2</v>
      </c>
    </row>
    <row r="4">
      <c r="A4" s="84">
        <v>46037.0</v>
      </c>
      <c r="B4" s="85" t="s">
        <v>891</v>
      </c>
      <c r="C4" s="85" t="s">
        <v>892</v>
      </c>
      <c r="D4" s="85" t="s">
        <v>893</v>
      </c>
      <c r="E4" s="107" t="s">
        <v>894</v>
      </c>
      <c r="F4" s="265">
        <v>4478.0</v>
      </c>
      <c r="G4" s="85" t="s">
        <v>53</v>
      </c>
      <c r="H4" s="114" t="str">
        <f>vlookup(G4,'Bidding list 26'!$B$4:$G$270,6,0)</f>
        <v>#N/A</v>
      </c>
      <c r="I4" s="88">
        <v>1.42E7</v>
      </c>
      <c r="J4" s="265">
        <v>2.0</v>
      </c>
      <c r="K4" s="266">
        <f t="shared" si="1"/>
        <v>28400000</v>
      </c>
      <c r="L4" s="85" t="s">
        <v>885</v>
      </c>
      <c r="M4" s="91"/>
      <c r="N4" s="166" t="s">
        <v>886</v>
      </c>
      <c r="O4" s="92" t="s">
        <v>98</v>
      </c>
      <c r="P4" s="92" t="s">
        <v>59</v>
      </c>
      <c r="Q4" s="84">
        <v>46052.0</v>
      </c>
      <c r="R4" s="93">
        <f t="shared" si="2"/>
        <v>15</v>
      </c>
      <c r="S4" s="94">
        <f t="array" ref="S4">INDEX('NONG Project Timeline-OPM updat'!$D$8:$I$65,MATCH(1,('NONG Project Timeline-OPM updat'!$B$8:$B$65=N4)*('NONG Project Timeline-OPM updat'!$C$8:$C$65=O4),0),MATCH(P4,'NONG Project Timeline-OPM updat'!$D$5:$I$5,0))-14</f>
        <v>46074</v>
      </c>
      <c r="T4" s="95">
        <f t="shared" si="3"/>
        <v>37</v>
      </c>
      <c r="U4" s="96" t="str">
        <f>IFERROR(VLOOKUP(G4,'Bidding list 26'!$B$2:$P$21,15,0),"")</f>
        <v/>
      </c>
      <c r="V4" s="97">
        <f t="shared" si="4"/>
        <v>46074</v>
      </c>
      <c r="W4" s="96" t="str">
        <f t="shared" si="5"/>
        <v>On time</v>
      </c>
      <c r="X4" s="98" t="s">
        <v>160</v>
      </c>
      <c r="Y4" s="85"/>
      <c r="Z4" s="99" t="s">
        <v>161</v>
      </c>
      <c r="AA4" s="99" t="s">
        <v>888</v>
      </c>
      <c r="AB4" s="85" t="s">
        <v>161</v>
      </c>
      <c r="AC4" s="85" t="s">
        <v>895</v>
      </c>
      <c r="AD4" s="99" t="s">
        <v>161</v>
      </c>
      <c r="AE4" s="85" t="s">
        <v>895</v>
      </c>
      <c r="AF4" s="120"/>
      <c r="AG4" s="101">
        <v>46066.0</v>
      </c>
      <c r="AH4" s="102" t="s">
        <v>896</v>
      </c>
      <c r="AI4" s="6"/>
      <c r="AJ4" s="3" t="str">
        <f t="shared" si="6"/>
        <v>WHIPC+2OR6New BuyFATP-NPI-OR6-MVA2601-101OM</v>
      </c>
      <c r="AK4" s="3">
        <f t="shared" si="7"/>
        <v>2</v>
      </c>
      <c r="AL4" s="3">
        <f t="shared" si="8"/>
        <v>2</v>
      </c>
      <c r="AM4" s="3">
        <f t="shared" si="9"/>
        <v>2</v>
      </c>
      <c r="AN4" s="3">
        <f t="shared" si="10"/>
        <v>2</v>
      </c>
    </row>
    <row r="5">
      <c r="A5" s="84">
        <v>46037.0</v>
      </c>
      <c r="B5" s="85" t="s">
        <v>891</v>
      </c>
      <c r="C5" s="85" t="s">
        <v>892</v>
      </c>
      <c r="D5" s="85" t="s">
        <v>893</v>
      </c>
      <c r="E5" s="107" t="s">
        <v>894</v>
      </c>
      <c r="F5" s="265">
        <v>4478.0</v>
      </c>
      <c r="G5" s="85" t="s">
        <v>68</v>
      </c>
      <c r="H5" s="114" t="str">
        <f>vlookup(G5,'Bidding list 26'!$B$4:$G$270,6,0)</f>
        <v>DELL E2225HM, 21.5 inch HDMI cable, 3Yrs Wty</v>
      </c>
      <c r="I5" s="88">
        <v>1980000.0</v>
      </c>
      <c r="J5" s="265">
        <v>2.0</v>
      </c>
      <c r="K5" s="266">
        <f t="shared" si="1"/>
        <v>3960000</v>
      </c>
      <c r="L5" s="85" t="s">
        <v>885</v>
      </c>
      <c r="M5" s="91"/>
      <c r="N5" s="166" t="s">
        <v>886</v>
      </c>
      <c r="O5" s="92" t="s">
        <v>98</v>
      </c>
      <c r="P5" s="92" t="s">
        <v>59</v>
      </c>
      <c r="Q5" s="84">
        <v>46052.0</v>
      </c>
      <c r="R5" s="93">
        <f t="shared" si="2"/>
        <v>15</v>
      </c>
      <c r="S5" s="94">
        <f t="array" ref="S5">INDEX('NONG Project Timeline-OPM updat'!$D$8:$I$65,MATCH(1,('NONG Project Timeline-OPM updat'!$B$8:$B$65=N5)*('NONG Project Timeline-OPM updat'!$C$8:$C$65=O5),0),MATCH(P5,'NONG Project Timeline-OPM updat'!$D$5:$I$5,0))-14</f>
        <v>46074</v>
      </c>
      <c r="T5" s="95">
        <f t="shared" si="3"/>
        <v>37</v>
      </c>
      <c r="U5" s="96" t="str">
        <f>IFERROR(VLOOKUP(G5,'Bidding list 26'!$B$2:$P$21,15,0),"")</f>
        <v/>
      </c>
      <c r="V5" s="97">
        <f t="shared" si="4"/>
        <v>46074</v>
      </c>
      <c r="W5" s="96" t="str">
        <f t="shared" si="5"/>
        <v>On time</v>
      </c>
      <c r="X5" s="98" t="s">
        <v>160</v>
      </c>
      <c r="Y5" s="85"/>
      <c r="Z5" s="99" t="s">
        <v>161</v>
      </c>
      <c r="AA5" s="85"/>
      <c r="AB5" s="85" t="s">
        <v>161</v>
      </c>
      <c r="AC5" s="85"/>
      <c r="AD5" s="99" t="s">
        <v>161</v>
      </c>
      <c r="AE5" s="85"/>
      <c r="AF5" s="120"/>
      <c r="AG5" s="101">
        <v>46073.0</v>
      </c>
      <c r="AH5" s="102" t="s">
        <v>897</v>
      </c>
      <c r="AI5" s="6"/>
      <c r="AJ5" s="3" t="str">
        <f t="shared" si="6"/>
        <v>WHMonitor 12OR6New Buy</v>
      </c>
      <c r="AK5" s="3">
        <f t="shared" si="7"/>
        <v>2</v>
      </c>
      <c r="AL5" s="3">
        <f t="shared" si="8"/>
        <v>2</v>
      </c>
      <c r="AM5" s="3">
        <f t="shared" si="9"/>
        <v>2</v>
      </c>
      <c r="AN5" s="3">
        <f t="shared" si="10"/>
        <v>2</v>
      </c>
    </row>
    <row r="6">
      <c r="A6" s="84">
        <v>46037.0</v>
      </c>
      <c r="B6" s="98" t="s">
        <v>891</v>
      </c>
      <c r="C6" s="98" t="s">
        <v>892</v>
      </c>
      <c r="D6" s="98" t="s">
        <v>893</v>
      </c>
      <c r="E6" s="268" t="s">
        <v>894</v>
      </c>
      <c r="F6" s="269">
        <v>4478.0</v>
      </c>
      <c r="G6" s="98" t="s">
        <v>74</v>
      </c>
      <c r="H6" s="102" t="str">
        <f>vlookup(G6,'Bidding list 26'!$B$4:$G$270,6,0)</f>
        <v>C61-4850, Not including RFID module. Includes: 64GB 27-key Android 11, controller with battery, charging dock, charging adapter, glass screen protector</v>
      </c>
      <c r="I6" s="105">
        <v>1.55E7</v>
      </c>
      <c r="J6" s="269">
        <v>1.0</v>
      </c>
      <c r="K6" s="270">
        <f t="shared" si="1"/>
        <v>15500000</v>
      </c>
      <c r="L6" s="98" t="s">
        <v>885</v>
      </c>
      <c r="M6" s="91"/>
      <c r="N6" s="166" t="s">
        <v>886</v>
      </c>
      <c r="O6" s="92" t="s">
        <v>98</v>
      </c>
      <c r="P6" s="92" t="s">
        <v>59</v>
      </c>
      <c r="Q6" s="84">
        <v>46084.0</v>
      </c>
      <c r="R6" s="93">
        <f t="shared" si="2"/>
        <v>47</v>
      </c>
      <c r="S6" s="94">
        <f t="array" ref="S6">INDEX('NONG Project Timeline-OPM updat'!$D$8:$I$65,MATCH(1,('NONG Project Timeline-OPM updat'!$B$8:$B$65=N6)*('NONG Project Timeline-OPM updat'!$C$8:$C$65=O6),0),MATCH(P6,'NONG Project Timeline-OPM updat'!$D$5:$I$5,0))-14</f>
        <v>46074</v>
      </c>
      <c r="T6" s="95">
        <f t="shared" si="3"/>
        <v>37</v>
      </c>
      <c r="U6" s="96">
        <f>IFERROR(VLOOKUP(G6,'Bidding list 26'!$B$2:$P$21,15,0),"")</f>
        <v>65</v>
      </c>
      <c r="V6" s="97">
        <f t="shared" si="4"/>
        <v>46009</v>
      </c>
      <c r="W6" s="96" t="str">
        <f t="shared" si="5"/>
        <v>Late</v>
      </c>
      <c r="X6" s="98" t="s">
        <v>160</v>
      </c>
      <c r="Y6" s="98"/>
      <c r="Z6" s="99" t="s">
        <v>161</v>
      </c>
      <c r="AA6" s="135" t="s">
        <v>898</v>
      </c>
      <c r="AB6" s="85" t="s">
        <v>161</v>
      </c>
      <c r="AC6" s="135" t="s">
        <v>899</v>
      </c>
      <c r="AD6" s="99" t="s">
        <v>161</v>
      </c>
      <c r="AE6" s="98" t="s">
        <v>900</v>
      </c>
      <c r="AF6" s="120"/>
      <c r="AG6" s="101">
        <v>46112.0</v>
      </c>
      <c r="AH6" s="102" t="s">
        <v>901</v>
      </c>
      <c r="AI6" s="6"/>
      <c r="AJ6" s="3" t="str">
        <f t="shared" si="6"/>
        <v>WHPDA CHAINWAY C61-48501OR6New BuyFATP-NPI-OR6-MVA2602-112OM</v>
      </c>
      <c r="AK6" s="3">
        <f t="shared" si="7"/>
        <v>1</v>
      </c>
      <c r="AL6" s="3">
        <f t="shared" si="8"/>
        <v>1</v>
      </c>
      <c r="AM6" s="3">
        <f t="shared" si="9"/>
        <v>1</v>
      </c>
      <c r="AN6" s="3">
        <f t="shared" si="10"/>
        <v>1</v>
      </c>
    </row>
    <row r="7" ht="43.5" customHeight="1">
      <c r="A7" s="84">
        <v>46041.0</v>
      </c>
      <c r="B7" s="98" t="s">
        <v>902</v>
      </c>
      <c r="C7" s="98" t="s">
        <v>903</v>
      </c>
      <c r="D7" s="98" t="s">
        <v>904</v>
      </c>
      <c r="E7" s="268" t="s">
        <v>905</v>
      </c>
      <c r="F7" s="269">
        <v>4493.0</v>
      </c>
      <c r="G7" s="85" t="s">
        <v>62</v>
      </c>
      <c r="H7" s="114" t="str">
        <f>vlookup(G7,'Bidding list 26'!$B$4:$G$270,6,0)</f>
        <v>#N/A</v>
      </c>
      <c r="I7" s="88">
        <v>7800000.0</v>
      </c>
      <c r="J7" s="265">
        <v>440.0</v>
      </c>
      <c r="K7" s="266">
        <f t="shared" si="1"/>
        <v>3432000000</v>
      </c>
      <c r="L7" s="85" t="s">
        <v>906</v>
      </c>
      <c r="M7" s="91"/>
      <c r="N7" s="166" t="s">
        <v>907</v>
      </c>
      <c r="O7" s="92" t="s">
        <v>98</v>
      </c>
      <c r="P7" s="92" t="s">
        <v>43</v>
      </c>
      <c r="Q7" s="84">
        <v>46076.0</v>
      </c>
      <c r="R7" s="93">
        <f t="shared" si="2"/>
        <v>35</v>
      </c>
      <c r="S7" s="94">
        <f t="array" ref="S7">INDEX('NONG Project Timeline-OPM updat'!$D$8:$I$65,MATCH(1,('NONG Project Timeline-OPM updat'!$B$8:$B$65=N7)*('NONG Project Timeline-OPM updat'!$C$8:$C$65=O7),0),MATCH(P7,'NONG Project Timeline-OPM updat'!$D$5:$I$5,0))-14</f>
        <v>-14</v>
      </c>
      <c r="T7" s="95">
        <f t="shared" si="3"/>
        <v>-46055</v>
      </c>
      <c r="U7" s="96" t="str">
        <f>IFERROR(VLOOKUP(G7,'Bidding list 26'!$B$2:$P$21,15,0),"")</f>
        <v/>
      </c>
      <c r="V7" s="97">
        <f t="shared" si="4"/>
        <v>-14</v>
      </c>
      <c r="W7" s="96" t="str">
        <f t="shared" si="5"/>
        <v>Late</v>
      </c>
      <c r="X7" s="98" t="s">
        <v>160</v>
      </c>
      <c r="Y7" s="85"/>
      <c r="Z7" s="99" t="s">
        <v>161</v>
      </c>
      <c r="AA7" s="102" t="s">
        <v>908</v>
      </c>
      <c r="AB7" s="85" t="s">
        <v>161</v>
      </c>
      <c r="AC7" s="99" t="s">
        <v>909</v>
      </c>
      <c r="AD7" s="99" t="s">
        <v>161</v>
      </c>
      <c r="AE7" s="135" t="s">
        <v>910</v>
      </c>
      <c r="AF7" s="127" t="s">
        <v>911</v>
      </c>
      <c r="AG7" s="101" t="s">
        <v>912</v>
      </c>
      <c r="AH7" s="98" t="s">
        <v>913</v>
      </c>
      <c r="AI7" s="67" t="s">
        <v>914</v>
      </c>
      <c r="AJ7" s="3" t="str">
        <f t="shared" si="6"/>
        <v>MEMini PC (Assy)440OR5New BuyL10-MP-OR5-MVA2601-103OM / L10-MP-OR5-MVA2601-105OM</v>
      </c>
      <c r="AK7" s="3">
        <f t="shared" si="7"/>
        <v>440</v>
      </c>
      <c r="AL7" s="3">
        <f t="shared" si="8"/>
        <v>440</v>
      </c>
      <c r="AM7" s="3">
        <f t="shared" si="9"/>
        <v>440</v>
      </c>
      <c r="AN7" s="3">
        <f t="shared" si="10"/>
        <v>440</v>
      </c>
    </row>
    <row r="8" ht="43.5" customHeight="1">
      <c r="A8" s="84">
        <v>46041.0</v>
      </c>
      <c r="B8" s="98" t="s">
        <v>902</v>
      </c>
      <c r="C8" s="98" t="s">
        <v>903</v>
      </c>
      <c r="D8" s="98" t="s">
        <v>904</v>
      </c>
      <c r="E8" s="268" t="s">
        <v>905</v>
      </c>
      <c r="F8" s="269">
        <v>4493.0</v>
      </c>
      <c r="G8" s="85" t="s">
        <v>70</v>
      </c>
      <c r="H8" s="114" t="str">
        <f>vlookup(G8,'Bidding list 26'!$B$4:$G$270,6,0)</f>
        <v>VA1903H-2, 19 inch, VGA cable + HDMI cable / Brand: VIEWSONIC</v>
      </c>
      <c r="I8" s="88">
        <v>1240000.0</v>
      </c>
      <c r="J8" s="265">
        <v>360.0</v>
      </c>
      <c r="K8" s="266">
        <f t="shared" si="1"/>
        <v>446400000</v>
      </c>
      <c r="L8" s="85" t="s">
        <v>906</v>
      </c>
      <c r="M8" s="91"/>
      <c r="N8" s="166" t="s">
        <v>907</v>
      </c>
      <c r="O8" s="92" t="s">
        <v>98</v>
      </c>
      <c r="P8" s="92" t="s">
        <v>43</v>
      </c>
      <c r="Q8" s="84">
        <v>46076.0</v>
      </c>
      <c r="R8" s="93">
        <f t="shared" si="2"/>
        <v>35</v>
      </c>
      <c r="S8" s="94">
        <f t="array" ref="S8">INDEX('NONG Project Timeline-OPM updat'!$D$8:$I$65,MATCH(1,('NONG Project Timeline-OPM updat'!$B$8:$B$65=N8)*('NONG Project Timeline-OPM updat'!$C$8:$C$65=O8),0),MATCH(P8,'NONG Project Timeline-OPM updat'!$D$5:$I$5,0))-14</f>
        <v>-14</v>
      </c>
      <c r="T8" s="95">
        <f t="shared" si="3"/>
        <v>-46055</v>
      </c>
      <c r="U8" s="96" t="str">
        <f>IFERROR(VLOOKUP(G8,'Bidding list 26'!$B$2:$P$21,15,0),"")</f>
        <v/>
      </c>
      <c r="V8" s="97">
        <f t="shared" si="4"/>
        <v>-14</v>
      </c>
      <c r="W8" s="96" t="str">
        <f t="shared" si="5"/>
        <v>Late</v>
      </c>
      <c r="X8" s="98" t="s">
        <v>160</v>
      </c>
      <c r="Y8" s="85"/>
      <c r="Z8" s="99" t="s">
        <v>161</v>
      </c>
      <c r="AA8" s="85" t="s">
        <v>915</v>
      </c>
      <c r="AB8" s="85" t="s">
        <v>161</v>
      </c>
      <c r="AC8" s="99" t="s">
        <v>916</v>
      </c>
      <c r="AD8" s="99" t="s">
        <v>161</v>
      </c>
      <c r="AE8" s="99" t="s">
        <v>917</v>
      </c>
      <c r="AF8" s="120"/>
      <c r="AG8" s="101" t="s">
        <v>918</v>
      </c>
      <c r="AH8" s="102" t="s">
        <v>919</v>
      </c>
      <c r="AI8" s="6"/>
      <c r="AJ8" s="3" t="str">
        <f t="shared" si="6"/>
        <v>MEMonitor 2360OR5New BuyL10-MP-OR5-MVA2601-103OM</v>
      </c>
      <c r="AK8" s="3">
        <f t="shared" si="7"/>
        <v>360</v>
      </c>
      <c r="AL8" s="3">
        <f t="shared" si="8"/>
        <v>360</v>
      </c>
      <c r="AM8" s="3">
        <f t="shared" si="9"/>
        <v>360</v>
      </c>
      <c r="AN8" s="3">
        <f t="shared" si="10"/>
        <v>360</v>
      </c>
    </row>
    <row r="9" ht="43.5" customHeight="1">
      <c r="A9" s="84">
        <v>46041.0</v>
      </c>
      <c r="B9" s="98" t="s">
        <v>902</v>
      </c>
      <c r="C9" s="98" t="s">
        <v>903</v>
      </c>
      <c r="D9" s="98" t="s">
        <v>904</v>
      </c>
      <c r="E9" s="268" t="s">
        <v>905</v>
      </c>
      <c r="F9" s="269">
        <v>4493.0</v>
      </c>
      <c r="G9" s="85" t="s">
        <v>920</v>
      </c>
      <c r="H9" s="114" t="str">
        <f>vlookup(G9,'Bidding list 26'!$B$4:$G$270,6,0)</f>
        <v>NEWLAND HH220-HD, USB cable</v>
      </c>
      <c r="I9" s="88">
        <v>2400000.0</v>
      </c>
      <c r="J9" s="265">
        <v>330.0</v>
      </c>
      <c r="K9" s="266">
        <f t="shared" si="1"/>
        <v>792000000</v>
      </c>
      <c r="L9" s="85" t="s">
        <v>906</v>
      </c>
      <c r="M9" s="91"/>
      <c r="N9" s="166" t="s">
        <v>907</v>
      </c>
      <c r="O9" s="92" t="s">
        <v>98</v>
      </c>
      <c r="P9" s="92" t="s">
        <v>43</v>
      </c>
      <c r="Q9" s="84">
        <v>46076.0</v>
      </c>
      <c r="R9" s="93">
        <f t="shared" si="2"/>
        <v>35</v>
      </c>
      <c r="S9" s="94">
        <f t="array" ref="S9">INDEX('NONG Project Timeline-OPM updat'!$D$8:$I$65,MATCH(1,('NONG Project Timeline-OPM updat'!$B$8:$B$65=N9)*('NONG Project Timeline-OPM updat'!$C$8:$C$65=O9),0),MATCH(P9,'NONG Project Timeline-OPM updat'!$D$5:$I$5,0))-14</f>
        <v>-14</v>
      </c>
      <c r="T9" s="95">
        <f t="shared" si="3"/>
        <v>-46055</v>
      </c>
      <c r="U9" s="96">
        <f>IFERROR(VLOOKUP(G9,'Bidding list 26'!$B$2:$P$21,15,0),"")</f>
        <v>35</v>
      </c>
      <c r="V9" s="97">
        <f t="shared" si="4"/>
        <v>-49</v>
      </c>
      <c r="W9" s="96" t="str">
        <f t="shared" si="5"/>
        <v>Late</v>
      </c>
      <c r="X9" s="98" t="s">
        <v>160</v>
      </c>
      <c r="Y9" s="85"/>
      <c r="Z9" s="99" t="s">
        <v>161</v>
      </c>
      <c r="AA9" s="85" t="s">
        <v>915</v>
      </c>
      <c r="AB9" s="85" t="s">
        <v>161</v>
      </c>
      <c r="AC9" s="99" t="s">
        <v>921</v>
      </c>
      <c r="AD9" s="99" t="s">
        <v>161</v>
      </c>
      <c r="AE9" s="85" t="s">
        <v>922</v>
      </c>
      <c r="AF9" s="120"/>
      <c r="AG9" s="101" t="s">
        <v>923</v>
      </c>
      <c r="AH9" s="102" t="s">
        <v>924</v>
      </c>
      <c r="AI9" s="6"/>
      <c r="AJ9" s="3" t="str">
        <f t="shared" si="6"/>
        <v>MEBarcode Scanner NEWLAND HH220-HD, USB cable330OR5New BuyL10-MP-OR5-MVA2601-103OM</v>
      </c>
      <c r="AK9" s="3">
        <f t="shared" si="7"/>
        <v>330</v>
      </c>
      <c r="AL9" s="3">
        <f t="shared" si="8"/>
        <v>330</v>
      </c>
      <c r="AM9" s="3">
        <f t="shared" si="9"/>
        <v>330</v>
      </c>
      <c r="AN9" s="3">
        <f t="shared" si="10"/>
        <v>330</v>
      </c>
    </row>
    <row r="10" ht="43.5" customHeight="1">
      <c r="A10" s="84">
        <v>46041.0</v>
      </c>
      <c r="B10" s="98" t="s">
        <v>902</v>
      </c>
      <c r="C10" s="98" t="s">
        <v>903</v>
      </c>
      <c r="D10" s="98" t="s">
        <v>904</v>
      </c>
      <c r="E10" s="268" t="s">
        <v>905</v>
      </c>
      <c r="F10" s="269">
        <v>4493.0</v>
      </c>
      <c r="G10" s="85" t="s">
        <v>29</v>
      </c>
      <c r="H10" s="114" t="str">
        <f>vlookup(G10,'Bidding list 26'!$B$4:$G$270,6,0)</f>
        <v>ZT610, 600dpi </v>
      </c>
      <c r="I10" s="88">
        <v>4.88E7</v>
      </c>
      <c r="J10" s="265">
        <v>16.0</v>
      </c>
      <c r="K10" s="266">
        <f t="shared" si="1"/>
        <v>780800000</v>
      </c>
      <c r="L10" s="85" t="s">
        <v>906</v>
      </c>
      <c r="M10" s="91"/>
      <c r="N10" s="166" t="s">
        <v>907</v>
      </c>
      <c r="O10" s="92" t="s">
        <v>98</v>
      </c>
      <c r="P10" s="92" t="s">
        <v>43</v>
      </c>
      <c r="Q10" s="84">
        <v>46076.0</v>
      </c>
      <c r="R10" s="93">
        <f t="shared" si="2"/>
        <v>35</v>
      </c>
      <c r="S10" s="94">
        <f t="array" ref="S10">INDEX('NONG Project Timeline-OPM updat'!$D$8:$I$65,MATCH(1,('NONG Project Timeline-OPM updat'!$B$8:$B$65=N10)*('NONG Project Timeline-OPM updat'!$C$8:$C$65=O10),0),MATCH(P10,'NONG Project Timeline-OPM updat'!$D$5:$I$5,0))-14</f>
        <v>-14</v>
      </c>
      <c r="T10" s="95">
        <f t="shared" si="3"/>
        <v>-46055</v>
      </c>
      <c r="U10" s="96">
        <f>IFERROR(VLOOKUP(G10,'Bidding list 26'!$B$2:$P$21,15,0),"")</f>
        <v>50</v>
      </c>
      <c r="V10" s="97">
        <f t="shared" si="4"/>
        <v>-64</v>
      </c>
      <c r="W10" s="96" t="str">
        <f t="shared" si="5"/>
        <v>Late</v>
      </c>
      <c r="X10" s="98" t="s">
        <v>160</v>
      </c>
      <c r="Y10" s="85"/>
      <c r="Z10" s="99" t="s">
        <v>161</v>
      </c>
      <c r="AA10" s="99" t="s">
        <v>915</v>
      </c>
      <c r="AB10" s="85" t="s">
        <v>161</v>
      </c>
      <c r="AC10" s="99" t="s">
        <v>925</v>
      </c>
      <c r="AD10" s="99" t="s">
        <v>161</v>
      </c>
      <c r="AE10" s="85" t="s">
        <v>925</v>
      </c>
      <c r="AF10" s="120"/>
      <c r="AG10" s="101" t="s">
        <v>912</v>
      </c>
      <c r="AH10" s="102" t="s">
        <v>926</v>
      </c>
      <c r="AI10" s="6"/>
      <c r="AJ10" s="3" t="str">
        <f t="shared" si="6"/>
        <v>MEBarcode Printer  ZEBRA16OR5New BuyL10-MP-OR5-MVA2601-103OM</v>
      </c>
      <c r="AK10" s="3">
        <f t="shared" si="7"/>
        <v>16</v>
      </c>
      <c r="AL10" s="3">
        <f t="shared" si="8"/>
        <v>16</v>
      </c>
      <c r="AM10" s="3">
        <f t="shared" si="9"/>
        <v>16</v>
      </c>
      <c r="AN10" s="3">
        <f t="shared" si="10"/>
        <v>16</v>
      </c>
    </row>
    <row r="11" ht="43.5" customHeight="1">
      <c r="A11" s="84">
        <v>46048.0</v>
      </c>
      <c r="B11" s="85" t="s">
        <v>26</v>
      </c>
      <c r="C11" s="85" t="s">
        <v>881</v>
      </c>
      <c r="D11" s="85" t="s">
        <v>882</v>
      </c>
      <c r="E11" s="107" t="s">
        <v>883</v>
      </c>
      <c r="F11" s="85"/>
      <c r="G11" s="85" t="s">
        <v>927</v>
      </c>
      <c r="H11" s="114" t="str">
        <f>vlookup(G11,'Bidding list 26'!$B$4:$G$270,6,0)</f>
        <v>#N/A</v>
      </c>
      <c r="I11" s="88">
        <v>1.928E7</v>
      </c>
      <c r="J11" s="265">
        <v>4.0</v>
      </c>
      <c r="K11" s="266">
        <f t="shared" si="1"/>
        <v>77120000</v>
      </c>
      <c r="L11" s="85" t="s">
        <v>885</v>
      </c>
      <c r="M11" s="91"/>
      <c r="N11" s="166" t="s">
        <v>886</v>
      </c>
      <c r="O11" s="92" t="s">
        <v>98</v>
      </c>
      <c r="P11" s="92" t="s">
        <v>59</v>
      </c>
      <c r="Q11" s="84">
        <v>46082.0</v>
      </c>
      <c r="R11" s="93">
        <f t="shared" si="2"/>
        <v>34</v>
      </c>
      <c r="S11" s="94">
        <f t="array" ref="S11">INDEX('NONG Project Timeline-OPM updat'!$D$8:$I$65,MATCH(1,('NONG Project Timeline-OPM updat'!$B$8:$B$65=N11)*('NONG Project Timeline-OPM updat'!$C$8:$C$65=O11),0),MATCH(P11,'NONG Project Timeline-OPM updat'!$D$5:$I$5,0))-14</f>
        <v>46074</v>
      </c>
      <c r="T11" s="95">
        <f t="shared" si="3"/>
        <v>26</v>
      </c>
      <c r="U11" s="96" t="str">
        <f>IFERROR(VLOOKUP(G11,'Bidding list 26'!$B$2:$P$21,15,0),"")</f>
        <v/>
      </c>
      <c r="V11" s="97">
        <f t="shared" si="4"/>
        <v>46074</v>
      </c>
      <c r="W11" s="96" t="str">
        <f t="shared" si="5"/>
        <v>On time</v>
      </c>
      <c r="X11" s="98" t="s">
        <v>160</v>
      </c>
      <c r="Y11" s="85"/>
      <c r="Z11" s="99" t="s">
        <v>161</v>
      </c>
      <c r="AA11" s="99" t="s">
        <v>928</v>
      </c>
      <c r="AB11" s="85" t="s">
        <v>161</v>
      </c>
      <c r="AC11" s="85" t="s">
        <v>929</v>
      </c>
      <c r="AD11" s="99" t="s">
        <v>161</v>
      </c>
      <c r="AE11" s="85" t="s">
        <v>929</v>
      </c>
      <c r="AF11" s="120"/>
      <c r="AG11" s="101">
        <v>46081.0</v>
      </c>
      <c r="AH11" s="114" t="s">
        <v>930</v>
      </c>
      <c r="AI11" s="6"/>
      <c r="AJ11" s="3" t="str">
        <f t="shared" si="6"/>
        <v>FAEIPC++4OR6New BuyFATP-NPI-OR6-MVA2601-106OM</v>
      </c>
      <c r="AK11" s="3">
        <f t="shared" si="7"/>
        <v>4</v>
      </c>
      <c r="AL11" s="3">
        <f t="shared" si="8"/>
        <v>4</v>
      </c>
      <c r="AM11" s="3">
        <f t="shared" si="9"/>
        <v>4</v>
      </c>
      <c r="AN11" s="3">
        <f t="shared" si="10"/>
        <v>4</v>
      </c>
    </row>
    <row r="12" ht="43.5" customHeight="1">
      <c r="A12" s="84">
        <v>46048.0</v>
      </c>
      <c r="B12" s="85" t="s">
        <v>26</v>
      </c>
      <c r="C12" s="85" t="s">
        <v>881</v>
      </c>
      <c r="D12" s="85" t="s">
        <v>882</v>
      </c>
      <c r="E12" s="107" t="s">
        <v>883</v>
      </c>
      <c r="F12" s="85"/>
      <c r="G12" s="85" t="s">
        <v>68</v>
      </c>
      <c r="H12" s="114" t="str">
        <f>vlookup(G12,'Bidding list 26'!$B$4:$G$270,6,0)</f>
        <v>DELL E2225HM, 21.5 inch HDMI cable, 3Yrs Wty</v>
      </c>
      <c r="I12" s="88">
        <v>1980000.0</v>
      </c>
      <c r="J12" s="265">
        <v>4.0</v>
      </c>
      <c r="K12" s="266">
        <f t="shared" si="1"/>
        <v>7920000</v>
      </c>
      <c r="L12" s="85" t="s">
        <v>885</v>
      </c>
      <c r="M12" s="91"/>
      <c r="N12" s="166" t="s">
        <v>886</v>
      </c>
      <c r="O12" s="92" t="s">
        <v>98</v>
      </c>
      <c r="P12" s="92" t="s">
        <v>59</v>
      </c>
      <c r="Q12" s="84">
        <v>46082.0</v>
      </c>
      <c r="R12" s="93">
        <f t="shared" si="2"/>
        <v>34</v>
      </c>
      <c r="S12" s="94">
        <f t="array" ref="S12">INDEX('NONG Project Timeline-OPM updat'!$D$8:$I$65,MATCH(1,('NONG Project Timeline-OPM updat'!$B$8:$B$65=N12)*('NONG Project Timeline-OPM updat'!$C$8:$C$65=O12),0),MATCH(P12,'NONG Project Timeline-OPM updat'!$D$5:$I$5,0))-14</f>
        <v>46074</v>
      </c>
      <c r="T12" s="95">
        <f t="shared" si="3"/>
        <v>26</v>
      </c>
      <c r="U12" s="96" t="str">
        <f>IFERROR(VLOOKUP(G12,'Bidding list 26'!$B$2:$P$21,15,0),"")</f>
        <v/>
      </c>
      <c r="V12" s="97">
        <f t="shared" si="4"/>
        <v>46074</v>
      </c>
      <c r="W12" s="96" t="str">
        <f t="shared" si="5"/>
        <v>On time</v>
      </c>
      <c r="X12" s="98" t="s">
        <v>160</v>
      </c>
      <c r="Y12" s="85"/>
      <c r="Z12" s="99" t="s">
        <v>161</v>
      </c>
      <c r="AA12" s="99" t="s">
        <v>928</v>
      </c>
      <c r="AB12" s="85" t="s">
        <v>161</v>
      </c>
      <c r="AC12" s="85" t="s">
        <v>931</v>
      </c>
      <c r="AD12" s="99" t="s">
        <v>161</v>
      </c>
      <c r="AE12" s="99" t="s">
        <v>932</v>
      </c>
      <c r="AF12" s="120"/>
      <c r="AG12" s="101">
        <v>46081.0</v>
      </c>
      <c r="AH12" s="114" t="s">
        <v>933</v>
      </c>
      <c r="AI12" s="6"/>
      <c r="AJ12" s="3" t="str">
        <f t="shared" si="6"/>
        <v>FAEMonitor 14OR6New BuyFATP-NPI-OR6-MVA2601-106OM</v>
      </c>
      <c r="AK12" s="3">
        <f t="shared" si="7"/>
        <v>4</v>
      </c>
      <c r="AL12" s="3">
        <f t="shared" si="8"/>
        <v>4</v>
      </c>
      <c r="AM12" s="3">
        <f t="shared" si="9"/>
        <v>4</v>
      </c>
      <c r="AN12" s="3">
        <f t="shared" si="10"/>
        <v>4</v>
      </c>
    </row>
    <row r="13" ht="43.5" customHeight="1">
      <c r="A13" s="84">
        <v>46051.0</v>
      </c>
      <c r="B13" s="98" t="s">
        <v>934</v>
      </c>
      <c r="C13" s="98" t="s">
        <v>935</v>
      </c>
      <c r="D13" s="98" t="s">
        <v>936</v>
      </c>
      <c r="E13" s="268" t="s">
        <v>937</v>
      </c>
      <c r="F13" s="269">
        <v>3802.0</v>
      </c>
      <c r="G13" s="98" t="s">
        <v>50</v>
      </c>
      <c r="H13" s="102" t="str">
        <f>vlookup(G13,'Bidding list 26'!$B$4:$G$270,6,0)</f>
        <v>#N/A</v>
      </c>
      <c r="I13" s="105">
        <v>1.087E7</v>
      </c>
      <c r="J13" s="269">
        <v>4.0</v>
      </c>
      <c r="K13" s="270">
        <f t="shared" si="1"/>
        <v>43480000</v>
      </c>
      <c r="L13" s="98" t="s">
        <v>938</v>
      </c>
      <c r="M13" s="91"/>
      <c r="N13" s="166" t="s">
        <v>939</v>
      </c>
      <c r="O13" s="240"/>
      <c r="P13" s="240"/>
      <c r="Q13" s="84">
        <v>46082.0</v>
      </c>
      <c r="R13" s="93">
        <f t="shared" si="2"/>
        <v>31</v>
      </c>
      <c r="S13" s="179" t="str">
        <f t="array" ref="S13">INDEX('NONG Project Timeline-OPM updat'!$D$8:$I$65,MATCH(1,('NONG Project Timeline-OPM updat'!$B$8:$B$65=N13)*('NONG Project Timeline-OPM updat'!$C$8:$C$65=O13),0),MATCH(P13,'NONG Project Timeline-OPM updat'!$D$5:$I$5,0))-14</f>
        <v>#N/A</v>
      </c>
      <c r="T13" s="95" t="str">
        <f t="shared" si="3"/>
        <v>#N/A</v>
      </c>
      <c r="U13" s="96" t="str">
        <f>IFERROR(VLOOKUP(G13,'Bidding list 26'!$B$2:$P$21,15,0),"")</f>
        <v/>
      </c>
      <c r="V13" s="96" t="str">
        <f t="shared" si="4"/>
        <v>#N/A</v>
      </c>
      <c r="W13" s="96" t="str">
        <f t="shared" si="5"/>
        <v>#N/A</v>
      </c>
      <c r="X13" s="98" t="s">
        <v>160</v>
      </c>
      <c r="Y13" s="98"/>
      <c r="Z13" s="99" t="s">
        <v>161</v>
      </c>
      <c r="AA13" s="135" t="s">
        <v>940</v>
      </c>
      <c r="AB13" s="85" t="s">
        <v>161</v>
      </c>
      <c r="AC13" s="98" t="s">
        <v>941</v>
      </c>
      <c r="AD13" s="99" t="s">
        <v>161</v>
      </c>
      <c r="AE13" s="98" t="s">
        <v>941</v>
      </c>
      <c r="AF13" s="120"/>
      <c r="AG13" s="101">
        <v>46080.0</v>
      </c>
      <c r="AH13" s="102" t="s">
        <v>942</v>
      </c>
      <c r="AI13" s="6"/>
      <c r="AJ13" s="3" t="str">
        <f t="shared" si="6"/>
        <v>PQEIPC4LD8New BuyFATP-NPI-LD8-MVA2601-111OM</v>
      </c>
      <c r="AK13" s="3">
        <f t="shared" si="7"/>
        <v>4</v>
      </c>
      <c r="AL13" s="3">
        <f t="shared" si="8"/>
        <v>4</v>
      </c>
      <c r="AM13" s="3">
        <f t="shared" si="9"/>
        <v>4</v>
      </c>
      <c r="AN13" s="3">
        <f t="shared" si="10"/>
        <v>4</v>
      </c>
    </row>
    <row r="14" ht="43.5" customHeight="1">
      <c r="A14" s="84">
        <v>46051.0</v>
      </c>
      <c r="B14" s="98" t="s">
        <v>934</v>
      </c>
      <c r="C14" s="98" t="s">
        <v>935</v>
      </c>
      <c r="D14" s="98" t="s">
        <v>936</v>
      </c>
      <c r="E14" s="268" t="s">
        <v>937</v>
      </c>
      <c r="F14" s="269">
        <v>3802.0</v>
      </c>
      <c r="G14" s="98" t="s">
        <v>70</v>
      </c>
      <c r="H14" s="102" t="str">
        <f>vlookup(G14,'Bidding list 26'!$B$4:$G$270,6,0)</f>
        <v>VA1903H-2, 19 inch, VGA cable + HDMI cable / Brand: VIEWSONIC</v>
      </c>
      <c r="I14" s="105">
        <v>1240000.0</v>
      </c>
      <c r="J14" s="269">
        <v>4.0</v>
      </c>
      <c r="K14" s="270">
        <f t="shared" si="1"/>
        <v>4960000</v>
      </c>
      <c r="L14" s="98" t="s">
        <v>938</v>
      </c>
      <c r="M14" s="91"/>
      <c r="N14" s="166" t="s">
        <v>939</v>
      </c>
      <c r="O14" s="240"/>
      <c r="P14" s="240"/>
      <c r="Q14" s="84">
        <v>46082.0</v>
      </c>
      <c r="R14" s="93">
        <f t="shared" si="2"/>
        <v>31</v>
      </c>
      <c r="S14" s="179" t="str">
        <f t="array" ref="S14">INDEX('NONG Project Timeline-OPM updat'!$D$8:$I$65,MATCH(1,('NONG Project Timeline-OPM updat'!$B$8:$B$65=N14)*('NONG Project Timeline-OPM updat'!$C$8:$C$65=O14),0),MATCH(P14,'NONG Project Timeline-OPM updat'!$D$5:$I$5,0))-14</f>
        <v>#N/A</v>
      </c>
      <c r="T14" s="95" t="str">
        <f t="shared" si="3"/>
        <v>#N/A</v>
      </c>
      <c r="U14" s="96" t="str">
        <f>IFERROR(VLOOKUP(G14,'Bidding list 26'!$B$2:$P$21,15,0),"")</f>
        <v/>
      </c>
      <c r="V14" s="96" t="str">
        <f t="shared" si="4"/>
        <v>#N/A</v>
      </c>
      <c r="W14" s="96" t="str">
        <f t="shared" si="5"/>
        <v>#N/A</v>
      </c>
      <c r="X14" s="98" t="s">
        <v>160</v>
      </c>
      <c r="Y14" s="98"/>
      <c r="Z14" s="99" t="s">
        <v>161</v>
      </c>
      <c r="AA14" s="98"/>
      <c r="AB14" s="85" t="s">
        <v>161</v>
      </c>
      <c r="AC14" s="98"/>
      <c r="AD14" s="99" t="s">
        <v>161</v>
      </c>
      <c r="AE14" s="98"/>
      <c r="AF14" s="120"/>
      <c r="AG14" s="101">
        <v>46080.0</v>
      </c>
      <c r="AH14" s="98" t="s">
        <v>943</v>
      </c>
      <c r="AI14" s="6"/>
      <c r="AJ14" s="3" t="str">
        <f t="shared" si="6"/>
        <v>PQEMonitor 24LD8New Buy</v>
      </c>
      <c r="AK14" s="3">
        <f t="shared" si="7"/>
        <v>4</v>
      </c>
      <c r="AL14" s="3">
        <f t="shared" si="8"/>
        <v>4</v>
      </c>
      <c r="AM14" s="3">
        <f t="shared" si="9"/>
        <v>4</v>
      </c>
      <c r="AN14" s="3">
        <f t="shared" si="10"/>
        <v>4</v>
      </c>
    </row>
    <row r="15" ht="43.5" customHeight="1">
      <c r="A15" s="84">
        <v>46051.0</v>
      </c>
      <c r="B15" s="98" t="s">
        <v>934</v>
      </c>
      <c r="C15" s="98" t="s">
        <v>935</v>
      </c>
      <c r="D15" s="98" t="s">
        <v>936</v>
      </c>
      <c r="E15" s="268" t="s">
        <v>937</v>
      </c>
      <c r="F15" s="269">
        <v>3802.0</v>
      </c>
      <c r="G15" s="98" t="s">
        <v>42</v>
      </c>
      <c r="H15" s="102" t="str">
        <f>vlookup(G15,'Bidding list 26'!$B$4:$G$270,6,0)</f>
        <v>SEUIC HS505HDP-2530 ,USB cable</v>
      </c>
      <c r="I15" s="105">
        <v>3300000.0</v>
      </c>
      <c r="J15" s="269">
        <v>3.0</v>
      </c>
      <c r="K15" s="270">
        <f t="shared" si="1"/>
        <v>9900000</v>
      </c>
      <c r="L15" s="98" t="s">
        <v>938</v>
      </c>
      <c r="M15" s="91"/>
      <c r="N15" s="166" t="s">
        <v>939</v>
      </c>
      <c r="O15" s="240"/>
      <c r="P15" s="240"/>
      <c r="Q15" s="84">
        <v>46082.0</v>
      </c>
      <c r="R15" s="93">
        <f t="shared" si="2"/>
        <v>31</v>
      </c>
      <c r="S15" s="179" t="str">
        <f t="array" ref="S15">INDEX('NONG Project Timeline-OPM updat'!$D$8:$I$65,MATCH(1,('NONG Project Timeline-OPM updat'!$B$8:$B$65=N15)*('NONG Project Timeline-OPM updat'!$C$8:$C$65=O15),0),MATCH(P15,'NONG Project Timeline-OPM updat'!$D$5:$I$5,0))-14</f>
        <v>#N/A</v>
      </c>
      <c r="T15" s="95" t="str">
        <f t="shared" si="3"/>
        <v>#N/A</v>
      </c>
      <c r="U15" s="96">
        <f>IFERROR(VLOOKUP(G15,'Bidding list 26'!$B$2:$P$21,15,0),"")</f>
        <v>50</v>
      </c>
      <c r="V15" s="96" t="str">
        <f t="shared" si="4"/>
        <v>#N/A</v>
      </c>
      <c r="W15" s="96" t="str">
        <f t="shared" si="5"/>
        <v>#N/A</v>
      </c>
      <c r="X15" s="98" t="s">
        <v>160</v>
      </c>
      <c r="Y15" s="98"/>
      <c r="Z15" s="99" t="s">
        <v>161</v>
      </c>
      <c r="AA15" s="135" t="s">
        <v>944</v>
      </c>
      <c r="AB15" s="85" t="s">
        <v>161</v>
      </c>
      <c r="AC15" s="135" t="s">
        <v>945</v>
      </c>
      <c r="AD15" s="99" t="s">
        <v>161</v>
      </c>
      <c r="AE15" s="98" t="s">
        <v>946</v>
      </c>
      <c r="AF15" s="120"/>
      <c r="AG15" s="101">
        <v>46097.0</v>
      </c>
      <c r="AH15" s="271" t="s">
        <v>947</v>
      </c>
      <c r="AI15" s="6"/>
      <c r="AJ15" s="3" t="str">
        <f t="shared" si="6"/>
        <v>PQEBarcode Scanner SEUIC HS505HDP-2530 ,USB cable3LD8New BuyFATP-NPI-LD8-MVA2601-110OM</v>
      </c>
      <c r="AK15" s="3">
        <f t="shared" si="7"/>
        <v>3</v>
      </c>
      <c r="AL15" s="3">
        <f t="shared" si="8"/>
        <v>3</v>
      </c>
      <c r="AM15" s="3">
        <f t="shared" si="9"/>
        <v>3</v>
      </c>
      <c r="AN15" s="3">
        <f t="shared" si="10"/>
        <v>3</v>
      </c>
    </row>
    <row r="16" ht="43.5" customHeight="1">
      <c r="A16" s="84">
        <v>46052.0</v>
      </c>
      <c r="B16" s="98" t="s">
        <v>49</v>
      </c>
      <c r="C16" s="98" t="s">
        <v>948</v>
      </c>
      <c r="D16" s="98" t="s">
        <v>949</v>
      </c>
      <c r="E16" s="268" t="s">
        <v>950</v>
      </c>
      <c r="F16" s="269">
        <v>4179.0</v>
      </c>
      <c r="G16" s="98" t="s">
        <v>927</v>
      </c>
      <c r="H16" s="102" t="str">
        <f>vlookup(G16,'Bidding list 26'!$B$4:$G$270,6,0)</f>
        <v>#N/A</v>
      </c>
      <c r="I16" s="105">
        <v>1.928E7</v>
      </c>
      <c r="J16" s="269">
        <v>8.0</v>
      </c>
      <c r="K16" s="270">
        <f t="shared" si="1"/>
        <v>154240000</v>
      </c>
      <c r="L16" s="98" t="s">
        <v>951</v>
      </c>
      <c r="M16" s="91"/>
      <c r="N16" s="166" t="s">
        <v>939</v>
      </c>
      <c r="O16" s="92" t="s">
        <v>98</v>
      </c>
      <c r="P16" s="92" t="s">
        <v>89</v>
      </c>
      <c r="Q16" s="84">
        <v>46082.0</v>
      </c>
      <c r="R16" s="93">
        <f t="shared" si="2"/>
        <v>30</v>
      </c>
      <c r="S16" s="272">
        <f t="array" ref="S16">INDEX('NONG Project Timeline-OPM updat'!$D$8:$I$65,MATCH(1,('NONG Project Timeline-OPM updat'!$B$8:$B$65=N16)*('NONG Project Timeline-OPM updat'!$C$8:$C$65=O16),0),MATCH(P16,'NONG Project Timeline-OPM updat'!$D$5:$I$5,0))-14</f>
        <v>46160</v>
      </c>
      <c r="T16" s="95">
        <f t="shared" si="3"/>
        <v>108</v>
      </c>
      <c r="U16" s="96" t="str">
        <f>IFERROR(VLOOKUP(G16,'Bidding list 26'!$B$2:$P$21,15,0),"")</f>
        <v/>
      </c>
      <c r="V16" s="273">
        <f t="shared" si="4"/>
        <v>46160</v>
      </c>
      <c r="W16" s="96" t="str">
        <f t="shared" si="5"/>
        <v>On time</v>
      </c>
      <c r="X16" s="98" t="s">
        <v>160</v>
      </c>
      <c r="Y16" s="98"/>
      <c r="Z16" s="99" t="s">
        <v>161</v>
      </c>
      <c r="AA16" s="135" t="s">
        <v>944</v>
      </c>
      <c r="AB16" s="85" t="s">
        <v>161</v>
      </c>
      <c r="AC16" s="98" t="s">
        <v>952</v>
      </c>
      <c r="AD16" s="99" t="s">
        <v>161</v>
      </c>
      <c r="AE16" s="98" t="s">
        <v>952</v>
      </c>
      <c r="AF16" s="120"/>
      <c r="AG16" s="101">
        <v>46080.0</v>
      </c>
      <c r="AH16" s="102" t="s">
        <v>953</v>
      </c>
      <c r="AI16" s="6"/>
      <c r="AJ16" s="3" t="str">
        <f t="shared" si="6"/>
        <v>TEIPC++8LD8New BuyFATP-NPI-LD8-MVA2601-110OM</v>
      </c>
      <c r="AK16" s="3">
        <f t="shared" si="7"/>
        <v>8</v>
      </c>
      <c r="AL16" s="3">
        <f t="shared" si="8"/>
        <v>8</v>
      </c>
      <c r="AM16" s="3">
        <f t="shared" si="9"/>
        <v>8</v>
      </c>
      <c r="AN16" s="3">
        <f t="shared" si="10"/>
        <v>8</v>
      </c>
    </row>
    <row r="17" ht="43.5" customHeight="1">
      <c r="A17" s="84">
        <v>46052.0</v>
      </c>
      <c r="B17" s="98" t="s">
        <v>49</v>
      </c>
      <c r="C17" s="98" t="s">
        <v>948</v>
      </c>
      <c r="D17" s="98" t="s">
        <v>949</v>
      </c>
      <c r="E17" s="268" t="s">
        <v>950</v>
      </c>
      <c r="F17" s="269">
        <v>4179.0</v>
      </c>
      <c r="G17" s="98" t="s">
        <v>70</v>
      </c>
      <c r="H17" s="102" t="str">
        <f>vlookup(G17,'Bidding list 26'!$B$4:$G$270,6,0)</f>
        <v>VA1903H-2, 19 inch, VGA cable + HDMI cable / Brand: VIEWSONIC</v>
      </c>
      <c r="I17" s="105">
        <v>1240000.0</v>
      </c>
      <c r="J17" s="269">
        <v>8.0</v>
      </c>
      <c r="K17" s="270">
        <f t="shared" si="1"/>
        <v>9920000</v>
      </c>
      <c r="L17" s="98" t="s">
        <v>951</v>
      </c>
      <c r="M17" s="91"/>
      <c r="N17" s="166" t="s">
        <v>939</v>
      </c>
      <c r="O17" s="92" t="s">
        <v>98</v>
      </c>
      <c r="P17" s="92" t="s">
        <v>89</v>
      </c>
      <c r="Q17" s="84">
        <v>46082.0</v>
      </c>
      <c r="R17" s="93">
        <f t="shared" si="2"/>
        <v>30</v>
      </c>
      <c r="S17" s="272">
        <f t="array" ref="S17">INDEX('NONG Project Timeline-OPM updat'!$D$8:$I$65,MATCH(1,('NONG Project Timeline-OPM updat'!$B$8:$B$65=N17)*('NONG Project Timeline-OPM updat'!$C$8:$C$65=O17),0),MATCH(P17,'NONG Project Timeline-OPM updat'!$D$5:$I$5,0))-14</f>
        <v>46160</v>
      </c>
      <c r="T17" s="95">
        <f t="shared" si="3"/>
        <v>108</v>
      </c>
      <c r="U17" s="96" t="str">
        <f>IFERROR(VLOOKUP(G17,'Bidding list 26'!$B$2:$P$21,15,0),"")</f>
        <v/>
      </c>
      <c r="V17" s="273">
        <f t="shared" si="4"/>
        <v>46160</v>
      </c>
      <c r="W17" s="96" t="str">
        <f t="shared" si="5"/>
        <v>On time</v>
      </c>
      <c r="X17" s="98" t="s">
        <v>160</v>
      </c>
      <c r="Y17" s="98"/>
      <c r="Z17" s="99" t="s">
        <v>161</v>
      </c>
      <c r="AA17" s="98"/>
      <c r="AB17" s="85" t="s">
        <v>161</v>
      </c>
      <c r="AC17" s="98"/>
      <c r="AD17" s="99" t="s">
        <v>161</v>
      </c>
      <c r="AE17" s="98"/>
      <c r="AF17" s="120"/>
      <c r="AG17" s="101">
        <v>46080.0</v>
      </c>
      <c r="AH17" s="102" t="s">
        <v>954</v>
      </c>
      <c r="AI17" s="6"/>
      <c r="AJ17" s="3" t="str">
        <f t="shared" si="6"/>
        <v>TEMonitor 28LD8New Buy</v>
      </c>
      <c r="AK17" s="3">
        <f t="shared" si="7"/>
        <v>8</v>
      </c>
      <c r="AL17" s="3">
        <f t="shared" si="8"/>
        <v>8</v>
      </c>
      <c r="AM17" s="3">
        <f t="shared" si="9"/>
        <v>8</v>
      </c>
      <c r="AN17" s="3">
        <f t="shared" si="10"/>
        <v>8</v>
      </c>
    </row>
    <row r="18" ht="43.5" customHeight="1">
      <c r="A18" s="84">
        <v>46052.0</v>
      </c>
      <c r="B18" s="98" t="s">
        <v>49</v>
      </c>
      <c r="C18" s="98" t="s">
        <v>948</v>
      </c>
      <c r="D18" s="98" t="s">
        <v>949</v>
      </c>
      <c r="E18" s="268" t="s">
        <v>950</v>
      </c>
      <c r="F18" s="269">
        <v>4179.0</v>
      </c>
      <c r="G18" s="98" t="s">
        <v>39</v>
      </c>
      <c r="H18" s="102" t="str">
        <f>vlookup(G18,'Bidding list 26'!$B$4:$G$270,6,0)</f>
        <v>HS505DP, USB cable</v>
      </c>
      <c r="I18" s="105">
        <v>2300000.0</v>
      </c>
      <c r="J18" s="269">
        <v>8.0</v>
      </c>
      <c r="K18" s="270">
        <f t="shared" si="1"/>
        <v>18400000</v>
      </c>
      <c r="L18" s="98" t="s">
        <v>951</v>
      </c>
      <c r="M18" s="91"/>
      <c r="N18" s="166" t="s">
        <v>939</v>
      </c>
      <c r="O18" s="92" t="s">
        <v>98</v>
      </c>
      <c r="P18" s="92" t="s">
        <v>89</v>
      </c>
      <c r="Q18" s="84">
        <v>46082.0</v>
      </c>
      <c r="R18" s="93">
        <f t="shared" si="2"/>
        <v>30</v>
      </c>
      <c r="S18" s="272">
        <f t="array" ref="S18">INDEX('NONG Project Timeline-OPM updat'!$D$8:$I$65,MATCH(1,('NONG Project Timeline-OPM updat'!$B$8:$B$65=N18)*('NONG Project Timeline-OPM updat'!$C$8:$C$65=O18),0),MATCH(P18,'NONG Project Timeline-OPM updat'!$D$5:$I$5,0))-14</f>
        <v>46160</v>
      </c>
      <c r="T18" s="95">
        <f t="shared" si="3"/>
        <v>108</v>
      </c>
      <c r="U18" s="96">
        <f>IFERROR(VLOOKUP(G18,'Bidding list 26'!$B$2:$P$21,15,0),"")</f>
        <v>50</v>
      </c>
      <c r="V18" s="273">
        <f t="shared" si="4"/>
        <v>46110</v>
      </c>
      <c r="W18" s="96" t="str">
        <f t="shared" si="5"/>
        <v>On time</v>
      </c>
      <c r="X18" s="98" t="s">
        <v>160</v>
      </c>
      <c r="Y18" s="98"/>
      <c r="Z18" s="99" t="s">
        <v>161</v>
      </c>
      <c r="AA18" s="135" t="s">
        <v>944</v>
      </c>
      <c r="AB18" s="85" t="s">
        <v>161</v>
      </c>
      <c r="AC18" s="98" t="s">
        <v>946</v>
      </c>
      <c r="AD18" s="99" t="s">
        <v>161</v>
      </c>
      <c r="AE18" s="98" t="s">
        <v>946</v>
      </c>
      <c r="AF18" s="120"/>
      <c r="AG18" s="101">
        <v>46097.0</v>
      </c>
      <c r="AH18" s="98" t="s">
        <v>955</v>
      </c>
      <c r="AI18" s="274">
        <v>46098.558333333334</v>
      </c>
      <c r="AJ18" s="3" t="str">
        <f t="shared" si="6"/>
        <v>TEBarcode Scanner SEUIC HS505DP, USB cable8LD8New BuyFATP-NPI-LD8-MVA2601-110OM</v>
      </c>
      <c r="AK18" s="3">
        <f t="shared" si="7"/>
        <v>8</v>
      </c>
      <c r="AL18" s="3">
        <f t="shared" si="8"/>
        <v>8</v>
      </c>
      <c r="AM18" s="3">
        <f t="shared" si="9"/>
        <v>8</v>
      </c>
      <c r="AN18" s="3">
        <f t="shared" si="10"/>
        <v>8</v>
      </c>
    </row>
    <row r="19" ht="43.5" customHeight="1">
      <c r="A19" s="84">
        <v>46052.0</v>
      </c>
      <c r="B19" s="98" t="s">
        <v>891</v>
      </c>
      <c r="C19" s="98" t="s">
        <v>892</v>
      </c>
      <c r="D19" s="98" t="s">
        <v>893</v>
      </c>
      <c r="E19" s="268" t="s">
        <v>894</v>
      </c>
      <c r="F19" s="269">
        <v>4478.0</v>
      </c>
      <c r="G19" s="98" t="s">
        <v>50</v>
      </c>
      <c r="H19" s="102" t="str">
        <f>vlookup(G19,'Bidding list 26'!$B$4:$G$270,6,0)</f>
        <v>#N/A</v>
      </c>
      <c r="I19" s="105">
        <v>1.087E7</v>
      </c>
      <c r="J19" s="269">
        <v>3.0</v>
      </c>
      <c r="K19" s="270">
        <f t="shared" si="1"/>
        <v>32610000</v>
      </c>
      <c r="L19" s="98" t="s">
        <v>939</v>
      </c>
      <c r="M19" s="91"/>
      <c r="N19" s="166" t="s">
        <v>939</v>
      </c>
      <c r="O19" s="92" t="s">
        <v>98</v>
      </c>
      <c r="P19" s="92" t="s">
        <v>89</v>
      </c>
      <c r="Q19" s="84">
        <v>46076.0</v>
      </c>
      <c r="R19" s="93">
        <f t="shared" si="2"/>
        <v>24</v>
      </c>
      <c r="S19" s="272">
        <f t="array" ref="S19">INDEX('NONG Project Timeline-OPM updat'!$D$8:$I$65,MATCH(1,('NONG Project Timeline-OPM updat'!$B$8:$B$65=N19)*('NONG Project Timeline-OPM updat'!$C$8:$C$65=O19),0),MATCH(P19,'NONG Project Timeline-OPM updat'!$D$5:$I$5,0))-14</f>
        <v>46160</v>
      </c>
      <c r="T19" s="95">
        <f t="shared" si="3"/>
        <v>108</v>
      </c>
      <c r="U19" s="96" t="str">
        <f>IFERROR(VLOOKUP(G19,'Bidding list 26'!$B$2:$P$21,15,0),"")</f>
        <v/>
      </c>
      <c r="V19" s="273">
        <f t="shared" si="4"/>
        <v>46160</v>
      </c>
      <c r="W19" s="96" t="str">
        <f t="shared" si="5"/>
        <v>On time</v>
      </c>
      <c r="X19" s="98" t="s">
        <v>190</v>
      </c>
      <c r="Y19" s="98"/>
      <c r="Z19" s="99" t="s">
        <v>161</v>
      </c>
      <c r="AA19" s="135" t="s">
        <v>940</v>
      </c>
      <c r="AB19" s="85" t="s">
        <v>161</v>
      </c>
      <c r="AC19" s="98" t="s">
        <v>941</v>
      </c>
      <c r="AD19" s="99" t="s">
        <v>161</v>
      </c>
      <c r="AE19" s="98" t="s">
        <v>941</v>
      </c>
      <c r="AF19" s="120"/>
      <c r="AG19" s="101">
        <v>46080.0</v>
      </c>
      <c r="AH19" s="102" t="s">
        <v>956</v>
      </c>
      <c r="AI19" s="6"/>
      <c r="AJ19" s="3" t="str">
        <f t="shared" si="6"/>
        <v>WHIPC3LD8LeverageFATP-NPI-LD8-MVA2601-111OM</v>
      </c>
      <c r="AK19" s="3">
        <f t="shared" si="7"/>
        <v>3</v>
      </c>
      <c r="AL19" s="3">
        <f t="shared" si="8"/>
        <v>3</v>
      </c>
      <c r="AM19" s="3">
        <f t="shared" si="9"/>
        <v>3</v>
      </c>
      <c r="AN19" s="3">
        <f t="shared" si="10"/>
        <v>3</v>
      </c>
    </row>
    <row r="20" ht="43.5" customHeight="1">
      <c r="A20" s="84">
        <v>46052.0</v>
      </c>
      <c r="B20" s="85" t="s">
        <v>891</v>
      </c>
      <c r="C20" s="85" t="s">
        <v>892</v>
      </c>
      <c r="D20" s="85" t="s">
        <v>893</v>
      </c>
      <c r="E20" s="107" t="s">
        <v>894</v>
      </c>
      <c r="F20" s="265">
        <v>4478.0</v>
      </c>
      <c r="G20" s="85" t="s">
        <v>68</v>
      </c>
      <c r="H20" s="114" t="str">
        <f>vlookup(G20,'Bidding list 26'!$B$4:$G$270,6,0)</f>
        <v>DELL E2225HM, 21.5 inch HDMI cable, 3Yrs Wty</v>
      </c>
      <c r="I20" s="88">
        <v>1980000.0</v>
      </c>
      <c r="J20" s="265">
        <v>3.0</v>
      </c>
      <c r="K20" s="266">
        <f t="shared" si="1"/>
        <v>5940000</v>
      </c>
      <c r="L20" s="85" t="s">
        <v>939</v>
      </c>
      <c r="M20" s="91"/>
      <c r="N20" s="166" t="s">
        <v>939</v>
      </c>
      <c r="O20" s="92" t="s">
        <v>98</v>
      </c>
      <c r="P20" s="92" t="s">
        <v>89</v>
      </c>
      <c r="Q20" s="84">
        <v>46076.0</v>
      </c>
      <c r="R20" s="93">
        <f t="shared" si="2"/>
        <v>24</v>
      </c>
      <c r="S20" s="272">
        <f t="array" ref="S20">INDEX('NONG Project Timeline-OPM updat'!$D$8:$I$65,MATCH(1,('NONG Project Timeline-OPM updat'!$B$8:$B$65=N20)*('NONG Project Timeline-OPM updat'!$C$8:$C$65=O20),0),MATCH(P20,'NONG Project Timeline-OPM updat'!$D$5:$I$5,0))-14</f>
        <v>46160</v>
      </c>
      <c r="T20" s="95">
        <f t="shared" si="3"/>
        <v>108</v>
      </c>
      <c r="U20" s="96" t="str">
        <f>IFERROR(VLOOKUP(G20,'Bidding list 26'!$B$2:$P$21,15,0),"")</f>
        <v/>
      </c>
      <c r="V20" s="273">
        <f t="shared" si="4"/>
        <v>46160</v>
      </c>
      <c r="W20" s="96" t="str">
        <f t="shared" si="5"/>
        <v>On time</v>
      </c>
      <c r="X20" s="98" t="s">
        <v>160</v>
      </c>
      <c r="Y20" s="85"/>
      <c r="Z20" s="99" t="s">
        <v>161</v>
      </c>
      <c r="AA20" s="99" t="s">
        <v>944</v>
      </c>
      <c r="AB20" s="85" t="s">
        <v>161</v>
      </c>
      <c r="AC20" s="85" t="s">
        <v>957</v>
      </c>
      <c r="AD20" s="99" t="s">
        <v>161</v>
      </c>
      <c r="AE20" s="85" t="s">
        <v>957</v>
      </c>
      <c r="AF20" s="120"/>
      <c r="AG20" s="101">
        <v>46080.0</v>
      </c>
      <c r="AH20" s="114" t="s">
        <v>958</v>
      </c>
      <c r="AI20" s="6"/>
      <c r="AJ20" s="3" t="str">
        <f t="shared" si="6"/>
        <v>WHMonitor 13LD8New BuyFATP-NPI-LD8-MVA2601-110OM</v>
      </c>
      <c r="AK20" s="3">
        <f t="shared" si="7"/>
        <v>3</v>
      </c>
      <c r="AL20" s="3">
        <f t="shared" si="8"/>
        <v>3</v>
      </c>
      <c r="AM20" s="3">
        <f t="shared" si="9"/>
        <v>3</v>
      </c>
      <c r="AN20" s="3">
        <f t="shared" si="10"/>
        <v>3</v>
      </c>
    </row>
    <row r="21" ht="43.5" customHeight="1">
      <c r="A21" s="84">
        <v>46052.0</v>
      </c>
      <c r="B21" s="85" t="s">
        <v>891</v>
      </c>
      <c r="C21" s="85" t="s">
        <v>892</v>
      </c>
      <c r="D21" s="85" t="s">
        <v>893</v>
      </c>
      <c r="E21" s="107" t="s">
        <v>894</v>
      </c>
      <c r="F21" s="265">
        <v>4478.0</v>
      </c>
      <c r="G21" s="85" t="s">
        <v>29</v>
      </c>
      <c r="H21" s="114" t="str">
        <f>vlookup(G21,'Bidding list 26'!$B$4:$G$270,6,0)</f>
        <v>ZT610, 600dpi </v>
      </c>
      <c r="I21" s="88">
        <v>4.88E7</v>
      </c>
      <c r="J21" s="265">
        <v>1.0</v>
      </c>
      <c r="K21" s="266">
        <f t="shared" si="1"/>
        <v>48800000</v>
      </c>
      <c r="L21" s="85" t="s">
        <v>939</v>
      </c>
      <c r="M21" s="91"/>
      <c r="N21" s="166" t="s">
        <v>939</v>
      </c>
      <c r="O21" s="92" t="s">
        <v>98</v>
      </c>
      <c r="P21" s="92" t="s">
        <v>89</v>
      </c>
      <c r="Q21" s="84">
        <v>46076.0</v>
      </c>
      <c r="R21" s="93">
        <f t="shared" si="2"/>
        <v>24</v>
      </c>
      <c r="S21" s="272">
        <f t="array" ref="S21">INDEX('NONG Project Timeline-OPM updat'!$D$8:$I$65,MATCH(1,('NONG Project Timeline-OPM updat'!$B$8:$B$65=N21)*('NONG Project Timeline-OPM updat'!$C$8:$C$65=O21),0),MATCH(P21,'NONG Project Timeline-OPM updat'!$D$5:$I$5,0))-14</f>
        <v>46160</v>
      </c>
      <c r="T21" s="95">
        <f t="shared" si="3"/>
        <v>108</v>
      </c>
      <c r="U21" s="96">
        <f>IFERROR(VLOOKUP(G21,'Bidding list 26'!$B$2:$P$21,15,0),"")</f>
        <v>50</v>
      </c>
      <c r="V21" s="273">
        <f t="shared" si="4"/>
        <v>46110</v>
      </c>
      <c r="W21" s="96" t="str">
        <f t="shared" si="5"/>
        <v>On time</v>
      </c>
      <c r="X21" s="98" t="s">
        <v>160</v>
      </c>
      <c r="Y21" s="85"/>
      <c r="Z21" s="99" t="s">
        <v>161</v>
      </c>
      <c r="AA21" s="99" t="s">
        <v>944</v>
      </c>
      <c r="AB21" s="85" t="s">
        <v>161</v>
      </c>
      <c r="AC21" s="85" t="s">
        <v>959</v>
      </c>
      <c r="AD21" s="99" t="s">
        <v>161</v>
      </c>
      <c r="AE21" s="85" t="s">
        <v>959</v>
      </c>
      <c r="AF21" s="120"/>
      <c r="AG21" s="101">
        <v>46104.0</v>
      </c>
      <c r="AH21" s="114" t="s">
        <v>960</v>
      </c>
      <c r="AI21" s="6"/>
      <c r="AJ21" s="3" t="str">
        <f t="shared" si="6"/>
        <v>WHBarcode Printer  ZEBRA1LD8New BuyFATP-NPI-LD8-MVA2601-110OM</v>
      </c>
      <c r="AK21" s="3">
        <f t="shared" si="7"/>
        <v>1</v>
      </c>
      <c r="AL21" s="3">
        <f t="shared" si="8"/>
        <v>1</v>
      </c>
      <c r="AM21" s="3">
        <f t="shared" si="9"/>
        <v>1</v>
      </c>
      <c r="AN21" s="3">
        <f t="shared" si="10"/>
        <v>1</v>
      </c>
    </row>
    <row r="22" ht="43.5" customHeight="1">
      <c r="A22" s="84">
        <v>46052.0</v>
      </c>
      <c r="B22" s="98" t="s">
        <v>891</v>
      </c>
      <c r="C22" s="98" t="s">
        <v>892</v>
      </c>
      <c r="D22" s="98" t="s">
        <v>893</v>
      </c>
      <c r="E22" s="268" t="s">
        <v>894</v>
      </c>
      <c r="F22" s="269">
        <v>4478.0</v>
      </c>
      <c r="G22" s="98" t="s">
        <v>74</v>
      </c>
      <c r="H22" s="102" t="str">
        <f>vlookup(G22,'Bidding list 26'!$B$4:$G$270,6,0)</f>
        <v>C61-4850, Not including RFID module. Includes: 64GB 27-key Android 11, controller with battery, charging dock, charging adapter, glass screen protector</v>
      </c>
      <c r="I22" s="105">
        <v>1.55E7</v>
      </c>
      <c r="J22" s="269">
        <v>3.0</v>
      </c>
      <c r="K22" s="270">
        <f t="shared" si="1"/>
        <v>46500000</v>
      </c>
      <c r="L22" s="98" t="s">
        <v>939</v>
      </c>
      <c r="M22" s="91"/>
      <c r="N22" s="166" t="s">
        <v>939</v>
      </c>
      <c r="O22" s="92" t="s">
        <v>98</v>
      </c>
      <c r="P22" s="92" t="s">
        <v>89</v>
      </c>
      <c r="Q22" s="84">
        <v>46076.0</v>
      </c>
      <c r="R22" s="93">
        <f t="shared" si="2"/>
        <v>24</v>
      </c>
      <c r="S22" s="272">
        <f t="array" ref="S22">INDEX('NONG Project Timeline-OPM updat'!$D$8:$I$65,MATCH(1,('NONG Project Timeline-OPM updat'!$B$8:$B$65=N22)*('NONG Project Timeline-OPM updat'!$C$8:$C$65=O22),0),MATCH(P22,'NONG Project Timeline-OPM updat'!$D$5:$I$5,0))-14</f>
        <v>46160</v>
      </c>
      <c r="T22" s="95">
        <f t="shared" si="3"/>
        <v>108</v>
      </c>
      <c r="U22" s="96">
        <f>IFERROR(VLOOKUP(G22,'Bidding list 26'!$B$2:$P$21,15,0),"")</f>
        <v>65</v>
      </c>
      <c r="V22" s="273">
        <f t="shared" si="4"/>
        <v>46095</v>
      </c>
      <c r="W22" s="96" t="str">
        <f t="shared" si="5"/>
        <v>On time</v>
      </c>
      <c r="X22" s="98" t="s">
        <v>160</v>
      </c>
      <c r="Y22" s="98"/>
      <c r="Z22" s="99" t="s">
        <v>161</v>
      </c>
      <c r="AA22" s="135" t="s">
        <v>961</v>
      </c>
      <c r="AB22" s="85" t="s">
        <v>161</v>
      </c>
      <c r="AC22" s="135" t="s">
        <v>962</v>
      </c>
      <c r="AD22" s="99" t="s">
        <v>161</v>
      </c>
      <c r="AE22" s="98" t="s">
        <v>946</v>
      </c>
      <c r="AF22" s="120"/>
      <c r="AG22" s="101">
        <v>46149.0</v>
      </c>
      <c r="AH22" s="102" t="s">
        <v>963</v>
      </c>
      <c r="AI22" s="17" t="s">
        <v>964</v>
      </c>
      <c r="AJ22" s="3" t="str">
        <f t="shared" si="6"/>
        <v>WHPDA CHAINWAY C61-48503LD8New BuyFATP-NPI-LD8-MVA2602-113OM</v>
      </c>
      <c r="AK22" s="3">
        <f t="shared" si="7"/>
        <v>3</v>
      </c>
      <c r="AL22" s="3">
        <f t="shared" si="8"/>
        <v>3</v>
      </c>
      <c r="AM22" s="3">
        <f t="shared" si="9"/>
        <v>3</v>
      </c>
      <c r="AN22" s="3">
        <f t="shared" si="10"/>
        <v>3</v>
      </c>
    </row>
    <row r="23" ht="43.5" customHeight="1">
      <c r="A23" s="84">
        <v>46052.0</v>
      </c>
      <c r="B23" s="85" t="s">
        <v>965</v>
      </c>
      <c r="C23" s="85" t="s">
        <v>966</v>
      </c>
      <c r="D23" s="85" t="s">
        <v>967</v>
      </c>
      <c r="E23" s="85" t="s">
        <v>968</v>
      </c>
      <c r="F23" s="265">
        <v>4324.0</v>
      </c>
      <c r="G23" s="85" t="s">
        <v>70</v>
      </c>
      <c r="H23" s="114" t="str">
        <f>vlookup(G23,'Bidding list 26'!$B$4:$G$270,6,0)</f>
        <v>VA1903H-2, 19 inch, VGA cable + HDMI cable / Brand: VIEWSONIC</v>
      </c>
      <c r="I23" s="88">
        <v>1240000.0</v>
      </c>
      <c r="J23" s="265">
        <v>10.0</v>
      </c>
      <c r="K23" s="266">
        <f t="shared" si="1"/>
        <v>12400000</v>
      </c>
      <c r="L23" s="85" t="s">
        <v>939</v>
      </c>
      <c r="M23" s="91"/>
      <c r="N23" s="166" t="s">
        <v>939</v>
      </c>
      <c r="O23" s="92" t="s">
        <v>98</v>
      </c>
      <c r="P23" s="92" t="s">
        <v>89</v>
      </c>
      <c r="Q23" s="84">
        <v>46076.0</v>
      </c>
      <c r="R23" s="93">
        <f t="shared" si="2"/>
        <v>24</v>
      </c>
      <c r="S23" s="272">
        <f t="array" ref="S23">INDEX('NONG Project Timeline-OPM updat'!$D$8:$I$65,MATCH(1,('NONG Project Timeline-OPM updat'!$B$8:$B$65=N23)*('NONG Project Timeline-OPM updat'!$C$8:$C$65=O23),0),MATCH(P23,'NONG Project Timeline-OPM updat'!$D$5:$I$5,0))-14</f>
        <v>46160</v>
      </c>
      <c r="T23" s="95">
        <f t="shared" si="3"/>
        <v>108</v>
      </c>
      <c r="U23" s="96" t="str">
        <f>IFERROR(VLOOKUP(G23,'Bidding list 26'!$B$2:$P$21,15,0),"")</f>
        <v/>
      </c>
      <c r="V23" s="273">
        <f t="shared" si="4"/>
        <v>46160</v>
      </c>
      <c r="W23" s="96" t="str">
        <f t="shared" si="5"/>
        <v>On time</v>
      </c>
      <c r="X23" s="98" t="s">
        <v>160</v>
      </c>
      <c r="Y23" s="85"/>
      <c r="Z23" s="99" t="s">
        <v>161</v>
      </c>
      <c r="AA23" s="85"/>
      <c r="AB23" s="85" t="s">
        <v>161</v>
      </c>
      <c r="AC23" s="85"/>
      <c r="AD23" s="99" t="s">
        <v>161</v>
      </c>
      <c r="AE23" s="85"/>
      <c r="AF23" s="120"/>
      <c r="AG23" s="101">
        <v>46080.0</v>
      </c>
      <c r="AH23" s="114" t="s">
        <v>969</v>
      </c>
      <c r="AI23" s="6"/>
      <c r="AJ23" s="3" t="str">
        <f t="shared" si="6"/>
        <v>MFG Monitor 210LD8New Buy</v>
      </c>
      <c r="AK23" s="3">
        <f t="shared" si="7"/>
        <v>10</v>
      </c>
      <c r="AL23" s="3">
        <f t="shared" si="8"/>
        <v>10</v>
      </c>
      <c r="AM23" s="3">
        <f t="shared" si="9"/>
        <v>10</v>
      </c>
      <c r="AN23" s="3">
        <f t="shared" si="10"/>
        <v>10</v>
      </c>
    </row>
    <row r="24" ht="43.5" customHeight="1">
      <c r="A24" s="84">
        <v>46052.0</v>
      </c>
      <c r="B24" s="85" t="s">
        <v>965</v>
      </c>
      <c r="C24" s="85" t="s">
        <v>966</v>
      </c>
      <c r="D24" s="85" t="s">
        <v>967</v>
      </c>
      <c r="E24" s="85" t="s">
        <v>968</v>
      </c>
      <c r="F24" s="265">
        <v>4324.0</v>
      </c>
      <c r="G24" s="85" t="s">
        <v>53</v>
      </c>
      <c r="H24" s="114" t="str">
        <f>vlookup(G24,'Bidding list 26'!$B$4:$G$270,6,0)</f>
        <v>#N/A</v>
      </c>
      <c r="I24" s="88">
        <v>1.42E7</v>
      </c>
      <c r="J24" s="265">
        <v>1.0</v>
      </c>
      <c r="K24" s="266">
        <f t="shared" si="1"/>
        <v>14200000</v>
      </c>
      <c r="L24" s="85" t="s">
        <v>939</v>
      </c>
      <c r="M24" s="91"/>
      <c r="N24" s="166" t="s">
        <v>939</v>
      </c>
      <c r="O24" s="92" t="s">
        <v>98</v>
      </c>
      <c r="P24" s="92" t="s">
        <v>89</v>
      </c>
      <c r="Q24" s="84">
        <v>46076.0</v>
      </c>
      <c r="R24" s="93">
        <f t="shared" si="2"/>
        <v>24</v>
      </c>
      <c r="S24" s="272">
        <f t="array" ref="S24">INDEX('NONG Project Timeline-OPM updat'!$D$8:$I$65,MATCH(1,('NONG Project Timeline-OPM updat'!$B$8:$B$65=N24)*('NONG Project Timeline-OPM updat'!$C$8:$C$65=O24),0),MATCH(P24,'NONG Project Timeline-OPM updat'!$D$5:$I$5,0))-14</f>
        <v>46160</v>
      </c>
      <c r="T24" s="95">
        <f t="shared" si="3"/>
        <v>108</v>
      </c>
      <c r="U24" s="96" t="str">
        <f>IFERROR(VLOOKUP(G24,'Bidding list 26'!$B$2:$P$21,15,0),"")</f>
        <v/>
      </c>
      <c r="V24" s="273">
        <f t="shared" si="4"/>
        <v>46160</v>
      </c>
      <c r="W24" s="96" t="str">
        <f t="shared" si="5"/>
        <v>On time</v>
      </c>
      <c r="X24" s="98" t="s">
        <v>160</v>
      </c>
      <c r="Y24" s="85"/>
      <c r="Z24" s="99" t="s">
        <v>161</v>
      </c>
      <c r="AA24" s="99" t="s">
        <v>944</v>
      </c>
      <c r="AB24" s="85" t="s">
        <v>161</v>
      </c>
      <c r="AC24" s="85" t="s">
        <v>970</v>
      </c>
      <c r="AD24" s="99" t="s">
        <v>161</v>
      </c>
      <c r="AE24" s="85" t="s">
        <v>970</v>
      </c>
      <c r="AF24" s="120"/>
      <c r="AG24" s="101">
        <v>46080.0</v>
      </c>
      <c r="AH24" s="114" t="s">
        <v>971</v>
      </c>
      <c r="AI24" s="6"/>
      <c r="AJ24" s="3" t="str">
        <f t="shared" si="6"/>
        <v>MFG IPC+1LD8New BuyFATP-NPI-LD8-MVA2601-110OM</v>
      </c>
      <c r="AK24" s="3">
        <f t="shared" si="7"/>
        <v>1</v>
      </c>
      <c r="AL24" s="3">
        <f t="shared" si="8"/>
        <v>1</v>
      </c>
      <c r="AM24" s="3">
        <f t="shared" si="9"/>
        <v>1</v>
      </c>
      <c r="AN24" s="3">
        <f t="shared" si="10"/>
        <v>1</v>
      </c>
    </row>
    <row r="25" ht="43.5" customHeight="1">
      <c r="A25" s="84">
        <v>46052.0</v>
      </c>
      <c r="B25" s="85" t="s">
        <v>965</v>
      </c>
      <c r="C25" s="85" t="s">
        <v>966</v>
      </c>
      <c r="D25" s="85" t="s">
        <v>967</v>
      </c>
      <c r="E25" s="85" t="s">
        <v>968</v>
      </c>
      <c r="F25" s="265">
        <v>4324.0</v>
      </c>
      <c r="G25" s="85" t="s">
        <v>39</v>
      </c>
      <c r="H25" s="114" t="str">
        <f>vlookup(G25,'Bidding list 26'!$B$4:$G$270,6,0)</f>
        <v>HS505DP, USB cable</v>
      </c>
      <c r="I25" s="88">
        <v>2300000.0</v>
      </c>
      <c r="J25" s="265">
        <v>9.0</v>
      </c>
      <c r="K25" s="266">
        <f t="shared" si="1"/>
        <v>20700000</v>
      </c>
      <c r="L25" s="85" t="s">
        <v>939</v>
      </c>
      <c r="M25" s="91"/>
      <c r="N25" s="166" t="s">
        <v>939</v>
      </c>
      <c r="O25" s="92" t="s">
        <v>98</v>
      </c>
      <c r="P25" s="92" t="s">
        <v>89</v>
      </c>
      <c r="Q25" s="84">
        <v>46076.0</v>
      </c>
      <c r="R25" s="93">
        <f t="shared" si="2"/>
        <v>24</v>
      </c>
      <c r="S25" s="272">
        <f t="array" ref="S25">INDEX('NONG Project Timeline-OPM updat'!$D$8:$I$65,MATCH(1,('NONG Project Timeline-OPM updat'!$B$8:$B$65=N25)*('NONG Project Timeline-OPM updat'!$C$8:$C$65=O25),0),MATCH(P25,'NONG Project Timeline-OPM updat'!$D$5:$I$5,0))-14</f>
        <v>46160</v>
      </c>
      <c r="T25" s="95">
        <f t="shared" si="3"/>
        <v>108</v>
      </c>
      <c r="U25" s="96">
        <f>IFERROR(VLOOKUP(G25,'Bidding list 26'!$B$2:$P$21,15,0),"")</f>
        <v>50</v>
      </c>
      <c r="V25" s="273">
        <f t="shared" si="4"/>
        <v>46110</v>
      </c>
      <c r="W25" s="96" t="str">
        <f t="shared" si="5"/>
        <v>On time</v>
      </c>
      <c r="X25" s="98" t="s">
        <v>160</v>
      </c>
      <c r="Y25" s="85"/>
      <c r="Z25" s="99" t="s">
        <v>161</v>
      </c>
      <c r="AA25" s="99" t="s">
        <v>944</v>
      </c>
      <c r="AB25" s="85" t="s">
        <v>161</v>
      </c>
      <c r="AC25" s="85" t="s">
        <v>946</v>
      </c>
      <c r="AD25" s="99" t="s">
        <v>161</v>
      </c>
      <c r="AE25" s="85" t="s">
        <v>946</v>
      </c>
      <c r="AF25" s="120"/>
      <c r="AG25" s="101">
        <v>46112.0</v>
      </c>
      <c r="AH25" s="114" t="s">
        <v>972</v>
      </c>
      <c r="AI25" s="274">
        <v>46102.45208333333</v>
      </c>
      <c r="AJ25" s="3" t="str">
        <f t="shared" si="6"/>
        <v>MFG Barcode Scanner SEUIC HS505DP, USB cable9LD8New BuyFATP-NPI-LD8-MVA2601-110OM</v>
      </c>
      <c r="AK25" s="3">
        <f t="shared" si="7"/>
        <v>9</v>
      </c>
      <c r="AL25" s="3">
        <f t="shared" si="8"/>
        <v>9</v>
      </c>
      <c r="AM25" s="3">
        <f t="shared" si="9"/>
        <v>9</v>
      </c>
      <c r="AN25" s="3">
        <f t="shared" si="10"/>
        <v>9</v>
      </c>
    </row>
    <row r="26" ht="43.5" customHeight="1">
      <c r="A26" s="84">
        <v>46052.0</v>
      </c>
      <c r="B26" s="85" t="s">
        <v>965</v>
      </c>
      <c r="C26" s="85" t="s">
        <v>966</v>
      </c>
      <c r="D26" s="85" t="s">
        <v>967</v>
      </c>
      <c r="E26" s="85" t="s">
        <v>968</v>
      </c>
      <c r="F26" s="265">
        <v>4324.0</v>
      </c>
      <c r="G26" s="85" t="s">
        <v>29</v>
      </c>
      <c r="H26" s="114" t="str">
        <f>vlookup(G26,'Bidding list 26'!$B$4:$G$270,6,0)</f>
        <v>ZT610, 600dpi </v>
      </c>
      <c r="I26" s="88">
        <v>4.88E7</v>
      </c>
      <c r="J26" s="265">
        <v>3.0</v>
      </c>
      <c r="K26" s="266">
        <f t="shared" si="1"/>
        <v>146400000</v>
      </c>
      <c r="L26" s="85" t="s">
        <v>939</v>
      </c>
      <c r="M26" s="91"/>
      <c r="N26" s="166" t="s">
        <v>939</v>
      </c>
      <c r="O26" s="92" t="s">
        <v>98</v>
      </c>
      <c r="P26" s="92" t="s">
        <v>89</v>
      </c>
      <c r="Q26" s="84">
        <v>46076.0</v>
      </c>
      <c r="R26" s="93">
        <f t="shared" si="2"/>
        <v>24</v>
      </c>
      <c r="S26" s="272">
        <f t="array" ref="S26">INDEX('NONG Project Timeline-OPM updat'!$D$8:$I$65,MATCH(1,('NONG Project Timeline-OPM updat'!$B$8:$B$65=N26)*('NONG Project Timeline-OPM updat'!$C$8:$C$65=O26),0),MATCH(P26,'NONG Project Timeline-OPM updat'!$D$5:$I$5,0))-14</f>
        <v>46160</v>
      </c>
      <c r="T26" s="95">
        <f t="shared" si="3"/>
        <v>108</v>
      </c>
      <c r="U26" s="96">
        <f>IFERROR(VLOOKUP(G26,'Bidding list 26'!$B$2:$P$21,15,0),"")</f>
        <v>50</v>
      </c>
      <c r="V26" s="273">
        <f t="shared" si="4"/>
        <v>46110</v>
      </c>
      <c r="W26" s="96" t="str">
        <f t="shared" si="5"/>
        <v>On time</v>
      </c>
      <c r="X26" s="98" t="s">
        <v>160</v>
      </c>
      <c r="Y26" s="85"/>
      <c r="Z26" s="99" t="s">
        <v>161</v>
      </c>
      <c r="AA26" s="99" t="s">
        <v>944</v>
      </c>
      <c r="AB26" s="85" t="s">
        <v>161</v>
      </c>
      <c r="AC26" s="85" t="s">
        <v>959</v>
      </c>
      <c r="AD26" s="99" t="s">
        <v>161</v>
      </c>
      <c r="AE26" s="85" t="s">
        <v>959</v>
      </c>
      <c r="AF26" s="120"/>
      <c r="AG26" s="101">
        <v>46080.0</v>
      </c>
      <c r="AH26" s="114" t="s">
        <v>973</v>
      </c>
      <c r="AI26" s="6"/>
      <c r="AJ26" s="3" t="str">
        <f t="shared" si="6"/>
        <v>MFG Barcode Printer  ZEBRA3LD8New BuyFATP-NPI-LD8-MVA2601-110OM</v>
      </c>
      <c r="AK26" s="3">
        <f t="shared" si="7"/>
        <v>3</v>
      </c>
      <c r="AL26" s="3">
        <f t="shared" si="8"/>
        <v>3</v>
      </c>
      <c r="AM26" s="3">
        <f t="shared" si="9"/>
        <v>3</v>
      </c>
      <c r="AN26" s="3">
        <f t="shared" si="10"/>
        <v>3</v>
      </c>
    </row>
    <row r="27" ht="43.5" customHeight="1">
      <c r="A27" s="84">
        <v>46052.0</v>
      </c>
      <c r="B27" s="85" t="s">
        <v>965</v>
      </c>
      <c r="C27" s="85" t="s">
        <v>966</v>
      </c>
      <c r="D27" s="85" t="s">
        <v>967</v>
      </c>
      <c r="E27" s="85" t="s">
        <v>968</v>
      </c>
      <c r="F27" s="265">
        <v>4324.0</v>
      </c>
      <c r="G27" s="85" t="s">
        <v>50</v>
      </c>
      <c r="H27" s="114" t="str">
        <f>vlookup(G27,'Bidding list 26'!$B$4:$G$270,6,0)</f>
        <v>#N/A</v>
      </c>
      <c r="I27" s="88">
        <v>1.087E7</v>
      </c>
      <c r="J27" s="265">
        <v>10.0</v>
      </c>
      <c r="K27" s="266">
        <f t="shared" si="1"/>
        <v>108700000</v>
      </c>
      <c r="L27" s="85" t="s">
        <v>939</v>
      </c>
      <c r="M27" s="91"/>
      <c r="N27" s="166" t="s">
        <v>939</v>
      </c>
      <c r="O27" s="92" t="s">
        <v>98</v>
      </c>
      <c r="P27" s="92" t="s">
        <v>89</v>
      </c>
      <c r="Q27" s="84">
        <v>46076.0</v>
      </c>
      <c r="R27" s="93">
        <f t="shared" si="2"/>
        <v>24</v>
      </c>
      <c r="S27" s="272">
        <f t="array" ref="S27">INDEX('NONG Project Timeline-OPM updat'!$D$8:$I$65,MATCH(1,('NONG Project Timeline-OPM updat'!$B$8:$B$65=N27)*('NONG Project Timeline-OPM updat'!$C$8:$C$65=O27),0),MATCH(P27,'NONG Project Timeline-OPM updat'!$D$5:$I$5,0))-14</f>
        <v>46160</v>
      </c>
      <c r="T27" s="95">
        <f t="shared" si="3"/>
        <v>108</v>
      </c>
      <c r="U27" s="96" t="str">
        <f>IFERROR(VLOOKUP(G27,'Bidding list 26'!$B$2:$P$21,15,0),"")</f>
        <v/>
      </c>
      <c r="V27" s="273">
        <f t="shared" si="4"/>
        <v>46160</v>
      </c>
      <c r="W27" s="96" t="str">
        <f t="shared" si="5"/>
        <v>On time</v>
      </c>
      <c r="X27" s="98" t="s">
        <v>160</v>
      </c>
      <c r="Y27" s="85"/>
      <c r="Z27" s="99" t="s">
        <v>161</v>
      </c>
      <c r="AA27" s="99" t="s">
        <v>940</v>
      </c>
      <c r="AB27" s="85" t="s">
        <v>161</v>
      </c>
      <c r="AC27" s="85" t="s">
        <v>941</v>
      </c>
      <c r="AD27" s="99" t="s">
        <v>161</v>
      </c>
      <c r="AE27" s="85" t="s">
        <v>941</v>
      </c>
      <c r="AF27" s="120"/>
      <c r="AG27" s="101">
        <v>46080.0</v>
      </c>
      <c r="AH27" s="114" t="s">
        <v>974</v>
      </c>
      <c r="AI27" s="6"/>
      <c r="AJ27" s="3" t="str">
        <f t="shared" si="6"/>
        <v>MFG IPC10LD8New BuyFATP-NPI-LD8-MVA2601-111OM</v>
      </c>
      <c r="AK27" s="3">
        <f t="shared" si="7"/>
        <v>10</v>
      </c>
      <c r="AL27" s="3">
        <f t="shared" si="8"/>
        <v>10</v>
      </c>
      <c r="AM27" s="3">
        <f t="shared" si="9"/>
        <v>10</v>
      </c>
      <c r="AN27" s="3">
        <f t="shared" si="10"/>
        <v>10</v>
      </c>
    </row>
    <row r="28" ht="43.5" customHeight="1">
      <c r="A28" s="84">
        <v>46052.0</v>
      </c>
      <c r="B28" s="85" t="s">
        <v>45</v>
      </c>
      <c r="C28" s="85" t="s">
        <v>975</v>
      </c>
      <c r="D28" s="85" t="s">
        <v>976</v>
      </c>
      <c r="E28" s="107" t="s">
        <v>977</v>
      </c>
      <c r="F28" s="265">
        <v>4160.0</v>
      </c>
      <c r="G28" s="85" t="s">
        <v>50</v>
      </c>
      <c r="H28" s="114" t="str">
        <f>vlookup(G28,'Bidding list 26'!$B$4:$G$270,6,0)</f>
        <v>#N/A</v>
      </c>
      <c r="I28" s="88">
        <v>1.087E7</v>
      </c>
      <c r="J28" s="265">
        <v>10.0</v>
      </c>
      <c r="K28" s="266">
        <f t="shared" si="1"/>
        <v>108700000</v>
      </c>
      <c r="L28" s="85" t="s">
        <v>939</v>
      </c>
      <c r="M28" s="91"/>
      <c r="N28" s="166" t="s">
        <v>939</v>
      </c>
      <c r="O28" s="240"/>
      <c r="P28" s="240"/>
      <c r="Q28" s="84">
        <v>46076.0</v>
      </c>
      <c r="R28" s="93">
        <f t="shared" si="2"/>
        <v>24</v>
      </c>
      <c r="S28" s="179" t="str">
        <f t="array" ref="S28">INDEX('NONG Project Timeline-OPM updat'!$D$8:$I$65,MATCH(1,('NONG Project Timeline-OPM updat'!$B$8:$B$65=N28)*('NONG Project Timeline-OPM updat'!$C$8:$C$65=O28),0),MATCH(P28,'NONG Project Timeline-OPM updat'!$D$5:$I$5,0))-14</f>
        <v>#N/A</v>
      </c>
      <c r="T28" s="95" t="str">
        <f t="shared" si="3"/>
        <v>#N/A</v>
      </c>
      <c r="U28" s="96" t="str">
        <f>IFERROR(VLOOKUP(G28,'Bidding list 26'!$B$2:$P$21,15,0),"")</f>
        <v/>
      </c>
      <c r="V28" s="96" t="str">
        <f t="shared" si="4"/>
        <v>#N/A</v>
      </c>
      <c r="W28" s="96" t="str">
        <f t="shared" si="5"/>
        <v>#N/A</v>
      </c>
      <c r="X28" s="98" t="s">
        <v>160</v>
      </c>
      <c r="Y28" s="85"/>
      <c r="Z28" s="99" t="s">
        <v>161</v>
      </c>
      <c r="AA28" s="99" t="s">
        <v>940</v>
      </c>
      <c r="AB28" s="85" t="s">
        <v>161</v>
      </c>
      <c r="AC28" s="85" t="s">
        <v>941</v>
      </c>
      <c r="AD28" s="99" t="s">
        <v>161</v>
      </c>
      <c r="AE28" s="85" t="s">
        <v>941</v>
      </c>
      <c r="AF28" s="120"/>
      <c r="AG28" s="101">
        <v>46080.0</v>
      </c>
      <c r="AH28" s="114" t="s">
        <v>978</v>
      </c>
      <c r="AI28" s="6"/>
      <c r="AJ28" s="3" t="str">
        <f t="shared" si="6"/>
        <v>IQCIPC10LD8New BuyFATP-NPI-LD8-MVA2601-111OM</v>
      </c>
      <c r="AK28" s="3">
        <f t="shared" si="7"/>
        <v>10</v>
      </c>
      <c r="AL28" s="3">
        <f t="shared" si="8"/>
        <v>10</v>
      </c>
      <c r="AM28" s="3">
        <f t="shared" si="9"/>
        <v>10</v>
      </c>
      <c r="AN28" s="3">
        <f t="shared" si="10"/>
        <v>10</v>
      </c>
    </row>
    <row r="29" ht="43.5" customHeight="1">
      <c r="A29" s="84">
        <v>46052.0</v>
      </c>
      <c r="B29" s="85" t="s">
        <v>45</v>
      </c>
      <c r="C29" s="85" t="s">
        <v>975</v>
      </c>
      <c r="D29" s="85" t="s">
        <v>976</v>
      </c>
      <c r="E29" s="107" t="s">
        <v>977</v>
      </c>
      <c r="F29" s="265">
        <v>4160.0</v>
      </c>
      <c r="G29" s="85" t="s">
        <v>70</v>
      </c>
      <c r="H29" s="114" t="str">
        <f>vlookup(G29,'Bidding list 26'!$B$4:$G$270,6,0)</f>
        <v>VA1903H-2, 19 inch, VGA cable + HDMI cable / Brand: VIEWSONIC</v>
      </c>
      <c r="I29" s="88">
        <v>1240000.0</v>
      </c>
      <c r="J29" s="265">
        <v>10.0</v>
      </c>
      <c r="K29" s="266">
        <f t="shared" si="1"/>
        <v>12400000</v>
      </c>
      <c r="L29" s="85" t="s">
        <v>939</v>
      </c>
      <c r="M29" s="91"/>
      <c r="N29" s="166" t="s">
        <v>939</v>
      </c>
      <c r="O29" s="240"/>
      <c r="P29" s="240"/>
      <c r="Q29" s="84">
        <v>46076.0</v>
      </c>
      <c r="R29" s="93">
        <f t="shared" si="2"/>
        <v>24</v>
      </c>
      <c r="S29" s="179" t="str">
        <f t="array" ref="S29">INDEX('NONG Project Timeline-OPM updat'!$D$8:$I$65,MATCH(1,('NONG Project Timeline-OPM updat'!$B$8:$B$65=N29)*('NONG Project Timeline-OPM updat'!$C$8:$C$65=O29),0),MATCH(P29,'NONG Project Timeline-OPM updat'!$D$5:$I$5,0))-14</f>
        <v>#N/A</v>
      </c>
      <c r="T29" s="95" t="str">
        <f t="shared" si="3"/>
        <v>#N/A</v>
      </c>
      <c r="U29" s="96" t="str">
        <f>IFERROR(VLOOKUP(G29,'Bidding list 26'!$B$2:$P$21,15,0),"")</f>
        <v/>
      </c>
      <c r="V29" s="96" t="str">
        <f t="shared" si="4"/>
        <v>#N/A</v>
      </c>
      <c r="W29" s="96" t="str">
        <f t="shared" si="5"/>
        <v>#N/A</v>
      </c>
      <c r="X29" s="98" t="s">
        <v>160</v>
      </c>
      <c r="Y29" s="85"/>
      <c r="Z29" s="99" t="s">
        <v>161</v>
      </c>
      <c r="AA29" s="85"/>
      <c r="AB29" s="85" t="s">
        <v>161</v>
      </c>
      <c r="AC29" s="85"/>
      <c r="AD29" s="99" t="s">
        <v>161</v>
      </c>
      <c r="AE29" s="85"/>
      <c r="AF29" s="120"/>
      <c r="AG29" s="101">
        <v>46080.0</v>
      </c>
      <c r="AH29" s="114" t="s">
        <v>979</v>
      </c>
      <c r="AI29" s="6"/>
      <c r="AJ29" s="3" t="str">
        <f t="shared" si="6"/>
        <v>IQCMonitor 210LD8New Buy</v>
      </c>
      <c r="AK29" s="3">
        <f t="shared" si="7"/>
        <v>10</v>
      </c>
      <c r="AL29" s="3">
        <f t="shared" si="8"/>
        <v>10</v>
      </c>
      <c r="AM29" s="3">
        <f t="shared" si="9"/>
        <v>10</v>
      </c>
      <c r="AN29" s="3">
        <f t="shared" si="10"/>
        <v>10</v>
      </c>
    </row>
    <row r="30" ht="43.5" customHeight="1">
      <c r="A30" s="84">
        <v>46052.0</v>
      </c>
      <c r="B30" s="85" t="s">
        <v>45</v>
      </c>
      <c r="C30" s="85" t="s">
        <v>975</v>
      </c>
      <c r="D30" s="85" t="s">
        <v>976</v>
      </c>
      <c r="E30" s="107" t="s">
        <v>977</v>
      </c>
      <c r="F30" s="265">
        <v>4160.0</v>
      </c>
      <c r="G30" s="85" t="s">
        <v>39</v>
      </c>
      <c r="H30" s="114" t="str">
        <f>vlookup(G30,'Bidding list 26'!$B$4:$G$270,6,0)</f>
        <v>HS505DP, USB cable</v>
      </c>
      <c r="I30" s="88">
        <v>2300000.0</v>
      </c>
      <c r="J30" s="265">
        <v>10.0</v>
      </c>
      <c r="K30" s="266">
        <f t="shared" si="1"/>
        <v>23000000</v>
      </c>
      <c r="L30" s="85" t="s">
        <v>939</v>
      </c>
      <c r="M30" s="91"/>
      <c r="N30" s="166" t="s">
        <v>939</v>
      </c>
      <c r="O30" s="240"/>
      <c r="P30" s="240"/>
      <c r="Q30" s="84">
        <v>46076.0</v>
      </c>
      <c r="R30" s="93">
        <f t="shared" si="2"/>
        <v>24</v>
      </c>
      <c r="S30" s="179" t="str">
        <f t="array" ref="S30">INDEX('NONG Project Timeline-OPM updat'!$D$8:$I$65,MATCH(1,('NONG Project Timeline-OPM updat'!$B$8:$B$65=N30)*('NONG Project Timeline-OPM updat'!$C$8:$C$65=O30),0),MATCH(P30,'NONG Project Timeline-OPM updat'!$D$5:$I$5,0))-14</f>
        <v>#N/A</v>
      </c>
      <c r="T30" s="95" t="str">
        <f t="shared" si="3"/>
        <v>#N/A</v>
      </c>
      <c r="U30" s="96">
        <f>IFERROR(VLOOKUP(G30,'Bidding list 26'!$B$2:$P$21,15,0),"")</f>
        <v>50</v>
      </c>
      <c r="V30" s="96" t="str">
        <f t="shared" si="4"/>
        <v>#N/A</v>
      </c>
      <c r="W30" s="96" t="str">
        <f t="shared" si="5"/>
        <v>#N/A</v>
      </c>
      <c r="X30" s="98" t="s">
        <v>160</v>
      </c>
      <c r="Y30" s="85"/>
      <c r="Z30" s="99" t="s">
        <v>161</v>
      </c>
      <c r="AA30" s="99" t="s">
        <v>944</v>
      </c>
      <c r="AB30" s="85" t="s">
        <v>161</v>
      </c>
      <c r="AC30" s="85" t="s">
        <v>946</v>
      </c>
      <c r="AD30" s="99" t="s">
        <v>161</v>
      </c>
      <c r="AE30" s="85" t="s">
        <v>946</v>
      </c>
      <c r="AF30" s="120"/>
      <c r="AG30" s="101">
        <v>46112.0</v>
      </c>
      <c r="AH30" s="114" t="s">
        <v>980</v>
      </c>
      <c r="AI30" s="274">
        <v>46098.558333333334</v>
      </c>
      <c r="AJ30" s="3" t="str">
        <f t="shared" si="6"/>
        <v>IQCBarcode Scanner SEUIC HS505DP, USB cable10LD8New BuyFATP-NPI-LD8-MVA2601-110OM</v>
      </c>
      <c r="AK30" s="3">
        <f t="shared" si="7"/>
        <v>10</v>
      </c>
      <c r="AL30" s="3">
        <f t="shared" si="8"/>
        <v>10</v>
      </c>
      <c r="AM30" s="3">
        <f t="shared" si="9"/>
        <v>10</v>
      </c>
      <c r="AN30" s="3">
        <f t="shared" si="10"/>
        <v>10</v>
      </c>
    </row>
    <row r="31" ht="43.5" customHeight="1">
      <c r="A31" s="84">
        <v>46062.0</v>
      </c>
      <c r="B31" s="98" t="s">
        <v>33</v>
      </c>
      <c r="C31" s="98" t="s">
        <v>966</v>
      </c>
      <c r="D31" s="98" t="s">
        <v>981</v>
      </c>
      <c r="E31" s="98" t="s">
        <v>968</v>
      </c>
      <c r="F31" s="269">
        <v>4324.0</v>
      </c>
      <c r="G31" s="98" t="s">
        <v>70</v>
      </c>
      <c r="H31" s="102" t="str">
        <f>vlookup(G31,'Bidding list 26'!$B$4:$G$270,6,0)</f>
        <v>VA1903H-2, 19 inch, VGA cable + HDMI cable / Brand: VIEWSONIC</v>
      </c>
      <c r="I31" s="105">
        <v>1240000.0</v>
      </c>
      <c r="J31" s="269">
        <v>18.0</v>
      </c>
      <c r="K31" s="270">
        <f t="shared" si="1"/>
        <v>22320000</v>
      </c>
      <c r="L31" s="98" t="s">
        <v>982</v>
      </c>
      <c r="M31" s="91"/>
      <c r="N31" s="166" t="s">
        <v>983</v>
      </c>
      <c r="O31" s="92" t="s">
        <v>98</v>
      </c>
      <c r="P31" s="92" t="s">
        <v>89</v>
      </c>
      <c r="Q31" s="192"/>
      <c r="R31" s="93">
        <f t="shared" si="2"/>
        <v>-46062</v>
      </c>
      <c r="S31" s="94">
        <f t="array" ref="S31">INDEX('NONG Project Timeline-OPM updat'!$D$8:$I$65,MATCH(1,('NONG Project Timeline-OPM updat'!$B$8:$B$65=N31)*('NONG Project Timeline-OPM updat'!$C$8:$C$65=O31),0),MATCH(P31,'NONG Project Timeline-OPM updat'!$D$5:$I$5,0))-14</f>
        <v>46178</v>
      </c>
      <c r="T31" s="95">
        <f t="shared" si="3"/>
        <v>116</v>
      </c>
      <c r="U31" s="96" t="str">
        <f>IFERROR(VLOOKUP(G31,'Bidding list 26'!$B$2:$P$21,15,0),"")</f>
        <v/>
      </c>
      <c r="V31" s="97">
        <f t="shared" si="4"/>
        <v>46178</v>
      </c>
      <c r="W31" s="96" t="str">
        <f t="shared" si="5"/>
        <v>On time</v>
      </c>
      <c r="X31" s="98" t="s">
        <v>160</v>
      </c>
      <c r="Y31" s="98"/>
      <c r="Z31" s="99" t="s">
        <v>161</v>
      </c>
      <c r="AA31" s="98" t="s">
        <v>984</v>
      </c>
      <c r="AB31" s="85" t="s">
        <v>161</v>
      </c>
      <c r="AC31" s="98" t="s">
        <v>985</v>
      </c>
      <c r="AD31" s="99" t="s">
        <v>161</v>
      </c>
      <c r="AE31" s="98" t="s">
        <v>985</v>
      </c>
      <c r="AF31" s="120"/>
      <c r="AG31" s="101">
        <v>46097.0</v>
      </c>
      <c r="AH31" s="102" t="s">
        <v>986</v>
      </c>
      <c r="AI31" s="6"/>
      <c r="AJ31" s="3" t="str">
        <f t="shared" si="6"/>
        <v>MFGMonitor 218MH2New BuyFATP-NPI-MH2-MVA2602-114OM</v>
      </c>
      <c r="AK31" s="3">
        <f t="shared" si="7"/>
        <v>18</v>
      </c>
      <c r="AL31" s="3">
        <f t="shared" si="8"/>
        <v>18</v>
      </c>
      <c r="AM31" s="3">
        <f t="shared" si="9"/>
        <v>18</v>
      </c>
      <c r="AN31" s="3">
        <f t="shared" si="10"/>
        <v>18</v>
      </c>
    </row>
    <row r="32" ht="43.5" customHeight="1">
      <c r="A32" s="84">
        <v>46062.0</v>
      </c>
      <c r="B32" s="98" t="s">
        <v>33</v>
      </c>
      <c r="C32" s="98" t="s">
        <v>966</v>
      </c>
      <c r="D32" s="98" t="s">
        <v>981</v>
      </c>
      <c r="E32" s="98" t="s">
        <v>968</v>
      </c>
      <c r="F32" s="269">
        <v>4324.0</v>
      </c>
      <c r="G32" s="98" t="s">
        <v>62</v>
      </c>
      <c r="H32" s="102" t="str">
        <f>vlookup(G32,'Bidding list 26'!$B$4:$G$270,6,0)</f>
        <v>#N/A</v>
      </c>
      <c r="I32" s="105">
        <v>7800000.0</v>
      </c>
      <c r="J32" s="269">
        <v>18.0</v>
      </c>
      <c r="K32" s="270">
        <f t="shared" si="1"/>
        <v>140400000</v>
      </c>
      <c r="L32" s="98" t="s">
        <v>983</v>
      </c>
      <c r="M32" s="91"/>
      <c r="N32" s="166" t="s">
        <v>983</v>
      </c>
      <c r="O32" s="92" t="s">
        <v>98</v>
      </c>
      <c r="P32" s="92" t="s">
        <v>89</v>
      </c>
      <c r="Q32" s="192"/>
      <c r="R32" s="93">
        <f t="shared" si="2"/>
        <v>-46062</v>
      </c>
      <c r="S32" s="94">
        <f t="array" ref="S32">INDEX('NONG Project Timeline-OPM updat'!$D$8:$I$65,MATCH(1,('NONG Project Timeline-OPM updat'!$B$8:$B$65=N32)*('NONG Project Timeline-OPM updat'!$C$8:$C$65=O32),0),MATCH(P32,'NONG Project Timeline-OPM updat'!$D$5:$I$5,0))-14</f>
        <v>46178</v>
      </c>
      <c r="T32" s="95">
        <f t="shared" si="3"/>
        <v>116</v>
      </c>
      <c r="U32" s="96" t="str">
        <f>IFERROR(VLOOKUP(G32,'Bidding list 26'!$B$2:$P$21,15,0),"")</f>
        <v/>
      </c>
      <c r="V32" s="97">
        <f t="shared" si="4"/>
        <v>46178</v>
      </c>
      <c r="W32" s="96" t="str">
        <f t="shared" si="5"/>
        <v>On time</v>
      </c>
      <c r="X32" s="98" t="s">
        <v>160</v>
      </c>
      <c r="Y32" s="98"/>
      <c r="Z32" s="99" t="s">
        <v>161</v>
      </c>
      <c r="AA32" s="98" t="s">
        <v>984</v>
      </c>
      <c r="AB32" s="85" t="s">
        <v>161</v>
      </c>
      <c r="AC32" s="135" t="s">
        <v>987</v>
      </c>
      <c r="AD32" s="99" t="s">
        <v>161</v>
      </c>
      <c r="AE32" s="135" t="s">
        <v>987</v>
      </c>
      <c r="AF32" s="127" t="s">
        <v>205</v>
      </c>
      <c r="AG32" s="147" t="s">
        <v>988</v>
      </c>
      <c r="AH32" s="108" t="s">
        <v>989</v>
      </c>
      <c r="AI32" s="6"/>
      <c r="AJ32" s="3" t="str">
        <f t="shared" si="6"/>
        <v>MFGMini PC (Assy)18MH2New BuyFATP-NPI-MH2-MVA2602-114OM</v>
      </c>
      <c r="AK32" s="3">
        <f t="shared" si="7"/>
        <v>18</v>
      </c>
      <c r="AL32" s="3">
        <f t="shared" si="8"/>
        <v>18</v>
      </c>
      <c r="AM32" s="3">
        <f t="shared" si="9"/>
        <v>18</v>
      </c>
      <c r="AN32" s="3">
        <f t="shared" si="10"/>
        <v>18</v>
      </c>
    </row>
    <row r="33" ht="43.5" customHeight="1">
      <c r="A33" s="84">
        <v>46062.0</v>
      </c>
      <c r="B33" s="98" t="s">
        <v>33</v>
      </c>
      <c r="C33" s="98" t="s">
        <v>966</v>
      </c>
      <c r="D33" s="98" t="s">
        <v>981</v>
      </c>
      <c r="E33" s="98" t="s">
        <v>968</v>
      </c>
      <c r="F33" s="269">
        <v>4324.0</v>
      </c>
      <c r="G33" s="98" t="s">
        <v>42</v>
      </c>
      <c r="H33" s="102" t="str">
        <f>vlookup(G33,'Bidding list 26'!$B$4:$G$270,6,0)</f>
        <v>SEUIC HS505HDP-2530 ,USB cable</v>
      </c>
      <c r="I33" s="105">
        <v>3300000.0</v>
      </c>
      <c r="J33" s="269">
        <v>18.0</v>
      </c>
      <c r="K33" s="270">
        <f t="shared" si="1"/>
        <v>59400000</v>
      </c>
      <c r="L33" s="98" t="s">
        <v>983</v>
      </c>
      <c r="M33" s="91"/>
      <c r="N33" s="166" t="s">
        <v>983</v>
      </c>
      <c r="O33" s="92" t="s">
        <v>98</v>
      </c>
      <c r="P33" s="92" t="s">
        <v>89</v>
      </c>
      <c r="Q33" s="192"/>
      <c r="R33" s="93">
        <f t="shared" si="2"/>
        <v>-46062</v>
      </c>
      <c r="S33" s="94">
        <f t="array" ref="S33">INDEX('NONG Project Timeline-OPM updat'!$D$8:$I$65,MATCH(1,('NONG Project Timeline-OPM updat'!$B$8:$B$65=N33)*('NONG Project Timeline-OPM updat'!$C$8:$C$65=O33),0),MATCH(P33,'NONG Project Timeline-OPM updat'!$D$5:$I$5,0))-14</f>
        <v>46178</v>
      </c>
      <c r="T33" s="95">
        <f t="shared" si="3"/>
        <v>116</v>
      </c>
      <c r="U33" s="96">
        <f>IFERROR(VLOOKUP(G33,'Bidding list 26'!$B$2:$P$21,15,0),"")</f>
        <v>50</v>
      </c>
      <c r="V33" s="97">
        <f t="shared" si="4"/>
        <v>46128</v>
      </c>
      <c r="W33" s="96" t="str">
        <f t="shared" si="5"/>
        <v>On time</v>
      </c>
      <c r="X33" s="98" t="s">
        <v>160</v>
      </c>
      <c r="Y33" s="85"/>
      <c r="Z33" s="99" t="s">
        <v>161</v>
      </c>
      <c r="AA33" s="98" t="s">
        <v>990</v>
      </c>
      <c r="AB33" s="85" t="s">
        <v>161</v>
      </c>
      <c r="AC33" s="135" t="s">
        <v>991</v>
      </c>
      <c r="AD33" s="99" t="s">
        <v>161</v>
      </c>
      <c r="AE33" s="135" t="s">
        <v>992</v>
      </c>
      <c r="AF33" s="120"/>
      <c r="AG33" s="124">
        <v>46137.0</v>
      </c>
      <c r="AH33" s="102" t="s">
        <v>993</v>
      </c>
      <c r="AI33" s="6"/>
      <c r="AJ33" s="3" t="str">
        <f t="shared" si="6"/>
        <v>MFGBarcode Scanner SEUIC HS505HDP-2530 ,USB cable18MH2New BuyFATP-NPI-MH2-MVA2603-22OM</v>
      </c>
      <c r="AK33" s="3">
        <f t="shared" si="7"/>
        <v>18</v>
      </c>
      <c r="AL33" s="3">
        <f t="shared" si="8"/>
        <v>18</v>
      </c>
      <c r="AM33" s="3">
        <f t="shared" si="9"/>
        <v>18</v>
      </c>
      <c r="AN33" s="3">
        <f t="shared" si="10"/>
        <v>18</v>
      </c>
    </row>
    <row r="34" ht="43.5" customHeight="1">
      <c r="A34" s="84">
        <v>46076.0</v>
      </c>
      <c r="B34" s="98" t="s">
        <v>49</v>
      </c>
      <c r="C34" s="98" t="s">
        <v>948</v>
      </c>
      <c r="D34" s="98" t="s">
        <v>949</v>
      </c>
      <c r="E34" s="268" t="s">
        <v>950</v>
      </c>
      <c r="F34" s="269">
        <v>4179.0</v>
      </c>
      <c r="G34" s="98" t="s">
        <v>55</v>
      </c>
      <c r="H34" s="102" t="str">
        <f>vlookup(G34,'Bidding list 26'!$B$4:$G$270,6,0)</f>
        <v>Pro Tower QCT1250, Ultra 5 235, Ram 16GB DDR5, SSD
512GB, Integrated graphics card, Power 180W, HDMI &amp; DP Port,
Keyboard and Mouse, 3Yrs Wty</v>
      </c>
      <c r="I34" s="105">
        <v>1.8717E7</v>
      </c>
      <c r="J34" s="269">
        <v>3.0</v>
      </c>
      <c r="K34" s="270">
        <f t="shared" si="1"/>
        <v>56151000</v>
      </c>
      <c r="L34" s="98" t="s">
        <v>982</v>
      </c>
      <c r="M34" s="91"/>
      <c r="N34" s="166" t="s">
        <v>983</v>
      </c>
      <c r="O34" s="92" t="s">
        <v>98</v>
      </c>
      <c r="P34" s="92" t="s">
        <v>89</v>
      </c>
      <c r="Q34" s="84">
        <v>46090.0</v>
      </c>
      <c r="R34" s="93">
        <f t="shared" si="2"/>
        <v>14</v>
      </c>
      <c r="S34" s="94">
        <f t="array" ref="S34">INDEX('NONG Project Timeline-OPM updat'!$D$8:$I$65,MATCH(1,('NONG Project Timeline-OPM updat'!$B$8:$B$65=N34)*('NONG Project Timeline-OPM updat'!$C$8:$C$65=O34),0),MATCH(P34,'NONG Project Timeline-OPM updat'!$D$5:$I$5,0))-14</f>
        <v>46178</v>
      </c>
      <c r="T34" s="95">
        <f t="shared" si="3"/>
        <v>102</v>
      </c>
      <c r="U34" s="96">
        <f>IFERROR(VLOOKUP(G34,'Bidding list 26'!$B$2:$P$21,15,0),"")</f>
        <v>70</v>
      </c>
      <c r="V34" s="97">
        <f t="shared" si="4"/>
        <v>46108</v>
      </c>
      <c r="W34" s="96" t="str">
        <f t="shared" si="5"/>
        <v>On time</v>
      </c>
      <c r="X34" s="98" t="s">
        <v>160</v>
      </c>
      <c r="Y34" s="98" t="s">
        <v>256</v>
      </c>
      <c r="Z34" s="99" t="s">
        <v>161</v>
      </c>
      <c r="AA34" s="98" t="s">
        <v>994</v>
      </c>
      <c r="AB34" s="85" t="s">
        <v>161</v>
      </c>
      <c r="AC34" s="98" t="s">
        <v>995</v>
      </c>
      <c r="AD34" s="99" t="s">
        <v>161</v>
      </c>
      <c r="AE34" s="98" t="s">
        <v>995</v>
      </c>
      <c r="AF34" s="120"/>
      <c r="AG34" s="124">
        <v>46135.0</v>
      </c>
      <c r="AH34" s="102" t="s">
        <v>996</v>
      </c>
      <c r="AI34" s="6"/>
      <c r="AJ34" s="3" t="str">
        <f t="shared" si="6"/>
        <v>TEIPC+(updated)3MH2New BuyFATP-NPI-MH2-MVA2603-09OM</v>
      </c>
      <c r="AK34" s="3">
        <f t="shared" si="7"/>
        <v>3</v>
      </c>
      <c r="AL34" s="3">
        <f t="shared" si="8"/>
        <v>3</v>
      </c>
      <c r="AM34" s="3">
        <f t="shared" si="9"/>
        <v>3</v>
      </c>
      <c r="AN34" s="3">
        <f t="shared" si="10"/>
        <v>3</v>
      </c>
    </row>
    <row r="35" ht="43.5" customHeight="1">
      <c r="A35" s="84">
        <v>46076.0</v>
      </c>
      <c r="B35" s="98" t="s">
        <v>49</v>
      </c>
      <c r="C35" s="98" t="s">
        <v>948</v>
      </c>
      <c r="D35" s="98" t="s">
        <v>949</v>
      </c>
      <c r="E35" s="268" t="s">
        <v>950</v>
      </c>
      <c r="F35" s="269">
        <v>4179.0</v>
      </c>
      <c r="G35" s="98" t="s">
        <v>70</v>
      </c>
      <c r="H35" s="102" t="str">
        <f>vlookup(G35,'Bidding list 26'!$B$4:$G$270,6,0)</f>
        <v>VA1903H-2, 19 inch, VGA cable + HDMI cable / Brand: VIEWSONIC</v>
      </c>
      <c r="I35" s="105">
        <v>1240000.0</v>
      </c>
      <c r="J35" s="269">
        <v>3.0</v>
      </c>
      <c r="K35" s="270">
        <f t="shared" si="1"/>
        <v>3720000</v>
      </c>
      <c r="L35" s="98" t="s">
        <v>982</v>
      </c>
      <c r="M35" s="91"/>
      <c r="N35" s="166" t="s">
        <v>983</v>
      </c>
      <c r="O35" s="92" t="s">
        <v>98</v>
      </c>
      <c r="P35" s="92" t="s">
        <v>89</v>
      </c>
      <c r="Q35" s="84">
        <v>46090.0</v>
      </c>
      <c r="R35" s="93">
        <f t="shared" si="2"/>
        <v>14</v>
      </c>
      <c r="S35" s="94">
        <f t="array" ref="S35">INDEX('NONG Project Timeline-OPM updat'!$D$8:$I$65,MATCH(1,('NONG Project Timeline-OPM updat'!$B$8:$B$65=N35)*('NONG Project Timeline-OPM updat'!$C$8:$C$65=O35),0),MATCH(P35,'NONG Project Timeline-OPM updat'!$D$5:$I$5,0))-14</f>
        <v>46178</v>
      </c>
      <c r="T35" s="95">
        <f t="shared" si="3"/>
        <v>102</v>
      </c>
      <c r="U35" s="96" t="str">
        <f>IFERROR(VLOOKUP(G35,'Bidding list 26'!$B$2:$P$21,15,0),"")</f>
        <v/>
      </c>
      <c r="V35" s="97">
        <f t="shared" si="4"/>
        <v>46178</v>
      </c>
      <c r="W35" s="96" t="str">
        <f t="shared" si="5"/>
        <v>On time</v>
      </c>
      <c r="X35" s="98" t="s">
        <v>160</v>
      </c>
      <c r="Y35" s="98"/>
      <c r="Z35" s="99" t="s">
        <v>161</v>
      </c>
      <c r="AA35" s="98" t="s">
        <v>997</v>
      </c>
      <c r="AB35" s="85" t="s">
        <v>161</v>
      </c>
      <c r="AC35" s="98" t="s">
        <v>998</v>
      </c>
      <c r="AD35" s="99" t="s">
        <v>161</v>
      </c>
      <c r="AE35" s="98" t="s">
        <v>998</v>
      </c>
      <c r="AF35" s="120"/>
      <c r="AG35" s="124">
        <v>46097.0</v>
      </c>
      <c r="AH35" s="102" t="s">
        <v>999</v>
      </c>
      <c r="AI35" s="6"/>
      <c r="AJ35" s="3" t="str">
        <f t="shared" si="6"/>
        <v>TEMonitor 23MH2New BuyFATP-NPI-MH2-MVA2602-116OM</v>
      </c>
      <c r="AK35" s="3">
        <f t="shared" si="7"/>
        <v>3</v>
      </c>
      <c r="AL35" s="3">
        <f t="shared" si="8"/>
        <v>3</v>
      </c>
      <c r="AM35" s="3">
        <f t="shared" si="9"/>
        <v>3</v>
      </c>
      <c r="AN35" s="3">
        <f t="shared" si="10"/>
        <v>3</v>
      </c>
    </row>
    <row r="36" ht="43.5" customHeight="1">
      <c r="A36" s="84">
        <v>46076.0</v>
      </c>
      <c r="B36" s="98" t="s">
        <v>49</v>
      </c>
      <c r="C36" s="98" t="s">
        <v>948</v>
      </c>
      <c r="D36" s="98" t="s">
        <v>949</v>
      </c>
      <c r="E36" s="268" t="s">
        <v>950</v>
      </c>
      <c r="F36" s="269">
        <v>4179.0</v>
      </c>
      <c r="G36" s="98" t="s">
        <v>39</v>
      </c>
      <c r="H36" s="102" t="str">
        <f>vlookup(G36,'Bidding list 26'!$B$4:$G$270,6,0)</f>
        <v>HS505DP, USB cable</v>
      </c>
      <c r="I36" s="105">
        <v>2300000.0</v>
      </c>
      <c r="J36" s="269">
        <v>3.0</v>
      </c>
      <c r="K36" s="270">
        <f t="shared" si="1"/>
        <v>6900000</v>
      </c>
      <c r="L36" s="98" t="s">
        <v>982</v>
      </c>
      <c r="M36" s="91"/>
      <c r="N36" s="166" t="s">
        <v>983</v>
      </c>
      <c r="O36" s="92" t="s">
        <v>98</v>
      </c>
      <c r="P36" s="92" t="s">
        <v>89</v>
      </c>
      <c r="Q36" s="84">
        <v>46090.0</v>
      </c>
      <c r="R36" s="93">
        <f t="shared" si="2"/>
        <v>14</v>
      </c>
      <c r="S36" s="94">
        <f t="array" ref="S36">INDEX('NONG Project Timeline-OPM updat'!$D$8:$I$65,MATCH(1,('NONG Project Timeline-OPM updat'!$B$8:$B$65=N36)*('NONG Project Timeline-OPM updat'!$C$8:$C$65=O36),0),MATCH(P36,'NONG Project Timeline-OPM updat'!$D$5:$I$5,0))-14</f>
        <v>46178</v>
      </c>
      <c r="T36" s="95">
        <f t="shared" si="3"/>
        <v>102</v>
      </c>
      <c r="U36" s="96">
        <f>IFERROR(VLOOKUP(G36,'Bidding list 26'!$B$2:$P$21,15,0),"")</f>
        <v>50</v>
      </c>
      <c r="V36" s="97">
        <f t="shared" si="4"/>
        <v>46128</v>
      </c>
      <c r="W36" s="96" t="str">
        <f t="shared" si="5"/>
        <v>On time</v>
      </c>
      <c r="X36" s="98" t="s">
        <v>160</v>
      </c>
      <c r="Y36" s="85"/>
      <c r="Z36" s="99" t="s">
        <v>161</v>
      </c>
      <c r="AA36" s="98" t="s">
        <v>990</v>
      </c>
      <c r="AB36" s="85" t="s">
        <v>161</v>
      </c>
      <c r="AC36" s="135" t="s">
        <v>991</v>
      </c>
      <c r="AD36" s="99" t="s">
        <v>161</v>
      </c>
      <c r="AE36" s="135" t="s">
        <v>992</v>
      </c>
      <c r="AF36" s="124">
        <v>46137.0</v>
      </c>
      <c r="AG36" s="4" t="s">
        <v>1000</v>
      </c>
      <c r="AH36" s="102" t="s">
        <v>1001</v>
      </c>
      <c r="AI36" s="6"/>
      <c r="AJ36" s="3" t="str">
        <f t="shared" si="6"/>
        <v>TEBarcode Scanner SEUIC HS505DP, USB cable3MH2New BuyFATP-NPI-MH2-MVA2603-22OM</v>
      </c>
      <c r="AK36" s="3">
        <f t="shared" si="7"/>
        <v>3</v>
      </c>
      <c r="AL36" s="3">
        <f t="shared" si="8"/>
        <v>3</v>
      </c>
      <c r="AM36" s="3">
        <f t="shared" si="9"/>
        <v>3</v>
      </c>
      <c r="AN36" s="3">
        <f t="shared" si="10"/>
        <v>3</v>
      </c>
    </row>
    <row r="37" ht="43.5" customHeight="1">
      <c r="A37" s="84">
        <v>46077.0</v>
      </c>
      <c r="B37" s="98" t="s">
        <v>934</v>
      </c>
      <c r="C37" s="98" t="s">
        <v>1002</v>
      </c>
      <c r="D37" s="98" t="s">
        <v>1003</v>
      </c>
      <c r="E37" s="268" t="s">
        <v>1004</v>
      </c>
      <c r="F37" s="269">
        <v>4006.0</v>
      </c>
      <c r="G37" s="98" t="s">
        <v>70</v>
      </c>
      <c r="H37" s="102" t="str">
        <f>vlookup(G37,'Bidding list 26'!$B$4:$G$270,6,0)</f>
        <v>VA1903H-2, 19 inch, VGA cable + HDMI cable / Brand: VIEWSONIC</v>
      </c>
      <c r="I37" s="105">
        <v>1240000.0</v>
      </c>
      <c r="J37" s="269">
        <v>4.0</v>
      </c>
      <c r="K37" s="270">
        <f t="shared" si="1"/>
        <v>4960000</v>
      </c>
      <c r="L37" s="98" t="s">
        <v>1005</v>
      </c>
      <c r="M37" s="91"/>
      <c r="N37" s="166" t="s">
        <v>1005</v>
      </c>
      <c r="O37" s="92" t="s">
        <v>98</v>
      </c>
      <c r="P37" s="92" t="s">
        <v>89</v>
      </c>
      <c r="Q37" s="84">
        <v>46090.0</v>
      </c>
      <c r="R37" s="93">
        <f t="shared" si="2"/>
        <v>13</v>
      </c>
      <c r="S37" s="179">
        <f t="array" ref="S37">INDEX('NONG Project Timeline-OPM updat'!$D$8:$I$65,MATCH(1,('NONG Project Timeline-OPM updat'!$B$8:$B$65=N37)*('NONG Project Timeline-OPM updat'!$C$8:$C$65=O37),0),MATCH(P37,'NONG Project Timeline-OPM updat'!$D$5:$I$5,0))-14</f>
        <v>-14</v>
      </c>
      <c r="T37" s="208">
        <f t="shared" si="3"/>
        <v>-46091</v>
      </c>
      <c r="U37" s="96" t="str">
        <f>IFERROR(VLOOKUP(G37,'Bidding list 26'!$B$2:$P$21,15,0),"")</f>
        <v/>
      </c>
      <c r="V37" s="96">
        <f t="shared" si="4"/>
        <v>-14</v>
      </c>
      <c r="W37" s="96" t="str">
        <f t="shared" si="5"/>
        <v>Late</v>
      </c>
      <c r="X37" s="98" t="s">
        <v>160</v>
      </c>
      <c r="Y37" s="98"/>
      <c r="Z37" s="99" t="s">
        <v>161</v>
      </c>
      <c r="AA37" s="85" t="s">
        <v>1006</v>
      </c>
      <c r="AB37" s="85" t="s">
        <v>161</v>
      </c>
      <c r="AC37" s="98" t="s">
        <v>1007</v>
      </c>
      <c r="AD37" s="99" t="s">
        <v>161</v>
      </c>
      <c r="AE37" s="98" t="s">
        <v>1007</v>
      </c>
      <c r="AF37" s="120"/>
      <c r="AG37" s="124">
        <v>46141.0</v>
      </c>
      <c r="AH37" s="102" t="s">
        <v>1008</v>
      </c>
      <c r="AI37" s="6"/>
      <c r="AJ37" s="3" t="str">
        <f t="shared" si="6"/>
        <v>PQEMonitor 24BM2New BuyFATP-NPI-BM2-MVA2602-118OM</v>
      </c>
      <c r="AK37" s="3">
        <f t="shared" si="7"/>
        <v>4</v>
      </c>
      <c r="AL37" s="3">
        <f t="shared" si="8"/>
        <v>4</v>
      </c>
      <c r="AM37" s="3">
        <f t="shared" si="9"/>
        <v>4</v>
      </c>
      <c r="AN37" s="3">
        <f t="shared" si="10"/>
        <v>4</v>
      </c>
    </row>
    <row r="38" ht="43.5" customHeight="1">
      <c r="A38" s="84">
        <v>46077.0</v>
      </c>
      <c r="B38" s="98" t="s">
        <v>934</v>
      </c>
      <c r="C38" s="98" t="s">
        <v>1002</v>
      </c>
      <c r="D38" s="98" t="s">
        <v>1003</v>
      </c>
      <c r="E38" s="133" t="s">
        <v>1004</v>
      </c>
      <c r="F38" s="269">
        <v>4006.0</v>
      </c>
      <c r="G38" s="98" t="s">
        <v>56</v>
      </c>
      <c r="H38" s="102" t="str">
        <f>vlookup(G38,'Bidding list 26'!$B$4:$G$270,6,0)</f>
        <v>Pro Tower QCT1250, Ultra 7 265, Ram 16GB DDR5, SSD
512GB, Integrated graphics card, Power 180W, HDMI &amp; DP Port,
Keyboard and Mouse, 3Yrs Wty</v>
      </c>
      <c r="I38" s="105">
        <v>2.6752E7</v>
      </c>
      <c r="J38" s="269">
        <v>3.0</v>
      </c>
      <c r="K38" s="270">
        <f t="shared" si="1"/>
        <v>80256000</v>
      </c>
      <c r="L38" s="98" t="s">
        <v>1005</v>
      </c>
      <c r="M38" s="91"/>
      <c r="N38" s="166" t="s">
        <v>1005</v>
      </c>
      <c r="O38" s="92" t="s">
        <v>98</v>
      </c>
      <c r="P38" s="92" t="s">
        <v>89</v>
      </c>
      <c r="Q38" s="84">
        <v>46090.0</v>
      </c>
      <c r="R38" s="93">
        <f t="shared" si="2"/>
        <v>13</v>
      </c>
      <c r="S38" s="179">
        <f t="array" ref="S38">INDEX('NONG Project Timeline-OPM updat'!$D$8:$I$65,MATCH(1,('NONG Project Timeline-OPM updat'!$B$8:$B$65=N38)*('NONG Project Timeline-OPM updat'!$C$8:$C$65=O38),0),MATCH(P38,'NONG Project Timeline-OPM updat'!$D$5:$I$5,0))-14</f>
        <v>-14</v>
      </c>
      <c r="T38" s="208">
        <f t="shared" si="3"/>
        <v>-46091</v>
      </c>
      <c r="U38" s="96">
        <f>IFERROR(VLOOKUP(G38,'Bidding list 26'!$B$2:$P$21,15,0),"")</f>
        <v>70</v>
      </c>
      <c r="V38" s="96">
        <f t="shared" si="4"/>
        <v>-84</v>
      </c>
      <c r="W38" s="96" t="str">
        <f t="shared" si="5"/>
        <v>Late</v>
      </c>
      <c r="X38" s="98" t="s">
        <v>160</v>
      </c>
      <c r="Y38" s="98" t="s">
        <v>256</v>
      </c>
      <c r="Z38" s="99" t="s">
        <v>161</v>
      </c>
      <c r="AA38" s="98" t="s">
        <v>1009</v>
      </c>
      <c r="AB38" s="85" t="s">
        <v>161</v>
      </c>
      <c r="AC38" s="98" t="s">
        <v>1010</v>
      </c>
      <c r="AD38" s="99" t="s">
        <v>161</v>
      </c>
      <c r="AE38" s="98" t="s">
        <v>1010</v>
      </c>
      <c r="AF38" s="120"/>
      <c r="AG38" s="124">
        <v>46125.0</v>
      </c>
      <c r="AH38" s="102" t="s">
        <v>1011</v>
      </c>
      <c r="AI38" s="6"/>
      <c r="AJ38" s="3" t="str">
        <f t="shared" si="6"/>
        <v>PQEIPC++(updated)3BM2New BuyFATP-NPI-BM2-MVA2603-10OM</v>
      </c>
      <c r="AK38" s="3">
        <f t="shared" si="7"/>
        <v>3</v>
      </c>
      <c r="AL38" s="3">
        <f t="shared" si="8"/>
        <v>3</v>
      </c>
      <c r="AM38" s="3">
        <f t="shared" si="9"/>
        <v>3</v>
      </c>
      <c r="AN38" s="3">
        <f>if(AG37&lt;&gt;"",$J38,0)</f>
        <v>3</v>
      </c>
    </row>
    <row r="39" ht="43.5" customHeight="1">
      <c r="A39" s="84">
        <v>46077.0</v>
      </c>
      <c r="B39" s="98" t="s">
        <v>934</v>
      </c>
      <c r="C39" s="98" t="s">
        <v>1002</v>
      </c>
      <c r="D39" s="98" t="s">
        <v>1003</v>
      </c>
      <c r="E39" s="268" t="s">
        <v>1004</v>
      </c>
      <c r="F39" s="269">
        <v>4006.0</v>
      </c>
      <c r="G39" s="85" t="s">
        <v>62</v>
      </c>
      <c r="H39" s="114" t="str">
        <f>vlookup(G39,'Bidding list 26'!$B$4:$G$270,6,0)</f>
        <v>#N/A</v>
      </c>
      <c r="I39" s="88">
        <v>7800000.0</v>
      </c>
      <c r="J39" s="265">
        <v>14.0</v>
      </c>
      <c r="K39" s="266">
        <f t="shared" si="1"/>
        <v>109200000</v>
      </c>
      <c r="L39" s="85" t="s">
        <v>1005</v>
      </c>
      <c r="M39" s="91"/>
      <c r="N39" s="166" t="s">
        <v>1005</v>
      </c>
      <c r="O39" s="92" t="s">
        <v>98</v>
      </c>
      <c r="P39" s="92" t="s">
        <v>89</v>
      </c>
      <c r="Q39" s="84">
        <v>46090.0</v>
      </c>
      <c r="R39" s="93">
        <f t="shared" si="2"/>
        <v>13</v>
      </c>
      <c r="S39" s="179">
        <f t="array" ref="S39">INDEX('NONG Project Timeline-OPM updat'!$D$8:$I$65,MATCH(1,('NONG Project Timeline-OPM updat'!$B$8:$B$65=N39)*('NONG Project Timeline-OPM updat'!$C$8:$C$65=O39),0),MATCH(P39,'NONG Project Timeline-OPM updat'!$D$5:$I$5,0))-14</f>
        <v>-14</v>
      </c>
      <c r="T39" s="208">
        <f t="shared" si="3"/>
        <v>-46091</v>
      </c>
      <c r="U39" s="96" t="str">
        <f>IFERROR(VLOOKUP(G39,'Bidding list 26'!$B$2:$P$21,15,0),"")</f>
        <v/>
      </c>
      <c r="V39" s="96">
        <f t="shared" si="4"/>
        <v>-14</v>
      </c>
      <c r="W39" s="96" t="str">
        <f t="shared" si="5"/>
        <v>Late</v>
      </c>
      <c r="X39" s="98" t="s">
        <v>160</v>
      </c>
      <c r="Y39" s="85"/>
      <c r="Z39" s="99" t="s">
        <v>161</v>
      </c>
      <c r="AA39" s="85" t="s">
        <v>1006</v>
      </c>
      <c r="AB39" s="85" t="s">
        <v>161</v>
      </c>
      <c r="AC39" s="85" t="s">
        <v>1012</v>
      </c>
      <c r="AD39" s="99" t="s">
        <v>161</v>
      </c>
      <c r="AE39" s="98" t="s">
        <v>1012</v>
      </c>
      <c r="AF39" s="127" t="s">
        <v>205</v>
      </c>
      <c r="AG39" s="275" t="s">
        <v>1013</v>
      </c>
      <c r="AH39" s="108" t="s">
        <v>1014</v>
      </c>
      <c r="AI39" s="6"/>
      <c r="AJ39" s="3" t="str">
        <f t="shared" si="6"/>
        <v>PQEMini PC (Assy)14BM2New BuyFATP-NPI-BM2-MVA2602-118OM</v>
      </c>
      <c r="AK39" s="3">
        <f t="shared" si="7"/>
        <v>14</v>
      </c>
      <c r="AL39" s="3">
        <f t="shared" si="8"/>
        <v>14</v>
      </c>
      <c r="AM39" s="3">
        <f t="shared" si="9"/>
        <v>14</v>
      </c>
      <c r="AN39" s="3">
        <f>if(AG39&lt;&gt;"",$J39,0)</f>
        <v>14</v>
      </c>
    </row>
    <row r="40" ht="43.5" customHeight="1">
      <c r="A40" s="84">
        <v>46077.0</v>
      </c>
      <c r="B40" s="98" t="s">
        <v>934</v>
      </c>
      <c r="C40" s="98" t="s">
        <v>1002</v>
      </c>
      <c r="D40" s="98" t="s">
        <v>1003</v>
      </c>
      <c r="E40" s="268" t="s">
        <v>1004</v>
      </c>
      <c r="F40" s="269">
        <v>4006.0</v>
      </c>
      <c r="G40" s="85" t="s">
        <v>39</v>
      </c>
      <c r="H40" s="114" t="str">
        <f>vlookup(G40,'Bidding list 26'!$B$4:$G$270,6,0)</f>
        <v>HS505DP, USB cable</v>
      </c>
      <c r="I40" s="88">
        <v>2300000.0</v>
      </c>
      <c r="J40" s="265">
        <v>16.0</v>
      </c>
      <c r="K40" s="266">
        <f t="shared" si="1"/>
        <v>36800000</v>
      </c>
      <c r="L40" s="85" t="s">
        <v>1005</v>
      </c>
      <c r="M40" s="91"/>
      <c r="N40" s="166" t="s">
        <v>1005</v>
      </c>
      <c r="O40" s="92" t="s">
        <v>98</v>
      </c>
      <c r="P40" s="92" t="s">
        <v>89</v>
      </c>
      <c r="Q40" s="84">
        <v>46090.0</v>
      </c>
      <c r="R40" s="93">
        <f t="shared" si="2"/>
        <v>13</v>
      </c>
      <c r="S40" s="179">
        <f t="array" ref="S40">INDEX('NONG Project Timeline-OPM updat'!$D$8:$I$65,MATCH(1,('NONG Project Timeline-OPM updat'!$B$8:$B$65=N40)*('NONG Project Timeline-OPM updat'!$C$8:$C$65=O40),0),MATCH(P40,'NONG Project Timeline-OPM updat'!$D$5:$I$5,0))-14</f>
        <v>-14</v>
      </c>
      <c r="T40" s="208">
        <f t="shared" si="3"/>
        <v>-46091</v>
      </c>
      <c r="U40" s="96">
        <f>IFERROR(VLOOKUP(G40,'Bidding list 26'!$B$2:$P$21,15,0),"")</f>
        <v>50</v>
      </c>
      <c r="V40" s="96">
        <f t="shared" si="4"/>
        <v>-64</v>
      </c>
      <c r="W40" s="96" t="str">
        <f t="shared" si="5"/>
        <v>Late</v>
      </c>
      <c r="X40" s="98" t="s">
        <v>160</v>
      </c>
      <c r="Y40" s="85"/>
      <c r="Z40" s="99" t="s">
        <v>161</v>
      </c>
      <c r="AA40" s="85" t="s">
        <v>1015</v>
      </c>
      <c r="AB40" s="85" t="s">
        <v>161</v>
      </c>
      <c r="AC40" s="99" t="s">
        <v>1016</v>
      </c>
      <c r="AD40" s="99" t="s">
        <v>161</v>
      </c>
      <c r="AE40" s="99" t="s">
        <v>992</v>
      </c>
      <c r="AF40" s="124">
        <v>46137.0</v>
      </c>
      <c r="AG40" s="4" t="s">
        <v>1017</v>
      </c>
      <c r="AH40" s="114" t="s">
        <v>1018</v>
      </c>
      <c r="AI40" s="6"/>
      <c r="AJ40" s="3" t="str">
        <f t="shared" si="6"/>
        <v>PQEBarcode Scanner SEUIC HS505DP, USB cable16BM2New BuyFATP-NPI-BM2-MVA2603-23OM</v>
      </c>
      <c r="AK40" s="3">
        <f t="shared" si="7"/>
        <v>16</v>
      </c>
      <c r="AL40" s="3">
        <f t="shared" si="8"/>
        <v>16</v>
      </c>
      <c r="AM40" s="3">
        <f t="shared" si="9"/>
        <v>16</v>
      </c>
      <c r="AN40" s="3">
        <f>if(AF40&lt;&gt;"",$J40,0)</f>
        <v>16</v>
      </c>
    </row>
    <row r="41" ht="43.5" customHeight="1">
      <c r="A41" s="84">
        <v>46077.0</v>
      </c>
      <c r="B41" s="98" t="s">
        <v>33</v>
      </c>
      <c r="C41" s="98" t="s">
        <v>966</v>
      </c>
      <c r="D41" s="98" t="s">
        <v>981</v>
      </c>
      <c r="E41" s="98" t="s">
        <v>968</v>
      </c>
      <c r="F41" s="269">
        <v>4324.0</v>
      </c>
      <c r="G41" s="85" t="s">
        <v>70</v>
      </c>
      <c r="H41" s="114" t="str">
        <f>vlookup(G41,'Bidding list 26'!$B$4:$G$270,6,0)</f>
        <v>VA1903H-2, 19 inch, VGA cable + HDMI cable / Brand: VIEWSONIC</v>
      </c>
      <c r="I41" s="88">
        <v>1240000.0</v>
      </c>
      <c r="J41" s="265">
        <v>11.0</v>
      </c>
      <c r="K41" s="266">
        <f t="shared" si="1"/>
        <v>13640000</v>
      </c>
      <c r="L41" s="98" t="s">
        <v>1005</v>
      </c>
      <c r="M41" s="91"/>
      <c r="N41" s="166" t="s">
        <v>1005</v>
      </c>
      <c r="O41" s="92" t="s">
        <v>98</v>
      </c>
      <c r="P41" s="92" t="s">
        <v>89</v>
      </c>
      <c r="Q41" s="84">
        <v>46090.0</v>
      </c>
      <c r="R41" s="93">
        <f t="shared" si="2"/>
        <v>13</v>
      </c>
      <c r="S41" s="179">
        <f t="array" ref="S41">INDEX('NONG Project Timeline-OPM updat'!$D$8:$I$65,MATCH(1,('NONG Project Timeline-OPM updat'!$B$8:$B$65=N41)*('NONG Project Timeline-OPM updat'!$C$8:$C$65=O41),0),MATCH(P41,'NONG Project Timeline-OPM updat'!$D$5:$I$5,0))-14</f>
        <v>-14</v>
      </c>
      <c r="T41" s="208">
        <f t="shared" si="3"/>
        <v>-46091</v>
      </c>
      <c r="U41" s="96" t="str">
        <f>IFERROR(VLOOKUP(G41,'Bidding list 26'!$B$2:$P$21,15,0),"")</f>
        <v/>
      </c>
      <c r="V41" s="96">
        <f t="shared" si="4"/>
        <v>-14</v>
      </c>
      <c r="W41" s="96" t="str">
        <f t="shared" si="5"/>
        <v>Late</v>
      </c>
      <c r="X41" s="98" t="s">
        <v>160</v>
      </c>
      <c r="Y41" s="85"/>
      <c r="Z41" s="99" t="s">
        <v>161</v>
      </c>
      <c r="AA41" s="85" t="s">
        <v>1006</v>
      </c>
      <c r="AB41" s="85" t="s">
        <v>161</v>
      </c>
      <c r="AC41" s="85" t="s">
        <v>1007</v>
      </c>
      <c r="AD41" s="99" t="s">
        <v>161</v>
      </c>
      <c r="AE41" s="85" t="s">
        <v>1007</v>
      </c>
      <c r="AF41" s="276"/>
      <c r="AG41" s="124">
        <v>46141.0</v>
      </c>
      <c r="AH41" s="114" t="s">
        <v>1019</v>
      </c>
      <c r="AI41" s="6"/>
      <c r="AJ41" s="3" t="str">
        <f t="shared" si="6"/>
        <v>MFGMonitor 211BM2New BuyFATP-NPI-BM2-MVA2602-118OM</v>
      </c>
      <c r="AK41" s="3">
        <f t="shared" si="7"/>
        <v>11</v>
      </c>
      <c r="AL41" s="3">
        <f t="shared" si="8"/>
        <v>11</v>
      </c>
      <c r="AM41" s="3">
        <f t="shared" si="9"/>
        <v>11</v>
      </c>
      <c r="AN41" s="3">
        <f t="shared" ref="AN41:AN50" si="11">if(AG41&lt;&gt;"",$J41,0)</f>
        <v>11</v>
      </c>
    </row>
    <row r="42" ht="43.5" customHeight="1">
      <c r="A42" s="84">
        <v>46077.0</v>
      </c>
      <c r="B42" s="98" t="s">
        <v>33</v>
      </c>
      <c r="C42" s="98" t="s">
        <v>966</v>
      </c>
      <c r="D42" s="98" t="s">
        <v>981</v>
      </c>
      <c r="E42" s="98" t="s">
        <v>968</v>
      </c>
      <c r="F42" s="269">
        <v>4324.0</v>
      </c>
      <c r="G42" s="85" t="s">
        <v>62</v>
      </c>
      <c r="H42" s="114" t="str">
        <f>vlookup(G42,'Bidding list 26'!$B$4:$G$270,6,0)</f>
        <v>#N/A</v>
      </c>
      <c r="I42" s="88">
        <v>7800000.0</v>
      </c>
      <c r="J42" s="265">
        <v>11.0</v>
      </c>
      <c r="K42" s="266">
        <f t="shared" si="1"/>
        <v>85800000</v>
      </c>
      <c r="L42" s="98" t="s">
        <v>1005</v>
      </c>
      <c r="M42" s="91"/>
      <c r="N42" s="166" t="s">
        <v>1005</v>
      </c>
      <c r="O42" s="92" t="s">
        <v>98</v>
      </c>
      <c r="P42" s="92" t="s">
        <v>89</v>
      </c>
      <c r="Q42" s="84">
        <v>46090.0</v>
      </c>
      <c r="R42" s="93">
        <f t="shared" si="2"/>
        <v>13</v>
      </c>
      <c r="S42" s="179">
        <f t="array" ref="S42">INDEX('NONG Project Timeline-OPM updat'!$D$8:$I$65,MATCH(1,('NONG Project Timeline-OPM updat'!$B$8:$B$65=N42)*('NONG Project Timeline-OPM updat'!$C$8:$C$65=O42),0),MATCH(P42,'NONG Project Timeline-OPM updat'!$D$5:$I$5,0))-14</f>
        <v>-14</v>
      </c>
      <c r="T42" s="208">
        <f t="shared" si="3"/>
        <v>-46091</v>
      </c>
      <c r="U42" s="96" t="str">
        <f>IFERROR(VLOOKUP(G42,'Bidding list 26'!$B$2:$P$21,15,0),"")</f>
        <v/>
      </c>
      <c r="V42" s="96">
        <f t="shared" si="4"/>
        <v>-14</v>
      </c>
      <c r="W42" s="96" t="str">
        <f t="shared" si="5"/>
        <v>Late</v>
      </c>
      <c r="X42" s="98" t="s">
        <v>160</v>
      </c>
      <c r="Y42" s="85"/>
      <c r="Z42" s="99" t="s">
        <v>161</v>
      </c>
      <c r="AA42" s="85" t="s">
        <v>1006</v>
      </c>
      <c r="AB42" s="85" t="s">
        <v>161</v>
      </c>
      <c r="AC42" s="99" t="s">
        <v>1012</v>
      </c>
      <c r="AD42" s="99" t="s">
        <v>161</v>
      </c>
      <c r="AE42" s="99" t="s">
        <v>1012</v>
      </c>
      <c r="AF42" s="127" t="s">
        <v>205</v>
      </c>
      <c r="AG42" s="147" t="s">
        <v>1020</v>
      </c>
      <c r="AH42" s="148" t="s">
        <v>1021</v>
      </c>
      <c r="AI42" s="6"/>
      <c r="AJ42" s="3" t="str">
        <f t="shared" si="6"/>
        <v>MFGMini PC (Assy)11BM2New BuyFATP-NPI-BM2-MVA2602-118OM</v>
      </c>
      <c r="AK42" s="3">
        <f t="shared" si="7"/>
        <v>11</v>
      </c>
      <c r="AL42" s="3">
        <f t="shared" si="8"/>
        <v>11</v>
      </c>
      <c r="AM42" s="3">
        <f t="shared" si="9"/>
        <v>11</v>
      </c>
      <c r="AN42" s="3">
        <f t="shared" si="11"/>
        <v>11</v>
      </c>
    </row>
    <row r="43" ht="43.5" customHeight="1">
      <c r="A43" s="84">
        <v>46077.0</v>
      </c>
      <c r="B43" s="98" t="s">
        <v>33</v>
      </c>
      <c r="C43" s="98" t="s">
        <v>966</v>
      </c>
      <c r="D43" s="98" t="s">
        <v>981</v>
      </c>
      <c r="E43" s="98" t="s">
        <v>968</v>
      </c>
      <c r="F43" s="269">
        <v>4324.0</v>
      </c>
      <c r="G43" s="85" t="s">
        <v>39</v>
      </c>
      <c r="H43" s="114" t="str">
        <f>vlookup(G43,'Bidding list 26'!$B$4:$G$270,6,0)</f>
        <v>HS505DP, USB cable</v>
      </c>
      <c r="I43" s="88">
        <v>2300000.0</v>
      </c>
      <c r="J43" s="265">
        <v>10.0</v>
      </c>
      <c r="K43" s="266">
        <f t="shared" si="1"/>
        <v>23000000</v>
      </c>
      <c r="L43" s="98" t="s">
        <v>1005</v>
      </c>
      <c r="M43" s="91"/>
      <c r="N43" s="166" t="s">
        <v>1005</v>
      </c>
      <c r="O43" s="92" t="s">
        <v>98</v>
      </c>
      <c r="P43" s="92" t="s">
        <v>89</v>
      </c>
      <c r="Q43" s="84">
        <v>46090.0</v>
      </c>
      <c r="R43" s="93">
        <f t="shared" si="2"/>
        <v>13</v>
      </c>
      <c r="S43" s="179">
        <f t="array" ref="S43">INDEX('NONG Project Timeline-OPM updat'!$D$8:$I$65,MATCH(1,('NONG Project Timeline-OPM updat'!$B$8:$B$65=N43)*('NONG Project Timeline-OPM updat'!$C$8:$C$65=O43),0),MATCH(P43,'NONG Project Timeline-OPM updat'!$D$5:$I$5,0))-14</f>
        <v>-14</v>
      </c>
      <c r="T43" s="208">
        <f t="shared" si="3"/>
        <v>-46091</v>
      </c>
      <c r="U43" s="96">
        <f>IFERROR(VLOOKUP(G43,'Bidding list 26'!$B$2:$P$21,15,0),"")</f>
        <v>50</v>
      </c>
      <c r="V43" s="96">
        <f t="shared" si="4"/>
        <v>-64</v>
      </c>
      <c r="W43" s="96" t="str">
        <f t="shared" si="5"/>
        <v>Late</v>
      </c>
      <c r="X43" s="98" t="s">
        <v>160</v>
      </c>
      <c r="Y43" s="85"/>
      <c r="Z43" s="99" t="s">
        <v>161</v>
      </c>
      <c r="AA43" s="85" t="s">
        <v>1015</v>
      </c>
      <c r="AB43" s="85" t="s">
        <v>161</v>
      </c>
      <c r="AC43" s="99" t="s">
        <v>1016</v>
      </c>
      <c r="AD43" s="99" t="s">
        <v>161</v>
      </c>
      <c r="AE43" s="99" t="s">
        <v>992</v>
      </c>
      <c r="AF43" s="120"/>
      <c r="AG43" s="124">
        <v>46167.0</v>
      </c>
      <c r="AH43" s="114" t="s">
        <v>1022</v>
      </c>
      <c r="AI43" s="17" t="s">
        <v>1023</v>
      </c>
      <c r="AJ43" s="3" t="str">
        <f t="shared" si="6"/>
        <v>MFGBarcode Scanner SEUIC HS505DP, USB cable10BM2New BuyFATP-NPI-BM2-MVA2603-23OM</v>
      </c>
      <c r="AK43" s="3">
        <f t="shared" si="7"/>
        <v>10</v>
      </c>
      <c r="AL43" s="3">
        <f t="shared" si="8"/>
        <v>10</v>
      </c>
      <c r="AM43" s="3">
        <f t="shared" si="9"/>
        <v>10</v>
      </c>
      <c r="AN43" s="3">
        <f t="shared" si="11"/>
        <v>10</v>
      </c>
    </row>
    <row r="44" ht="43.5" customHeight="1">
      <c r="A44" s="84">
        <v>46077.0</v>
      </c>
      <c r="B44" s="98" t="s">
        <v>33</v>
      </c>
      <c r="C44" s="98" t="s">
        <v>966</v>
      </c>
      <c r="D44" s="98" t="s">
        <v>981</v>
      </c>
      <c r="E44" s="98" t="s">
        <v>968</v>
      </c>
      <c r="F44" s="269">
        <v>4324.0</v>
      </c>
      <c r="G44" s="85" t="s">
        <v>29</v>
      </c>
      <c r="H44" s="114" t="str">
        <f>vlookup(G44,'Bidding list 26'!$B$4:$G$270,6,0)</f>
        <v>ZT610, 600dpi </v>
      </c>
      <c r="I44" s="88">
        <v>4.88E7</v>
      </c>
      <c r="J44" s="265">
        <v>4.0</v>
      </c>
      <c r="K44" s="266">
        <f t="shared" si="1"/>
        <v>195200000</v>
      </c>
      <c r="L44" s="98" t="s">
        <v>1005</v>
      </c>
      <c r="M44" s="91"/>
      <c r="N44" s="166" t="s">
        <v>1005</v>
      </c>
      <c r="O44" s="92" t="s">
        <v>98</v>
      </c>
      <c r="P44" s="92" t="s">
        <v>89</v>
      </c>
      <c r="Q44" s="84">
        <v>46090.0</v>
      </c>
      <c r="R44" s="93">
        <f t="shared" si="2"/>
        <v>13</v>
      </c>
      <c r="S44" s="179">
        <f t="array" ref="S44">INDEX('NONG Project Timeline-OPM updat'!$D$8:$I$65,MATCH(1,('NONG Project Timeline-OPM updat'!$B$8:$B$65=N44)*('NONG Project Timeline-OPM updat'!$C$8:$C$65=O44),0),MATCH(P44,'NONG Project Timeline-OPM updat'!$D$5:$I$5,0))-14</f>
        <v>-14</v>
      </c>
      <c r="T44" s="208">
        <f t="shared" si="3"/>
        <v>-46091</v>
      </c>
      <c r="U44" s="96">
        <f>IFERROR(VLOOKUP(G44,'Bidding list 26'!$B$2:$P$21,15,0),"")</f>
        <v>50</v>
      </c>
      <c r="V44" s="96">
        <f t="shared" si="4"/>
        <v>-64</v>
      </c>
      <c r="W44" s="96" t="str">
        <f t="shared" si="5"/>
        <v>Late</v>
      </c>
      <c r="X44" s="98" t="s">
        <v>160</v>
      </c>
      <c r="Y44" s="85"/>
      <c r="Z44" s="99" t="s">
        <v>161</v>
      </c>
      <c r="AA44" s="85" t="s">
        <v>1006</v>
      </c>
      <c r="AB44" s="85" t="s">
        <v>161</v>
      </c>
      <c r="AC44" s="99" t="s">
        <v>1024</v>
      </c>
      <c r="AD44" s="99" t="s">
        <v>161</v>
      </c>
      <c r="AE44" s="85" t="s">
        <v>1024</v>
      </c>
      <c r="AF44" s="120"/>
      <c r="AG44" s="124">
        <v>46114.0</v>
      </c>
      <c r="AH44" s="114" t="s">
        <v>1025</v>
      </c>
      <c r="AI44" s="128" t="s">
        <v>1026</v>
      </c>
      <c r="AJ44" s="3" t="str">
        <f t="shared" si="6"/>
        <v>MFGBarcode Printer  ZEBRA4BM2New BuyFATP-NPI-BM2-MVA2602-118OM</v>
      </c>
      <c r="AK44" s="3">
        <f t="shared" si="7"/>
        <v>4</v>
      </c>
      <c r="AL44" s="3">
        <f t="shared" si="8"/>
        <v>4</v>
      </c>
      <c r="AM44" s="3">
        <f t="shared" si="9"/>
        <v>4</v>
      </c>
      <c r="AN44" s="3">
        <f t="shared" si="11"/>
        <v>4</v>
      </c>
    </row>
    <row r="45" ht="43.5" customHeight="1">
      <c r="A45" s="84">
        <v>46078.0</v>
      </c>
      <c r="B45" s="85" t="s">
        <v>934</v>
      </c>
      <c r="C45" s="85" t="s">
        <v>1027</v>
      </c>
      <c r="D45" s="85" t="s">
        <v>1028</v>
      </c>
      <c r="E45" s="85" t="s">
        <v>1029</v>
      </c>
      <c r="F45" s="269">
        <v>3802.0</v>
      </c>
      <c r="G45" s="85" t="s">
        <v>50</v>
      </c>
      <c r="H45" s="114" t="str">
        <f>vlookup(G45,'Bidding list 26'!$B$4:$G$270,6,0)</f>
        <v>#N/A</v>
      </c>
      <c r="I45" s="88">
        <v>1.087E7</v>
      </c>
      <c r="J45" s="265">
        <v>6.0</v>
      </c>
      <c r="K45" s="266">
        <f t="shared" si="1"/>
        <v>65220000</v>
      </c>
      <c r="L45" s="85" t="s">
        <v>983</v>
      </c>
      <c r="M45" s="91"/>
      <c r="N45" s="166" t="s">
        <v>983</v>
      </c>
      <c r="O45" s="92" t="s">
        <v>98</v>
      </c>
      <c r="P45" s="92" t="s">
        <v>89</v>
      </c>
      <c r="Q45" s="84">
        <v>46113.0</v>
      </c>
      <c r="R45" s="93">
        <f t="shared" si="2"/>
        <v>35</v>
      </c>
      <c r="S45" s="94">
        <f t="array" ref="S45">INDEX('NONG Project Timeline-OPM updat'!$D$8:$I$65,MATCH(1,('NONG Project Timeline-OPM updat'!$B$8:$B$65=N45)*('NONG Project Timeline-OPM updat'!$C$8:$C$65=O45),0),MATCH(P45,'NONG Project Timeline-OPM updat'!$D$5:$I$5,0))-14</f>
        <v>46178</v>
      </c>
      <c r="T45" s="95">
        <f t="shared" si="3"/>
        <v>100</v>
      </c>
      <c r="U45" s="96" t="str">
        <f>IFERROR(VLOOKUP(G45,'Bidding list 26'!$B$2:$P$21,15,0),"")</f>
        <v/>
      </c>
      <c r="V45" s="97">
        <f t="shared" si="4"/>
        <v>46178</v>
      </c>
      <c r="W45" s="96" t="str">
        <f t="shared" si="5"/>
        <v>On time</v>
      </c>
      <c r="X45" s="98" t="s">
        <v>160</v>
      </c>
      <c r="Y45" s="98" t="s">
        <v>256</v>
      </c>
      <c r="Z45" s="99" t="s">
        <v>161</v>
      </c>
      <c r="AA45" s="85" t="s">
        <v>994</v>
      </c>
      <c r="AB45" s="85" t="s">
        <v>161</v>
      </c>
      <c r="AC45" s="99" t="s">
        <v>1030</v>
      </c>
      <c r="AD45" s="99" t="s">
        <v>161</v>
      </c>
      <c r="AE45" s="114" t="s">
        <v>1031</v>
      </c>
      <c r="AF45" s="120"/>
      <c r="AG45" s="124">
        <v>46107.0</v>
      </c>
      <c r="AH45" s="114" t="s">
        <v>1032</v>
      </c>
      <c r="AI45" s="6"/>
      <c r="AJ45" s="3" t="str">
        <f t="shared" si="6"/>
        <v>PQEIPC6MH2New BuyFATP-NPI-MH2-MVA2603-09OM</v>
      </c>
      <c r="AK45" s="3">
        <f t="shared" si="7"/>
        <v>6</v>
      </c>
      <c r="AL45" s="3">
        <f t="shared" si="8"/>
        <v>6</v>
      </c>
      <c r="AM45" s="3">
        <f t="shared" si="9"/>
        <v>6</v>
      </c>
      <c r="AN45" s="3">
        <f t="shared" si="11"/>
        <v>6</v>
      </c>
    </row>
    <row r="46" ht="43.5" customHeight="1">
      <c r="A46" s="84">
        <v>46078.0</v>
      </c>
      <c r="B46" s="85" t="s">
        <v>934</v>
      </c>
      <c r="C46" s="85" t="s">
        <v>1027</v>
      </c>
      <c r="D46" s="85" t="s">
        <v>1028</v>
      </c>
      <c r="E46" s="85" t="s">
        <v>1029</v>
      </c>
      <c r="F46" s="269">
        <v>3802.0</v>
      </c>
      <c r="G46" s="85" t="s">
        <v>70</v>
      </c>
      <c r="H46" s="114" t="str">
        <f>vlookup(G46,'Bidding list 26'!$B$4:$G$270,6,0)</f>
        <v>VA1903H-2, 19 inch, VGA cable + HDMI cable / Brand: VIEWSONIC</v>
      </c>
      <c r="I46" s="88">
        <v>1240000.0</v>
      </c>
      <c r="J46" s="265">
        <v>6.0</v>
      </c>
      <c r="K46" s="266">
        <f t="shared" si="1"/>
        <v>7440000</v>
      </c>
      <c r="L46" s="85" t="s">
        <v>983</v>
      </c>
      <c r="M46" s="91"/>
      <c r="N46" s="166" t="s">
        <v>983</v>
      </c>
      <c r="O46" s="92" t="s">
        <v>98</v>
      </c>
      <c r="P46" s="92" t="s">
        <v>89</v>
      </c>
      <c r="Q46" s="84">
        <v>46113.0</v>
      </c>
      <c r="R46" s="93">
        <f t="shared" si="2"/>
        <v>35</v>
      </c>
      <c r="S46" s="94">
        <f t="array" ref="S46">INDEX('NONG Project Timeline-OPM updat'!$D$8:$I$65,MATCH(1,('NONG Project Timeline-OPM updat'!$B$8:$B$65=N46)*('NONG Project Timeline-OPM updat'!$C$8:$C$65=O46),0),MATCH(P46,'NONG Project Timeline-OPM updat'!$D$5:$I$5,0))-14</f>
        <v>46178</v>
      </c>
      <c r="T46" s="95">
        <f t="shared" si="3"/>
        <v>100</v>
      </c>
      <c r="U46" s="96" t="str">
        <f>IFERROR(VLOOKUP(G46,'Bidding list 26'!$B$2:$P$21,15,0),"")</f>
        <v/>
      </c>
      <c r="V46" s="97">
        <f t="shared" si="4"/>
        <v>46178</v>
      </c>
      <c r="W46" s="96" t="str">
        <f t="shared" si="5"/>
        <v>On time</v>
      </c>
      <c r="X46" s="98" t="s">
        <v>160</v>
      </c>
      <c r="Y46" s="85"/>
      <c r="Z46" s="99" t="s">
        <v>161</v>
      </c>
      <c r="AA46" s="85" t="s">
        <v>1033</v>
      </c>
      <c r="AB46" s="85" t="s">
        <v>161</v>
      </c>
      <c r="AC46" s="85" t="s">
        <v>1034</v>
      </c>
      <c r="AD46" s="99" t="s">
        <v>161</v>
      </c>
      <c r="AE46" s="85" t="s">
        <v>1034</v>
      </c>
      <c r="AF46" s="120"/>
      <c r="AG46" s="101" t="s">
        <v>1035</v>
      </c>
      <c r="AH46" s="114" t="s">
        <v>1036</v>
      </c>
      <c r="AI46" s="6"/>
      <c r="AJ46" s="3" t="str">
        <f t="shared" si="6"/>
        <v>PQEMonitor 26MH2New BuyFATP-NPI-MH2-MVA2602-119OM</v>
      </c>
      <c r="AK46" s="3">
        <f t="shared" si="7"/>
        <v>6</v>
      </c>
      <c r="AL46" s="3">
        <f t="shared" si="8"/>
        <v>6</v>
      </c>
      <c r="AM46" s="3">
        <f t="shared" si="9"/>
        <v>6</v>
      </c>
      <c r="AN46" s="3">
        <f t="shared" si="11"/>
        <v>6</v>
      </c>
    </row>
    <row r="47" ht="43.5" customHeight="1">
      <c r="A47" s="84">
        <v>46078.0</v>
      </c>
      <c r="B47" s="85" t="s">
        <v>934</v>
      </c>
      <c r="C47" s="85" t="s">
        <v>1027</v>
      </c>
      <c r="D47" s="85" t="s">
        <v>1028</v>
      </c>
      <c r="E47" s="85" t="s">
        <v>1029</v>
      </c>
      <c r="F47" s="269">
        <v>3802.0</v>
      </c>
      <c r="G47" s="85" t="s">
        <v>39</v>
      </c>
      <c r="H47" s="114" t="str">
        <f>vlookup(G47,'Bidding list 26'!$B$4:$G$270,6,0)</f>
        <v>HS505DP, USB cable</v>
      </c>
      <c r="I47" s="88">
        <v>2300000.0</v>
      </c>
      <c r="J47" s="265">
        <v>5.0</v>
      </c>
      <c r="K47" s="266">
        <f t="shared" si="1"/>
        <v>11500000</v>
      </c>
      <c r="L47" s="85" t="s">
        <v>983</v>
      </c>
      <c r="M47" s="91"/>
      <c r="N47" s="166" t="s">
        <v>983</v>
      </c>
      <c r="O47" s="92" t="s">
        <v>98</v>
      </c>
      <c r="P47" s="92" t="s">
        <v>89</v>
      </c>
      <c r="Q47" s="84">
        <v>46113.0</v>
      </c>
      <c r="R47" s="93">
        <f t="shared" si="2"/>
        <v>35</v>
      </c>
      <c r="S47" s="94">
        <f t="array" ref="S47">INDEX('NONG Project Timeline-OPM updat'!$D$8:$I$65,MATCH(1,('NONG Project Timeline-OPM updat'!$B$8:$B$65=N47)*('NONG Project Timeline-OPM updat'!$C$8:$C$65=O47),0),MATCH(P47,'NONG Project Timeline-OPM updat'!$D$5:$I$5,0))-14</f>
        <v>46178</v>
      </c>
      <c r="T47" s="95">
        <f t="shared" si="3"/>
        <v>100</v>
      </c>
      <c r="U47" s="96">
        <f>IFERROR(VLOOKUP(G47,'Bidding list 26'!$B$2:$P$21,15,0),"")</f>
        <v>50</v>
      </c>
      <c r="V47" s="97">
        <f t="shared" si="4"/>
        <v>46128</v>
      </c>
      <c r="W47" s="96" t="str">
        <f t="shared" si="5"/>
        <v>On time</v>
      </c>
      <c r="X47" s="98" t="s">
        <v>160</v>
      </c>
      <c r="Y47" s="85"/>
      <c r="Z47" s="99" t="s">
        <v>161</v>
      </c>
      <c r="AA47" s="85" t="s">
        <v>990</v>
      </c>
      <c r="AB47" s="85" t="s">
        <v>161</v>
      </c>
      <c r="AC47" s="99" t="s">
        <v>991</v>
      </c>
      <c r="AD47" s="99" t="s">
        <v>161</v>
      </c>
      <c r="AE47" s="99" t="s">
        <v>992</v>
      </c>
      <c r="AF47" s="120"/>
      <c r="AG47" s="124">
        <v>46137.0</v>
      </c>
      <c r="AH47" s="114" t="s">
        <v>1037</v>
      </c>
      <c r="AI47" s="277">
        <v>46157.61388888889</v>
      </c>
      <c r="AJ47" s="3" t="str">
        <f t="shared" si="6"/>
        <v>PQEBarcode Scanner SEUIC HS505DP, USB cable5MH2New BuyFATP-NPI-MH2-MVA2603-22OM</v>
      </c>
      <c r="AK47" s="3">
        <f t="shared" si="7"/>
        <v>5</v>
      </c>
      <c r="AL47" s="3">
        <f t="shared" si="8"/>
        <v>5</v>
      </c>
      <c r="AM47" s="3">
        <f t="shared" si="9"/>
        <v>5</v>
      </c>
      <c r="AN47" s="3">
        <f t="shared" si="11"/>
        <v>5</v>
      </c>
    </row>
    <row r="48" ht="43.5" customHeight="1">
      <c r="A48" s="84">
        <v>46083.0</v>
      </c>
      <c r="B48" s="85" t="s">
        <v>49</v>
      </c>
      <c r="C48" s="99" t="s">
        <v>1038</v>
      </c>
      <c r="D48" s="85" t="s">
        <v>1039</v>
      </c>
      <c r="E48" s="86" t="s">
        <v>1040</v>
      </c>
      <c r="F48" s="85"/>
      <c r="G48" s="85" t="s">
        <v>55</v>
      </c>
      <c r="H48" s="114" t="str">
        <f>vlookup(G48,'Bidding list 26'!$B$4:$G$270,6,0)</f>
        <v>Pro Tower QCT1250, Ultra 5 235, Ram 16GB DDR5, SSD
512GB, Integrated graphics card, Power 180W, HDMI &amp; DP Port,
Keyboard and Mouse, 3Yrs Wty</v>
      </c>
      <c r="I48" s="88">
        <v>1.8717E7</v>
      </c>
      <c r="J48" s="265">
        <v>13.0</v>
      </c>
      <c r="K48" s="266">
        <f t="shared" si="1"/>
        <v>243321000</v>
      </c>
      <c r="L48" s="85" t="s">
        <v>885</v>
      </c>
      <c r="M48" s="91"/>
      <c r="N48" s="166" t="s">
        <v>886</v>
      </c>
      <c r="O48" s="92" t="s">
        <v>98</v>
      </c>
      <c r="P48" s="92" t="s">
        <v>59</v>
      </c>
      <c r="Q48" s="84">
        <v>46113.0</v>
      </c>
      <c r="R48" s="93">
        <f t="shared" si="2"/>
        <v>30</v>
      </c>
      <c r="S48" s="94">
        <f t="array" ref="S48">INDEX('NONG Project Timeline-OPM updat'!$D$8:$I$65,MATCH(1,('NONG Project Timeline-OPM updat'!$B$8:$B$65=N48)*('NONG Project Timeline-OPM updat'!$C$8:$C$65=O48),0),MATCH(P48,'NONG Project Timeline-OPM updat'!$D$5:$I$5,0))-14</f>
        <v>46074</v>
      </c>
      <c r="T48" s="95">
        <f t="shared" si="3"/>
        <v>-9</v>
      </c>
      <c r="U48" s="96">
        <f>IFERROR(VLOOKUP(G48,'Bidding list 26'!$B$2:$P$21,15,0),"")</f>
        <v>70</v>
      </c>
      <c r="V48" s="97">
        <f t="shared" si="4"/>
        <v>46004</v>
      </c>
      <c r="W48" s="96" t="str">
        <f t="shared" si="5"/>
        <v>Late</v>
      </c>
      <c r="X48" s="98" t="s">
        <v>160</v>
      </c>
      <c r="Y48" s="85"/>
      <c r="Z48" s="99" t="s">
        <v>161</v>
      </c>
      <c r="AA48" s="99" t="s">
        <v>1041</v>
      </c>
      <c r="AB48" s="85" t="s">
        <v>161</v>
      </c>
      <c r="AC48" s="85" t="s">
        <v>1042</v>
      </c>
      <c r="AD48" s="99" t="s">
        <v>161</v>
      </c>
      <c r="AE48" s="85" t="s">
        <v>1042</v>
      </c>
      <c r="AF48" s="120"/>
      <c r="AG48" s="124">
        <v>46135.0</v>
      </c>
      <c r="AH48" s="114" t="s">
        <v>1043</v>
      </c>
      <c r="AI48" s="6"/>
      <c r="AJ48" s="3" t="str">
        <f t="shared" si="6"/>
        <v>TEIPC+(updated)13OR6New BuyFATP-NPI-OR6-MVA2603-02OM / SMT-NPI-OR6-MVA2603-15OM</v>
      </c>
      <c r="AK48" s="3">
        <f t="shared" si="7"/>
        <v>13</v>
      </c>
      <c r="AL48" s="3">
        <f t="shared" si="8"/>
        <v>13</v>
      </c>
      <c r="AM48" s="3">
        <f t="shared" si="9"/>
        <v>13</v>
      </c>
      <c r="AN48" s="3">
        <f t="shared" si="11"/>
        <v>13</v>
      </c>
    </row>
    <row r="49" ht="43.5" customHeight="1">
      <c r="A49" s="84">
        <v>46083.0</v>
      </c>
      <c r="B49" s="85" t="s">
        <v>49</v>
      </c>
      <c r="C49" s="85" t="s">
        <v>1044</v>
      </c>
      <c r="D49" s="85" t="s">
        <v>1039</v>
      </c>
      <c r="E49" s="107" t="s">
        <v>1040</v>
      </c>
      <c r="F49" s="85"/>
      <c r="G49" s="85" t="s">
        <v>70</v>
      </c>
      <c r="H49" s="114" t="str">
        <f>vlookup(G49,'Bidding list 26'!$B$4:$G$270,6,0)</f>
        <v>VA1903H-2, 19 inch, VGA cable + HDMI cable / Brand: VIEWSONIC</v>
      </c>
      <c r="I49" s="88">
        <v>1240000.0</v>
      </c>
      <c r="J49" s="265">
        <v>14.0</v>
      </c>
      <c r="K49" s="266">
        <f t="shared" si="1"/>
        <v>17360000</v>
      </c>
      <c r="L49" s="85" t="s">
        <v>885</v>
      </c>
      <c r="M49" s="91"/>
      <c r="N49" s="166" t="s">
        <v>886</v>
      </c>
      <c r="O49" s="92" t="s">
        <v>98</v>
      </c>
      <c r="P49" s="92" t="s">
        <v>59</v>
      </c>
      <c r="Q49" s="84">
        <v>46113.0</v>
      </c>
      <c r="R49" s="93">
        <f t="shared" si="2"/>
        <v>30</v>
      </c>
      <c r="S49" s="94">
        <f t="array" ref="S49">INDEX('NONG Project Timeline-OPM updat'!$D$8:$I$65,MATCH(1,('NONG Project Timeline-OPM updat'!$B$8:$B$65=N49)*('NONG Project Timeline-OPM updat'!$C$8:$C$65=O49),0),MATCH(P49,'NONG Project Timeline-OPM updat'!$D$5:$I$5,0))-14</f>
        <v>46074</v>
      </c>
      <c r="T49" s="95">
        <f t="shared" si="3"/>
        <v>-9</v>
      </c>
      <c r="U49" s="96" t="str">
        <f>IFERROR(VLOOKUP(G49,'Bidding list 26'!$B$2:$P$21,15,0),"")</f>
        <v/>
      </c>
      <c r="V49" s="97">
        <f t="shared" si="4"/>
        <v>46074</v>
      </c>
      <c r="W49" s="96" t="str">
        <f t="shared" si="5"/>
        <v>Late</v>
      </c>
      <c r="X49" s="98" t="s">
        <v>160</v>
      </c>
      <c r="Y49" s="85"/>
      <c r="Z49" s="99" t="s">
        <v>161</v>
      </c>
      <c r="AA49" s="85" t="s">
        <v>1041</v>
      </c>
      <c r="AB49" s="85" t="s">
        <v>161</v>
      </c>
      <c r="AC49" s="99" t="s">
        <v>1045</v>
      </c>
      <c r="AD49" s="99" t="s">
        <v>161</v>
      </c>
      <c r="AE49" s="99" t="s">
        <v>1045</v>
      </c>
      <c r="AF49" s="120"/>
      <c r="AG49" s="124">
        <v>46154.0</v>
      </c>
      <c r="AH49" s="114" t="s">
        <v>1046</v>
      </c>
      <c r="AI49" s="128" t="s">
        <v>1047</v>
      </c>
      <c r="AJ49" s="3" t="str">
        <f t="shared" si="6"/>
        <v>TEMonitor 214OR6New BuyFATP-NPI-OR6-MVA2603-02OM / SMT-NPI-OR6-MVA2603-15OM</v>
      </c>
      <c r="AK49" s="3">
        <f t="shared" si="7"/>
        <v>14</v>
      </c>
      <c r="AL49" s="3">
        <f t="shared" si="8"/>
        <v>14</v>
      </c>
      <c r="AM49" s="3">
        <f t="shared" si="9"/>
        <v>14</v>
      </c>
      <c r="AN49" s="3">
        <f t="shared" si="11"/>
        <v>14</v>
      </c>
    </row>
    <row r="50" ht="43.5" customHeight="1">
      <c r="A50" s="84">
        <v>46083.0</v>
      </c>
      <c r="B50" s="85" t="s">
        <v>49</v>
      </c>
      <c r="C50" s="85" t="s">
        <v>1044</v>
      </c>
      <c r="D50" s="85" t="s">
        <v>1039</v>
      </c>
      <c r="E50" s="107" t="s">
        <v>1040</v>
      </c>
      <c r="F50" s="85"/>
      <c r="G50" s="85" t="s">
        <v>1048</v>
      </c>
      <c r="H50" s="128" t="str">
        <f>vlookup(G50,'Bidding list 26'!$B$4:$G$270,6,0)</f>
        <v>NUC 15 PRO Tall/ U7-255H/16GB DDR5/512GB NVMe SSD, 3Yrs Wty</v>
      </c>
      <c r="I50" s="278">
        <v>2.087E7</v>
      </c>
      <c r="J50" s="265">
        <v>1.0</v>
      </c>
      <c r="K50" s="89">
        <f t="shared" si="1"/>
        <v>20870000</v>
      </c>
      <c r="L50" s="85" t="s">
        <v>885</v>
      </c>
      <c r="M50" s="91"/>
      <c r="N50" s="166" t="s">
        <v>886</v>
      </c>
      <c r="O50" s="92" t="s">
        <v>98</v>
      </c>
      <c r="P50" s="92" t="s">
        <v>59</v>
      </c>
      <c r="Q50" s="84">
        <v>46113.0</v>
      </c>
      <c r="R50" s="93">
        <f t="shared" si="2"/>
        <v>30</v>
      </c>
      <c r="S50" s="94">
        <f t="array" ref="S50">INDEX('NONG Project Timeline-OPM updat'!$D$8:$I$65,MATCH(1,('NONG Project Timeline-OPM updat'!$B$8:$B$65=N50)*('NONG Project Timeline-OPM updat'!$C$8:$C$65=O50),0),MATCH(P50,'NONG Project Timeline-OPM updat'!$D$5:$I$5,0))-14</f>
        <v>46074</v>
      </c>
      <c r="T50" s="95">
        <f t="shared" si="3"/>
        <v>-9</v>
      </c>
      <c r="U50" s="96">
        <f>IFERROR(VLOOKUP(G50,'Bidding list 26'!$B$2:$P$21,15,0),"")</f>
        <v>50</v>
      </c>
      <c r="V50" s="97">
        <f t="shared" si="4"/>
        <v>46024</v>
      </c>
      <c r="W50" s="96" t="str">
        <f t="shared" si="5"/>
        <v>Late</v>
      </c>
      <c r="X50" s="98" t="s">
        <v>160</v>
      </c>
      <c r="Y50" s="98"/>
      <c r="Z50" s="99" t="s">
        <v>161</v>
      </c>
      <c r="AA50" s="85" t="s">
        <v>1049</v>
      </c>
      <c r="AB50" s="85" t="s">
        <v>161</v>
      </c>
      <c r="AC50" s="99" t="s">
        <v>1050</v>
      </c>
      <c r="AD50" s="99" t="s">
        <v>161</v>
      </c>
      <c r="AE50" s="85" t="s">
        <v>1050</v>
      </c>
      <c r="AF50" s="120"/>
      <c r="AG50" s="101">
        <v>46106.0</v>
      </c>
      <c r="AH50" s="114" t="s">
        <v>1051</v>
      </c>
      <c r="AI50" s="6"/>
      <c r="AJ50" s="3" t="str">
        <f t="shared" si="6"/>
        <v>TEMini PC ASUS NUC 15 (TE only)1OR6New BuyFATP-NPI-OR6-MVA2603-02OM</v>
      </c>
      <c r="AK50" s="3">
        <f t="shared" si="7"/>
        <v>1</v>
      </c>
      <c r="AL50" s="3">
        <f t="shared" si="8"/>
        <v>1</v>
      </c>
      <c r="AM50" s="3">
        <f t="shared" si="9"/>
        <v>1</v>
      </c>
      <c r="AN50" s="3">
        <f t="shared" si="11"/>
        <v>1</v>
      </c>
    </row>
    <row r="51" ht="43.5" customHeight="1">
      <c r="A51" s="84">
        <v>46083.0</v>
      </c>
      <c r="B51" s="85" t="s">
        <v>49</v>
      </c>
      <c r="C51" s="99" t="s">
        <v>1038</v>
      </c>
      <c r="D51" s="85" t="s">
        <v>1039</v>
      </c>
      <c r="E51" s="107" t="s">
        <v>1040</v>
      </c>
      <c r="F51" s="85"/>
      <c r="G51" s="85" t="s">
        <v>39</v>
      </c>
      <c r="H51" s="114" t="str">
        <f>vlookup(G51,'Bidding list 26'!$B$4:$G$270,6,0)</f>
        <v>HS505DP, USB cable</v>
      </c>
      <c r="I51" s="88">
        <v>2300000.0</v>
      </c>
      <c r="J51" s="265">
        <v>13.0</v>
      </c>
      <c r="K51" s="266">
        <f t="shared" si="1"/>
        <v>29900000</v>
      </c>
      <c r="L51" s="85" t="s">
        <v>885</v>
      </c>
      <c r="M51" s="91"/>
      <c r="N51" s="166" t="s">
        <v>886</v>
      </c>
      <c r="O51" s="92" t="s">
        <v>98</v>
      </c>
      <c r="P51" s="92" t="s">
        <v>59</v>
      </c>
      <c r="Q51" s="84">
        <v>46113.0</v>
      </c>
      <c r="R51" s="93">
        <f t="shared" si="2"/>
        <v>30</v>
      </c>
      <c r="S51" s="94">
        <f t="array" ref="S51">INDEX('NONG Project Timeline-OPM updat'!$D$8:$I$65,MATCH(1,('NONG Project Timeline-OPM updat'!$B$8:$B$65=N51)*('NONG Project Timeline-OPM updat'!$C$8:$C$65=O51),0),MATCH(P51,'NONG Project Timeline-OPM updat'!$D$5:$I$5,0))-14</f>
        <v>46074</v>
      </c>
      <c r="T51" s="95">
        <f t="shared" si="3"/>
        <v>-9</v>
      </c>
      <c r="U51" s="96">
        <f>IFERROR(VLOOKUP(G51,'Bidding list 26'!$B$2:$P$21,15,0),"")</f>
        <v>50</v>
      </c>
      <c r="V51" s="97">
        <f t="shared" si="4"/>
        <v>46024</v>
      </c>
      <c r="W51" s="96" t="str">
        <f t="shared" si="5"/>
        <v>Late</v>
      </c>
      <c r="X51" s="98" t="s">
        <v>160</v>
      </c>
      <c r="Y51" s="85"/>
      <c r="Z51" s="99" t="s">
        <v>161</v>
      </c>
      <c r="AA51" s="85" t="s">
        <v>1052</v>
      </c>
      <c r="AB51" s="99" t="s">
        <v>161</v>
      </c>
      <c r="AC51" s="99" t="s">
        <v>1053</v>
      </c>
      <c r="AD51" s="99" t="s">
        <v>161</v>
      </c>
      <c r="AE51" s="99" t="s">
        <v>1054</v>
      </c>
      <c r="AF51" s="124">
        <v>46137.0</v>
      </c>
      <c r="AG51" s="279">
        <v>46146.0</v>
      </c>
      <c r="AH51" s="114" t="s">
        <v>1055</v>
      </c>
      <c r="AI51" s="277">
        <v>46146.427083333336</v>
      </c>
      <c r="AJ51" s="3" t="str">
        <f t="shared" si="6"/>
        <v>TEBarcode Scanner SEUIC HS505DP, USB cable13OR6New BuyFATP-NPI-OR6-MVA2603-24OM</v>
      </c>
      <c r="AK51" s="3">
        <f t="shared" si="7"/>
        <v>13</v>
      </c>
      <c r="AL51" s="3">
        <f t="shared" si="8"/>
        <v>13</v>
      </c>
      <c r="AM51" s="3">
        <f t="shared" si="9"/>
        <v>13</v>
      </c>
      <c r="AN51" s="3">
        <f>if(AF51&lt;&gt;"",$J51,0)</f>
        <v>13</v>
      </c>
    </row>
    <row r="52" ht="43.5" customHeight="1">
      <c r="A52" s="84">
        <v>46083.0</v>
      </c>
      <c r="B52" s="85" t="s">
        <v>891</v>
      </c>
      <c r="C52" s="85" t="s">
        <v>892</v>
      </c>
      <c r="D52" s="85" t="s">
        <v>893</v>
      </c>
      <c r="E52" s="268" t="s">
        <v>894</v>
      </c>
      <c r="F52" s="96">
        <v>4478.0</v>
      </c>
      <c r="G52" s="85" t="s">
        <v>52</v>
      </c>
      <c r="H52" s="114" t="str">
        <f>vlookup(G52,'Bidding list 26'!$B$4:$G$270,6,0)</f>
        <v>Pro Tower QCT1250, Core i3-14100, Ram 8GB DDR5, SSD
512GB, Integrated graphics card, Power 180W, HDMI &amp; DP Port,
Keyboard and Mouse, 3Yrs Wty</v>
      </c>
      <c r="I52" s="88">
        <v>1.3888E7</v>
      </c>
      <c r="J52" s="265">
        <v>3.0</v>
      </c>
      <c r="K52" s="266">
        <f t="shared" si="1"/>
        <v>41664000</v>
      </c>
      <c r="L52" s="85" t="s">
        <v>982</v>
      </c>
      <c r="M52" s="91"/>
      <c r="N52" s="166" t="s">
        <v>983</v>
      </c>
      <c r="O52" s="92" t="s">
        <v>98</v>
      </c>
      <c r="P52" s="92" t="s">
        <v>89</v>
      </c>
      <c r="Q52" s="192"/>
      <c r="R52" s="93">
        <f t="shared" si="2"/>
        <v>-46083</v>
      </c>
      <c r="S52" s="94">
        <f t="array" ref="S52">INDEX('NONG Project Timeline-OPM updat'!$D$8:$I$65,MATCH(1,('NONG Project Timeline-OPM updat'!$B$8:$B$65=N52)*('NONG Project Timeline-OPM updat'!$C$8:$C$65=O52),0),MATCH(P52,'NONG Project Timeline-OPM updat'!$D$5:$I$5,0))-14</f>
        <v>46178</v>
      </c>
      <c r="T52" s="95">
        <f t="shared" si="3"/>
        <v>95</v>
      </c>
      <c r="U52" s="96">
        <f>IFERROR(VLOOKUP(G52,'Bidding list 26'!$B$2:$P$21,15,0),"")</f>
        <v>50</v>
      </c>
      <c r="V52" s="97">
        <f t="shared" si="4"/>
        <v>46128</v>
      </c>
      <c r="W52" s="96" t="str">
        <f t="shared" si="5"/>
        <v>On time</v>
      </c>
      <c r="X52" s="98" t="s">
        <v>160</v>
      </c>
      <c r="Y52" s="85"/>
      <c r="Z52" s="99" t="s">
        <v>161</v>
      </c>
      <c r="AA52" s="85" t="s">
        <v>1056</v>
      </c>
      <c r="AB52" s="85" t="s">
        <v>161</v>
      </c>
      <c r="AC52" s="99" t="s">
        <v>1057</v>
      </c>
      <c r="AD52" s="99" t="s">
        <v>161</v>
      </c>
      <c r="AE52" s="114" t="s">
        <v>1058</v>
      </c>
      <c r="AF52" s="120"/>
      <c r="AG52" s="124">
        <v>46107.0</v>
      </c>
      <c r="AH52" s="114" t="s">
        <v>1059</v>
      </c>
      <c r="AI52" s="6"/>
      <c r="AJ52" s="3" t="str">
        <f t="shared" si="6"/>
        <v>WHIPC(updated)3MH2New BuyFATP-NPI-MH2-MVA2603-06OM</v>
      </c>
      <c r="AK52" s="3">
        <f t="shared" si="7"/>
        <v>3</v>
      </c>
      <c r="AL52" s="3">
        <f t="shared" si="8"/>
        <v>3</v>
      </c>
      <c r="AM52" s="3">
        <f t="shared" si="9"/>
        <v>3</v>
      </c>
      <c r="AN52" s="3">
        <f t="shared" ref="AN52:AN76" si="12">if(AG52&lt;&gt;"",$J52,0)</f>
        <v>3</v>
      </c>
    </row>
    <row r="53" ht="43.5" customHeight="1">
      <c r="A53" s="84">
        <v>46083.0</v>
      </c>
      <c r="B53" s="85" t="s">
        <v>891</v>
      </c>
      <c r="C53" s="85" t="s">
        <v>892</v>
      </c>
      <c r="D53" s="85" t="s">
        <v>893</v>
      </c>
      <c r="E53" s="268" t="s">
        <v>894</v>
      </c>
      <c r="F53" s="96">
        <v>4478.0</v>
      </c>
      <c r="G53" s="85" t="s">
        <v>68</v>
      </c>
      <c r="H53" s="114" t="str">
        <f>vlookup(G53,'Bidding list 26'!$B$4:$G$270,6,0)</f>
        <v>DELL E2225HM, 21.5 inch HDMI cable, 3Yrs Wty</v>
      </c>
      <c r="I53" s="88">
        <v>1980000.0</v>
      </c>
      <c r="J53" s="265">
        <v>3.0</v>
      </c>
      <c r="K53" s="266">
        <f t="shared" si="1"/>
        <v>5940000</v>
      </c>
      <c r="L53" s="85" t="s">
        <v>982</v>
      </c>
      <c r="M53" s="91"/>
      <c r="N53" s="166" t="s">
        <v>983</v>
      </c>
      <c r="O53" s="92" t="s">
        <v>98</v>
      </c>
      <c r="P53" s="92" t="s">
        <v>89</v>
      </c>
      <c r="Q53" s="192"/>
      <c r="R53" s="93">
        <f t="shared" si="2"/>
        <v>-46083</v>
      </c>
      <c r="S53" s="94">
        <f t="array" ref="S53">INDEX('NONG Project Timeline-OPM updat'!$D$8:$I$65,MATCH(1,('NONG Project Timeline-OPM updat'!$B$8:$B$65=N53)*('NONG Project Timeline-OPM updat'!$C$8:$C$65=O53),0),MATCH(P53,'NONG Project Timeline-OPM updat'!$D$5:$I$5,0))-14</f>
        <v>46178</v>
      </c>
      <c r="T53" s="95">
        <f t="shared" si="3"/>
        <v>95</v>
      </c>
      <c r="U53" s="96" t="str">
        <f>IFERROR(VLOOKUP(G53,'Bidding list 26'!$B$2:$P$21,15,0),"")</f>
        <v/>
      </c>
      <c r="V53" s="97">
        <f t="shared" si="4"/>
        <v>46178</v>
      </c>
      <c r="W53" s="96" t="str">
        <f t="shared" si="5"/>
        <v>On time</v>
      </c>
      <c r="X53" s="98" t="s">
        <v>160</v>
      </c>
      <c r="Y53" s="85"/>
      <c r="Z53" s="99" t="s">
        <v>161</v>
      </c>
      <c r="AA53" s="85" t="s">
        <v>1056</v>
      </c>
      <c r="AB53" s="85" t="s">
        <v>161</v>
      </c>
      <c r="AC53" s="99" t="s">
        <v>1060</v>
      </c>
      <c r="AD53" s="99" t="s">
        <v>161</v>
      </c>
      <c r="AE53" s="99" t="s">
        <v>1060</v>
      </c>
      <c r="AF53" s="120"/>
      <c r="AG53" s="101">
        <v>46254.0</v>
      </c>
      <c r="AH53" s="114" t="s">
        <v>1061</v>
      </c>
      <c r="AI53" s="6"/>
      <c r="AJ53" s="3" t="str">
        <f t="shared" si="6"/>
        <v>WHMonitor 13MH2New BuyFATP-NPI-MH2-MVA2603-06OM</v>
      </c>
      <c r="AK53" s="3">
        <f t="shared" si="7"/>
        <v>3</v>
      </c>
      <c r="AL53" s="3">
        <f t="shared" si="8"/>
        <v>3</v>
      </c>
      <c r="AM53" s="3">
        <f t="shared" si="9"/>
        <v>3</v>
      </c>
      <c r="AN53" s="3">
        <f t="shared" si="12"/>
        <v>3</v>
      </c>
    </row>
    <row r="54" ht="43.5" customHeight="1">
      <c r="A54" s="84">
        <v>46083.0</v>
      </c>
      <c r="B54" s="85" t="s">
        <v>891</v>
      </c>
      <c r="C54" s="85" t="s">
        <v>892</v>
      </c>
      <c r="D54" s="85" t="s">
        <v>893</v>
      </c>
      <c r="E54" s="268" t="s">
        <v>894</v>
      </c>
      <c r="F54" s="96">
        <v>4478.0</v>
      </c>
      <c r="G54" s="85" t="s">
        <v>14</v>
      </c>
      <c r="H54" s="114" t="str">
        <f>vlookup(G54,'Bidding list 26'!$B$4:$G$270,6,0)</f>
        <v>ZEBRA DS8178,USB cable PCS Wireless Scanner</v>
      </c>
      <c r="I54" s="88">
        <v>5800000.0</v>
      </c>
      <c r="J54" s="265">
        <v>2.0</v>
      </c>
      <c r="K54" s="266">
        <f t="shared" si="1"/>
        <v>11600000</v>
      </c>
      <c r="L54" s="85" t="s">
        <v>982</v>
      </c>
      <c r="M54" s="91"/>
      <c r="N54" s="166" t="s">
        <v>983</v>
      </c>
      <c r="O54" s="92" t="s">
        <v>98</v>
      </c>
      <c r="P54" s="92" t="s">
        <v>89</v>
      </c>
      <c r="Q54" s="192"/>
      <c r="R54" s="93">
        <f t="shared" si="2"/>
        <v>-46083</v>
      </c>
      <c r="S54" s="94">
        <f t="array" ref="S54">INDEX('NONG Project Timeline-OPM updat'!$D$8:$I$65,MATCH(1,('NONG Project Timeline-OPM updat'!$B$8:$B$65=N54)*('NONG Project Timeline-OPM updat'!$C$8:$C$65=O54),0),MATCH(P54,'NONG Project Timeline-OPM updat'!$D$5:$I$5,0))-14</f>
        <v>46178</v>
      </c>
      <c r="T54" s="95">
        <f t="shared" si="3"/>
        <v>95</v>
      </c>
      <c r="U54" s="96">
        <f>IFERROR(VLOOKUP(G54,'Bidding list 26'!$B$2:$P$21,15,0),"")</f>
        <v>65</v>
      </c>
      <c r="V54" s="97">
        <f t="shared" si="4"/>
        <v>46113</v>
      </c>
      <c r="W54" s="96" t="str">
        <f t="shared" si="5"/>
        <v>On time</v>
      </c>
      <c r="X54" s="98" t="s">
        <v>160</v>
      </c>
      <c r="Y54" s="98"/>
      <c r="Z54" s="99" t="s">
        <v>161</v>
      </c>
      <c r="AA54" s="85" t="s">
        <v>1062</v>
      </c>
      <c r="AB54" s="85" t="s">
        <v>161</v>
      </c>
      <c r="AC54" s="99" t="s">
        <v>1063</v>
      </c>
      <c r="AD54" s="99" t="s">
        <v>161</v>
      </c>
      <c r="AE54" s="85" t="s">
        <v>1064</v>
      </c>
      <c r="AF54" s="120"/>
      <c r="AG54" s="101">
        <v>46259.0</v>
      </c>
      <c r="AH54" s="114" t="s">
        <v>1065</v>
      </c>
      <c r="AI54" s="6"/>
      <c r="AJ54" s="3" t="str">
        <f t="shared" si="6"/>
        <v>WH Barcode Scanner ZEBRA DS8178,USB cable2MH2New BuyFATP-NPI-MH2-MVA2603-11OM</v>
      </c>
      <c r="AK54" s="3">
        <f t="shared" si="7"/>
        <v>2</v>
      </c>
      <c r="AL54" s="3">
        <f t="shared" si="8"/>
        <v>2</v>
      </c>
      <c r="AM54" s="3">
        <f t="shared" si="9"/>
        <v>2</v>
      </c>
      <c r="AN54" s="3">
        <f t="shared" si="12"/>
        <v>2</v>
      </c>
    </row>
    <row r="55" ht="43.5" customHeight="1">
      <c r="A55" s="84">
        <v>46083.0</v>
      </c>
      <c r="B55" s="85" t="s">
        <v>891</v>
      </c>
      <c r="C55" s="85" t="s">
        <v>892</v>
      </c>
      <c r="D55" s="85" t="s">
        <v>893</v>
      </c>
      <c r="E55" s="268" t="s">
        <v>894</v>
      </c>
      <c r="F55" s="96">
        <v>4478.0</v>
      </c>
      <c r="G55" s="85" t="s">
        <v>29</v>
      </c>
      <c r="H55" s="114" t="str">
        <f>vlookup(G55,'Bidding list 26'!$B$4:$G$270,6,0)</f>
        <v>ZT610, 600dpi </v>
      </c>
      <c r="I55" s="88">
        <v>4.88E7</v>
      </c>
      <c r="J55" s="265">
        <v>1.0</v>
      </c>
      <c r="K55" s="266">
        <f t="shared" si="1"/>
        <v>48800000</v>
      </c>
      <c r="L55" s="85" t="s">
        <v>982</v>
      </c>
      <c r="M55" s="91"/>
      <c r="N55" s="166" t="s">
        <v>983</v>
      </c>
      <c r="O55" s="92" t="s">
        <v>98</v>
      </c>
      <c r="P55" s="92" t="s">
        <v>89</v>
      </c>
      <c r="Q55" s="192"/>
      <c r="R55" s="93">
        <f t="shared" si="2"/>
        <v>-46083</v>
      </c>
      <c r="S55" s="94">
        <f t="array" ref="S55">INDEX('NONG Project Timeline-OPM updat'!$D$8:$I$65,MATCH(1,('NONG Project Timeline-OPM updat'!$B$8:$B$65=N55)*('NONG Project Timeline-OPM updat'!$C$8:$C$65=O55),0),MATCH(P55,'NONG Project Timeline-OPM updat'!$D$5:$I$5,0))-14</f>
        <v>46178</v>
      </c>
      <c r="T55" s="95">
        <f t="shared" si="3"/>
        <v>95</v>
      </c>
      <c r="U55" s="96">
        <f>IFERROR(VLOOKUP(G55,'Bidding list 26'!$B$2:$P$21,15,0),"")</f>
        <v>50</v>
      </c>
      <c r="V55" s="97">
        <f t="shared" si="4"/>
        <v>46128</v>
      </c>
      <c r="W55" s="96" t="str">
        <f t="shared" si="5"/>
        <v>On time</v>
      </c>
      <c r="X55" s="98" t="s">
        <v>160</v>
      </c>
      <c r="Y55" s="85"/>
      <c r="Z55" s="99" t="s">
        <v>161</v>
      </c>
      <c r="AA55" s="85" t="s">
        <v>1056</v>
      </c>
      <c r="AB55" s="85" t="s">
        <v>161</v>
      </c>
      <c r="AC55" s="99" t="s">
        <v>1066</v>
      </c>
      <c r="AD55" s="99" t="s">
        <v>161</v>
      </c>
      <c r="AE55" s="114" t="s">
        <v>1066</v>
      </c>
      <c r="AF55" s="127"/>
      <c r="AG55" s="124">
        <v>46162.0</v>
      </c>
      <c r="AH55" s="114" t="s">
        <v>1067</v>
      </c>
      <c r="AI55" s="128" t="s">
        <v>1068</v>
      </c>
      <c r="AJ55" s="3" t="str">
        <f t="shared" si="6"/>
        <v>WHBarcode Printer  ZEBRA1MH2New BuyFATP-NPI-MH2-MVA2603-06OM</v>
      </c>
      <c r="AK55" s="3">
        <f t="shared" si="7"/>
        <v>1</v>
      </c>
      <c r="AL55" s="3">
        <f t="shared" si="8"/>
        <v>1</v>
      </c>
      <c r="AM55" s="3">
        <f t="shared" si="9"/>
        <v>1</v>
      </c>
      <c r="AN55" s="3">
        <f t="shared" si="12"/>
        <v>1</v>
      </c>
    </row>
    <row r="56" ht="43.5" customHeight="1">
      <c r="A56" s="84">
        <v>46083.0</v>
      </c>
      <c r="B56" s="85" t="s">
        <v>891</v>
      </c>
      <c r="C56" s="85" t="s">
        <v>892</v>
      </c>
      <c r="D56" s="85" t="s">
        <v>893</v>
      </c>
      <c r="E56" s="268" t="s">
        <v>894</v>
      </c>
      <c r="F56" s="96">
        <v>4478.0</v>
      </c>
      <c r="G56" s="85" t="s">
        <v>74</v>
      </c>
      <c r="H56" s="114" t="str">
        <f>vlookup(G56,'Bidding list 26'!$B$4:$G$270,6,0)</f>
        <v>C61-4850, Not including RFID module. Includes: 64GB 27-key Android 11, controller with battery, charging dock, charging adapter, glass screen protector</v>
      </c>
      <c r="I56" s="88">
        <v>1.55E7</v>
      </c>
      <c r="J56" s="265">
        <v>5.0</v>
      </c>
      <c r="K56" s="266">
        <f t="shared" si="1"/>
        <v>77500000</v>
      </c>
      <c r="L56" s="85" t="s">
        <v>982</v>
      </c>
      <c r="M56" s="91"/>
      <c r="N56" s="166" t="s">
        <v>983</v>
      </c>
      <c r="O56" s="92" t="s">
        <v>98</v>
      </c>
      <c r="P56" s="92" t="s">
        <v>89</v>
      </c>
      <c r="Q56" s="192"/>
      <c r="R56" s="93">
        <f t="shared" si="2"/>
        <v>-46083</v>
      </c>
      <c r="S56" s="94">
        <f t="array" ref="S56">INDEX('NONG Project Timeline-OPM updat'!$D$8:$I$65,MATCH(1,('NONG Project Timeline-OPM updat'!$B$8:$B$65=N56)*('NONG Project Timeline-OPM updat'!$C$8:$C$65=O56),0),MATCH(P56,'NONG Project Timeline-OPM updat'!$D$5:$I$5,0))-14</f>
        <v>46178</v>
      </c>
      <c r="T56" s="95">
        <f t="shared" si="3"/>
        <v>95</v>
      </c>
      <c r="U56" s="96">
        <f>IFERROR(VLOOKUP(G56,'Bidding list 26'!$B$2:$P$21,15,0),"")</f>
        <v>65</v>
      </c>
      <c r="V56" s="97">
        <f t="shared" si="4"/>
        <v>46113</v>
      </c>
      <c r="W56" s="96" t="str">
        <f t="shared" si="5"/>
        <v>On time</v>
      </c>
      <c r="X56" s="98" t="s">
        <v>160</v>
      </c>
      <c r="Y56" s="85"/>
      <c r="Z56" s="99" t="s">
        <v>161</v>
      </c>
      <c r="AA56" s="85" t="s">
        <v>1056</v>
      </c>
      <c r="AB56" s="99" t="s">
        <v>161</v>
      </c>
      <c r="AC56" s="99" t="s">
        <v>1069</v>
      </c>
      <c r="AD56" s="99" t="s">
        <v>161</v>
      </c>
      <c r="AE56" s="99" t="s">
        <v>1070</v>
      </c>
      <c r="AF56" s="276"/>
      <c r="AG56" s="101">
        <v>46149.0</v>
      </c>
      <c r="AH56" s="114" t="s">
        <v>1071</v>
      </c>
      <c r="AI56" s="17" t="s">
        <v>267</v>
      </c>
      <c r="AJ56" s="3" t="str">
        <f t="shared" si="6"/>
        <v>WHPDA CHAINWAY C61-48505MH2New BuyFATP-NPI-MH2-MVA2603-06OM</v>
      </c>
      <c r="AK56" s="3">
        <f t="shared" si="7"/>
        <v>5</v>
      </c>
      <c r="AL56" s="3">
        <f t="shared" si="8"/>
        <v>5</v>
      </c>
      <c r="AM56" s="3">
        <f t="shared" si="9"/>
        <v>5</v>
      </c>
      <c r="AN56" s="3">
        <f t="shared" si="12"/>
        <v>5</v>
      </c>
    </row>
    <row r="57" ht="43.5" customHeight="1">
      <c r="A57" s="84">
        <v>46083.0</v>
      </c>
      <c r="B57" s="85" t="s">
        <v>891</v>
      </c>
      <c r="C57" s="85" t="s">
        <v>892</v>
      </c>
      <c r="D57" s="85" t="s">
        <v>893</v>
      </c>
      <c r="E57" s="268" t="s">
        <v>894</v>
      </c>
      <c r="F57" s="96">
        <v>4478.0</v>
      </c>
      <c r="G57" s="85" t="s">
        <v>52</v>
      </c>
      <c r="H57" s="114" t="str">
        <f>vlookup(G57,'Bidding list 26'!$B$4:$G$270,6,0)</f>
        <v>Pro Tower QCT1250, Core i3-14100, Ram 8GB DDR5, SSD
512GB, Integrated graphics card, Power 180W, HDMI &amp; DP Port,
Keyboard and Mouse, 3Yrs Wty</v>
      </c>
      <c r="I57" s="88">
        <v>1.3888E7</v>
      </c>
      <c r="J57" s="265">
        <v>3.0</v>
      </c>
      <c r="K57" s="266">
        <f t="shared" si="1"/>
        <v>41664000</v>
      </c>
      <c r="L57" s="85" t="s">
        <v>1072</v>
      </c>
      <c r="M57" s="91"/>
      <c r="N57" s="166" t="s">
        <v>1072</v>
      </c>
      <c r="O57" s="92" t="s">
        <v>98</v>
      </c>
      <c r="P57" s="92" t="s">
        <v>21</v>
      </c>
      <c r="Q57" s="192"/>
      <c r="R57" s="93">
        <f t="shared" si="2"/>
        <v>-46083</v>
      </c>
      <c r="S57" s="179">
        <f t="array" ref="S57">INDEX('NONG Project Timeline-OPM updat'!$D$8:$I$65,MATCH(1,('NONG Project Timeline-OPM updat'!$B$8:$B$65=N57)*('NONG Project Timeline-OPM updat'!$C$8:$C$65=O57),0),MATCH(P57,'NONG Project Timeline-OPM updat'!$D$5:$I$5,0))-14</f>
        <v>-14</v>
      </c>
      <c r="T57" s="208">
        <f t="shared" si="3"/>
        <v>-46097</v>
      </c>
      <c r="U57" s="96">
        <f>IFERROR(VLOOKUP(G57,'Bidding list 26'!$B$2:$P$21,15,0),"")</f>
        <v>50</v>
      </c>
      <c r="V57" s="96">
        <f t="shared" si="4"/>
        <v>-64</v>
      </c>
      <c r="W57" s="96" t="str">
        <f t="shared" si="5"/>
        <v>Late</v>
      </c>
      <c r="X57" s="98" t="s">
        <v>160</v>
      </c>
      <c r="Y57" s="85"/>
      <c r="Z57" s="99" t="s">
        <v>161</v>
      </c>
      <c r="AA57" s="85" t="s">
        <v>1073</v>
      </c>
      <c r="AB57" s="85" t="s">
        <v>161</v>
      </c>
      <c r="AC57" s="85" t="s">
        <v>1074</v>
      </c>
      <c r="AD57" s="99" t="s">
        <v>161</v>
      </c>
      <c r="AE57" s="85" t="s">
        <v>1074</v>
      </c>
      <c r="AF57" s="120"/>
      <c r="AG57" s="101" t="s">
        <v>1075</v>
      </c>
      <c r="AH57" s="114" t="s">
        <v>1076</v>
      </c>
      <c r="AI57" s="6"/>
      <c r="AJ57" s="3" t="str">
        <f t="shared" si="6"/>
        <v>WHIPC(updated)3AS3New BuyFATP-MP-AS3-MVA2603-07OM</v>
      </c>
      <c r="AK57" s="3">
        <f t="shared" si="7"/>
        <v>3</v>
      </c>
      <c r="AL57" s="3">
        <f t="shared" si="8"/>
        <v>3</v>
      </c>
      <c r="AM57" s="3">
        <f t="shared" si="9"/>
        <v>3</v>
      </c>
      <c r="AN57" s="3">
        <f t="shared" si="12"/>
        <v>3</v>
      </c>
    </row>
    <row r="58" ht="43.5" customHeight="1">
      <c r="A58" s="84">
        <v>46083.0</v>
      </c>
      <c r="B58" s="85" t="s">
        <v>891</v>
      </c>
      <c r="C58" s="85" t="s">
        <v>892</v>
      </c>
      <c r="D58" s="85" t="s">
        <v>893</v>
      </c>
      <c r="E58" s="268" t="s">
        <v>894</v>
      </c>
      <c r="F58" s="96">
        <v>4478.0</v>
      </c>
      <c r="G58" s="85" t="s">
        <v>68</v>
      </c>
      <c r="H58" s="114" t="str">
        <f>vlookup(G58,'Bidding list 26'!$B$4:$G$270,6,0)</f>
        <v>DELL E2225HM, 21.5 inch HDMI cable, 3Yrs Wty</v>
      </c>
      <c r="I58" s="88">
        <v>1980000.0</v>
      </c>
      <c r="J58" s="265">
        <v>3.0</v>
      </c>
      <c r="K58" s="266">
        <f t="shared" si="1"/>
        <v>5940000</v>
      </c>
      <c r="L58" s="85" t="s">
        <v>1072</v>
      </c>
      <c r="M58" s="91"/>
      <c r="N58" s="166" t="s">
        <v>1072</v>
      </c>
      <c r="O58" s="92" t="s">
        <v>98</v>
      </c>
      <c r="P58" s="92" t="s">
        <v>21</v>
      </c>
      <c r="Q58" s="192"/>
      <c r="R58" s="93">
        <f t="shared" si="2"/>
        <v>-46083</v>
      </c>
      <c r="S58" s="179">
        <f t="array" ref="S58">INDEX('NONG Project Timeline-OPM updat'!$D$8:$I$65,MATCH(1,('NONG Project Timeline-OPM updat'!$B$8:$B$65=N58)*('NONG Project Timeline-OPM updat'!$C$8:$C$65=O58),0),MATCH(P58,'NONG Project Timeline-OPM updat'!$D$5:$I$5,0))-14</f>
        <v>-14</v>
      </c>
      <c r="T58" s="208">
        <f t="shared" si="3"/>
        <v>-46097</v>
      </c>
      <c r="U58" s="96" t="str">
        <f>IFERROR(VLOOKUP(G58,'Bidding list 26'!$B$2:$P$21,15,0),"")</f>
        <v/>
      </c>
      <c r="V58" s="96">
        <f t="shared" si="4"/>
        <v>-14</v>
      </c>
      <c r="W58" s="96" t="str">
        <f t="shared" si="5"/>
        <v>Late</v>
      </c>
      <c r="X58" s="98" t="s">
        <v>160</v>
      </c>
      <c r="Y58" s="85"/>
      <c r="Z58" s="99" t="s">
        <v>161</v>
      </c>
      <c r="AA58" s="85" t="s">
        <v>1073</v>
      </c>
      <c r="AB58" s="85" t="s">
        <v>161</v>
      </c>
      <c r="AC58" s="85" t="s">
        <v>1077</v>
      </c>
      <c r="AD58" s="99" t="s">
        <v>161</v>
      </c>
      <c r="AE58" s="85" t="s">
        <v>1077</v>
      </c>
      <c r="AF58" s="120"/>
      <c r="AG58" s="101" t="s">
        <v>1078</v>
      </c>
      <c r="AH58" s="114" t="s">
        <v>1079</v>
      </c>
      <c r="AI58" s="6"/>
      <c r="AJ58" s="3" t="str">
        <f t="shared" si="6"/>
        <v>WHMonitor 13AS3New BuyFATP-MP-AS3-MVA2603-07OM</v>
      </c>
      <c r="AK58" s="3">
        <f t="shared" si="7"/>
        <v>3</v>
      </c>
      <c r="AL58" s="3">
        <f t="shared" si="8"/>
        <v>3</v>
      </c>
      <c r="AM58" s="3">
        <f t="shared" si="9"/>
        <v>3</v>
      </c>
      <c r="AN58" s="3">
        <f t="shared" si="12"/>
        <v>3</v>
      </c>
    </row>
    <row r="59" ht="43.5" customHeight="1">
      <c r="A59" s="84">
        <v>46083.0</v>
      </c>
      <c r="B59" s="85" t="s">
        <v>891</v>
      </c>
      <c r="C59" s="85" t="s">
        <v>892</v>
      </c>
      <c r="D59" s="85" t="s">
        <v>893</v>
      </c>
      <c r="E59" s="268" t="s">
        <v>894</v>
      </c>
      <c r="F59" s="96">
        <v>4478.0</v>
      </c>
      <c r="G59" s="85" t="s">
        <v>14</v>
      </c>
      <c r="H59" s="114" t="str">
        <f>vlookup(G59,'Bidding list 26'!$B$4:$G$270,6,0)</f>
        <v>ZEBRA DS8178,USB cable PCS Wireless Scanner</v>
      </c>
      <c r="I59" s="88">
        <v>5800000.0</v>
      </c>
      <c r="J59" s="265">
        <v>2.0</v>
      </c>
      <c r="K59" s="266">
        <f t="shared" si="1"/>
        <v>11600000</v>
      </c>
      <c r="L59" s="85" t="s">
        <v>1072</v>
      </c>
      <c r="M59" s="91"/>
      <c r="N59" s="166" t="s">
        <v>1072</v>
      </c>
      <c r="O59" s="92" t="s">
        <v>98</v>
      </c>
      <c r="P59" s="92" t="s">
        <v>21</v>
      </c>
      <c r="Q59" s="192"/>
      <c r="R59" s="93">
        <f t="shared" si="2"/>
        <v>-46083</v>
      </c>
      <c r="S59" s="179">
        <f t="array" ref="S59">INDEX('NONG Project Timeline-OPM updat'!$D$8:$I$65,MATCH(1,('NONG Project Timeline-OPM updat'!$B$8:$B$65=N59)*('NONG Project Timeline-OPM updat'!$C$8:$C$65=O59),0),MATCH(P59,'NONG Project Timeline-OPM updat'!$D$5:$I$5,0))-14</f>
        <v>-14</v>
      </c>
      <c r="T59" s="208">
        <f t="shared" si="3"/>
        <v>-46097</v>
      </c>
      <c r="U59" s="96">
        <f>IFERROR(VLOOKUP(G59,'Bidding list 26'!$B$2:$P$21,15,0),"")</f>
        <v>65</v>
      </c>
      <c r="V59" s="96">
        <f t="shared" si="4"/>
        <v>-79</v>
      </c>
      <c r="W59" s="96" t="str">
        <f t="shared" si="5"/>
        <v>Late</v>
      </c>
      <c r="X59" s="98" t="s">
        <v>160</v>
      </c>
      <c r="Y59" s="98"/>
      <c r="Z59" s="99" t="s">
        <v>161</v>
      </c>
      <c r="AA59" s="85" t="s">
        <v>1080</v>
      </c>
      <c r="AB59" s="85" t="s">
        <v>161</v>
      </c>
      <c r="AC59" s="99" t="s">
        <v>1081</v>
      </c>
      <c r="AD59" s="99" t="s">
        <v>161</v>
      </c>
      <c r="AE59" s="99" t="s">
        <v>1082</v>
      </c>
      <c r="AF59" s="120"/>
      <c r="AG59" s="124">
        <v>46137.0</v>
      </c>
      <c r="AH59" s="114" t="s">
        <v>1083</v>
      </c>
      <c r="AI59" s="6"/>
      <c r="AJ59" s="3" t="str">
        <f t="shared" si="6"/>
        <v>WH Barcode Scanner ZEBRA DS8178,USB cable2AS3New BuyFATP-MP-AS3-MVA2603-12OM</v>
      </c>
      <c r="AK59" s="3">
        <f t="shared" si="7"/>
        <v>2</v>
      </c>
      <c r="AL59" s="3">
        <f t="shared" si="8"/>
        <v>2</v>
      </c>
      <c r="AM59" s="3">
        <f t="shared" si="9"/>
        <v>2</v>
      </c>
      <c r="AN59" s="3">
        <f t="shared" si="12"/>
        <v>2</v>
      </c>
    </row>
    <row r="60" ht="43.5" customHeight="1">
      <c r="A60" s="84">
        <v>46083.0</v>
      </c>
      <c r="B60" s="85" t="s">
        <v>891</v>
      </c>
      <c r="C60" s="85" t="s">
        <v>892</v>
      </c>
      <c r="D60" s="85" t="s">
        <v>893</v>
      </c>
      <c r="E60" s="268" t="s">
        <v>894</v>
      </c>
      <c r="F60" s="96">
        <v>4478.0</v>
      </c>
      <c r="G60" s="85" t="s">
        <v>74</v>
      </c>
      <c r="H60" s="114" t="str">
        <f>vlookup(G60,'Bidding list 26'!$B$4:$G$270,6,0)</f>
        <v>C61-4850, Not including RFID module. Includes: 64GB 27-key Android 11, controller with battery, charging dock, charging adapter, glass screen protector</v>
      </c>
      <c r="I60" s="88">
        <v>1.55E7</v>
      </c>
      <c r="J60" s="265">
        <v>2.0</v>
      </c>
      <c r="K60" s="266">
        <f t="shared" si="1"/>
        <v>31000000</v>
      </c>
      <c r="L60" s="85" t="s">
        <v>1072</v>
      </c>
      <c r="M60" s="91"/>
      <c r="N60" s="166" t="s">
        <v>1072</v>
      </c>
      <c r="O60" s="92" t="s">
        <v>98</v>
      </c>
      <c r="P60" s="92" t="s">
        <v>21</v>
      </c>
      <c r="Q60" s="192"/>
      <c r="R60" s="93">
        <f t="shared" si="2"/>
        <v>-46083</v>
      </c>
      <c r="S60" s="179">
        <f t="array" ref="S60">INDEX('NONG Project Timeline-OPM updat'!$D$8:$I$65,MATCH(1,('NONG Project Timeline-OPM updat'!$B$8:$B$65=N60)*('NONG Project Timeline-OPM updat'!$C$8:$C$65=O60),0),MATCH(P60,'NONG Project Timeline-OPM updat'!$D$5:$I$5,0))-14</f>
        <v>-14</v>
      </c>
      <c r="T60" s="208">
        <f t="shared" si="3"/>
        <v>-46097</v>
      </c>
      <c r="U60" s="96">
        <f>IFERROR(VLOOKUP(G60,'Bidding list 26'!$B$2:$P$21,15,0),"")</f>
        <v>65</v>
      </c>
      <c r="V60" s="96">
        <f t="shared" si="4"/>
        <v>-79</v>
      </c>
      <c r="W60" s="96" t="str">
        <f t="shared" si="5"/>
        <v>Late</v>
      </c>
      <c r="X60" s="98" t="s">
        <v>160</v>
      </c>
      <c r="Y60" s="85"/>
      <c r="Z60" s="99" t="s">
        <v>161</v>
      </c>
      <c r="AA60" s="85" t="s">
        <v>1073</v>
      </c>
      <c r="AB60" s="99" t="s">
        <v>161</v>
      </c>
      <c r="AC60" s="99" t="s">
        <v>1084</v>
      </c>
      <c r="AD60" s="99" t="s">
        <v>161</v>
      </c>
      <c r="AE60" s="99" t="s">
        <v>1085</v>
      </c>
      <c r="AF60" s="120"/>
      <c r="AG60" s="101">
        <v>46149.0</v>
      </c>
      <c r="AH60" s="114" t="s">
        <v>1086</v>
      </c>
      <c r="AI60" s="17" t="s">
        <v>1087</v>
      </c>
      <c r="AJ60" s="3" t="str">
        <f t="shared" si="6"/>
        <v>WHPDA CHAINWAY C61-48502AS3New BuyFATP-MP-AS3-MVA2603-07OM</v>
      </c>
      <c r="AK60" s="3">
        <f t="shared" si="7"/>
        <v>2</v>
      </c>
      <c r="AL60" s="3">
        <f t="shared" si="8"/>
        <v>2</v>
      </c>
      <c r="AM60" s="3">
        <f t="shared" si="9"/>
        <v>2</v>
      </c>
      <c r="AN60" s="3">
        <f t="shared" si="12"/>
        <v>2</v>
      </c>
    </row>
    <row r="61" ht="43.5" customHeight="1">
      <c r="A61" s="84">
        <v>46083.0</v>
      </c>
      <c r="B61" s="85" t="s">
        <v>891</v>
      </c>
      <c r="C61" s="85" t="s">
        <v>892</v>
      </c>
      <c r="D61" s="85" t="s">
        <v>893</v>
      </c>
      <c r="E61" s="268" t="s">
        <v>894</v>
      </c>
      <c r="F61" s="96">
        <v>4478.0</v>
      </c>
      <c r="G61" s="85" t="s">
        <v>52</v>
      </c>
      <c r="H61" s="114" t="str">
        <f>vlookup(G61,'Bidding list 26'!$B$4:$G$270,6,0)</f>
        <v>Pro Tower QCT1250, Core i3-14100, Ram 8GB DDR5, SSD
512GB, Integrated graphics card, Power 180W, HDMI &amp; DP Port,
Keyboard and Mouse, 3Yrs Wty</v>
      </c>
      <c r="I61" s="88">
        <v>1.3888E7</v>
      </c>
      <c r="J61" s="265">
        <v>3.0</v>
      </c>
      <c r="K61" s="266">
        <f t="shared" si="1"/>
        <v>41664000</v>
      </c>
      <c r="L61" s="85" t="s">
        <v>1005</v>
      </c>
      <c r="M61" s="91"/>
      <c r="N61" s="166" t="s">
        <v>1005</v>
      </c>
      <c r="O61" s="92" t="s">
        <v>98</v>
      </c>
      <c r="P61" s="92" t="s">
        <v>89</v>
      </c>
      <c r="Q61" s="192"/>
      <c r="R61" s="93">
        <f t="shared" si="2"/>
        <v>-46083</v>
      </c>
      <c r="S61" s="179">
        <f t="array" ref="S61">INDEX('NONG Project Timeline-OPM updat'!$D$8:$I$65,MATCH(1,('NONG Project Timeline-OPM updat'!$B$8:$B$65=N61)*('NONG Project Timeline-OPM updat'!$C$8:$C$65=O61),0),MATCH(P61,'NONG Project Timeline-OPM updat'!$D$5:$I$5,0))-14</f>
        <v>-14</v>
      </c>
      <c r="T61" s="208">
        <f t="shared" si="3"/>
        <v>-46097</v>
      </c>
      <c r="U61" s="96">
        <f>IFERROR(VLOOKUP(G61,'Bidding list 26'!$B$2:$P$21,15,0),"")</f>
        <v>50</v>
      </c>
      <c r="V61" s="96">
        <f t="shared" si="4"/>
        <v>-64</v>
      </c>
      <c r="W61" s="96" t="str">
        <f t="shared" si="5"/>
        <v>Late</v>
      </c>
      <c r="X61" s="98" t="s">
        <v>160</v>
      </c>
      <c r="Y61" s="85"/>
      <c r="Z61" s="99" t="s">
        <v>161</v>
      </c>
      <c r="AA61" s="85" t="s">
        <v>1088</v>
      </c>
      <c r="AB61" s="85" t="s">
        <v>161</v>
      </c>
      <c r="AC61" s="85" t="s">
        <v>1089</v>
      </c>
      <c r="AD61" s="99" t="s">
        <v>161</v>
      </c>
      <c r="AE61" s="85" t="s">
        <v>1089</v>
      </c>
      <c r="AF61" s="120"/>
      <c r="AG61" s="101" t="s">
        <v>1090</v>
      </c>
      <c r="AH61" s="114" t="s">
        <v>1091</v>
      </c>
      <c r="AI61" s="128" t="s">
        <v>1092</v>
      </c>
      <c r="AJ61" s="3" t="str">
        <f t="shared" si="6"/>
        <v>WHIPC(updated)3BM2New BuyFATP-NPI-BM2-MVA2602-08OM</v>
      </c>
      <c r="AK61" s="3">
        <f t="shared" si="7"/>
        <v>3</v>
      </c>
      <c r="AL61" s="3">
        <f t="shared" si="8"/>
        <v>3</v>
      </c>
      <c r="AM61" s="3">
        <f t="shared" si="9"/>
        <v>3</v>
      </c>
      <c r="AN61" s="3">
        <f t="shared" si="12"/>
        <v>3</v>
      </c>
    </row>
    <row r="62" ht="43.5" customHeight="1">
      <c r="A62" s="84">
        <v>46083.0</v>
      </c>
      <c r="B62" s="85" t="s">
        <v>891</v>
      </c>
      <c r="C62" s="85" t="s">
        <v>892</v>
      </c>
      <c r="D62" s="85" t="s">
        <v>893</v>
      </c>
      <c r="E62" s="268" t="s">
        <v>894</v>
      </c>
      <c r="F62" s="96">
        <v>4478.0</v>
      </c>
      <c r="G62" s="85" t="s">
        <v>68</v>
      </c>
      <c r="H62" s="114" t="str">
        <f>vlookup(G62,'Bidding list 26'!$B$4:$G$270,6,0)</f>
        <v>DELL E2225HM, 21.5 inch HDMI cable, 3Yrs Wty</v>
      </c>
      <c r="I62" s="88">
        <v>1980000.0</v>
      </c>
      <c r="J62" s="265">
        <v>3.0</v>
      </c>
      <c r="K62" s="266">
        <f t="shared" si="1"/>
        <v>5940000</v>
      </c>
      <c r="L62" s="85" t="s">
        <v>1005</v>
      </c>
      <c r="M62" s="91"/>
      <c r="N62" s="166" t="s">
        <v>1005</v>
      </c>
      <c r="O62" s="92" t="s">
        <v>98</v>
      </c>
      <c r="P62" s="92" t="s">
        <v>89</v>
      </c>
      <c r="Q62" s="192"/>
      <c r="R62" s="93">
        <f t="shared" si="2"/>
        <v>-46083</v>
      </c>
      <c r="S62" s="179">
        <f t="array" ref="S62">INDEX('NONG Project Timeline-OPM updat'!$D$8:$I$65,MATCH(1,('NONG Project Timeline-OPM updat'!$B$8:$B$65=N62)*('NONG Project Timeline-OPM updat'!$C$8:$C$65=O62),0),MATCH(P62,'NONG Project Timeline-OPM updat'!$D$5:$I$5,0))-14</f>
        <v>-14</v>
      </c>
      <c r="T62" s="208">
        <f t="shared" si="3"/>
        <v>-46097</v>
      </c>
      <c r="U62" s="96" t="str">
        <f>IFERROR(VLOOKUP(G62,'Bidding list 26'!$B$2:$P$21,15,0),"")</f>
        <v/>
      </c>
      <c r="V62" s="96">
        <f t="shared" si="4"/>
        <v>-14</v>
      </c>
      <c r="W62" s="96" t="str">
        <f t="shared" si="5"/>
        <v>Late</v>
      </c>
      <c r="X62" s="98" t="s">
        <v>160</v>
      </c>
      <c r="Y62" s="85"/>
      <c r="Z62" s="99" t="s">
        <v>161</v>
      </c>
      <c r="AA62" s="85" t="s">
        <v>1088</v>
      </c>
      <c r="AB62" s="85" t="s">
        <v>161</v>
      </c>
      <c r="AC62" s="85" t="s">
        <v>1093</v>
      </c>
      <c r="AD62" s="99" t="s">
        <v>161</v>
      </c>
      <c r="AE62" s="85" t="s">
        <v>1093</v>
      </c>
      <c r="AF62" s="120"/>
      <c r="AG62" s="101">
        <v>46123.0</v>
      </c>
      <c r="AH62" s="114" t="s">
        <v>1094</v>
      </c>
      <c r="AI62" s="6"/>
      <c r="AJ62" s="3" t="str">
        <f t="shared" si="6"/>
        <v>WHMonitor 13BM2New BuyFATP-NPI-BM2-MVA2602-08OM</v>
      </c>
      <c r="AK62" s="3">
        <f t="shared" si="7"/>
        <v>3</v>
      </c>
      <c r="AL62" s="3">
        <f t="shared" si="8"/>
        <v>3</v>
      </c>
      <c r="AM62" s="3">
        <f t="shared" si="9"/>
        <v>3</v>
      </c>
      <c r="AN62" s="3">
        <f t="shared" si="12"/>
        <v>3</v>
      </c>
    </row>
    <row r="63" ht="43.5" customHeight="1">
      <c r="A63" s="84">
        <v>46083.0</v>
      </c>
      <c r="B63" s="85" t="s">
        <v>891</v>
      </c>
      <c r="C63" s="85" t="s">
        <v>892</v>
      </c>
      <c r="D63" s="85" t="s">
        <v>893</v>
      </c>
      <c r="E63" s="268" t="s">
        <v>894</v>
      </c>
      <c r="F63" s="96">
        <v>4478.0</v>
      </c>
      <c r="G63" s="85" t="s">
        <v>14</v>
      </c>
      <c r="H63" s="114" t="str">
        <f>vlookup(G63,'Bidding list 26'!$B$4:$G$270,6,0)</f>
        <v>ZEBRA DS8178,USB cable PCS Wireless Scanner</v>
      </c>
      <c r="I63" s="88">
        <v>5800000.0</v>
      </c>
      <c r="J63" s="265">
        <v>3.0</v>
      </c>
      <c r="K63" s="266">
        <f t="shared" si="1"/>
        <v>17400000</v>
      </c>
      <c r="L63" s="85" t="s">
        <v>1005</v>
      </c>
      <c r="M63" s="91"/>
      <c r="N63" s="166" t="s">
        <v>1005</v>
      </c>
      <c r="O63" s="92" t="s">
        <v>98</v>
      </c>
      <c r="P63" s="92" t="s">
        <v>89</v>
      </c>
      <c r="Q63" s="192"/>
      <c r="R63" s="93">
        <f t="shared" si="2"/>
        <v>-46083</v>
      </c>
      <c r="S63" s="179">
        <f t="array" ref="S63">INDEX('NONG Project Timeline-OPM updat'!$D$8:$I$65,MATCH(1,('NONG Project Timeline-OPM updat'!$B$8:$B$65=N63)*('NONG Project Timeline-OPM updat'!$C$8:$C$65=O63),0),MATCH(P63,'NONG Project Timeline-OPM updat'!$D$5:$I$5,0))-14</f>
        <v>-14</v>
      </c>
      <c r="T63" s="208">
        <f t="shared" si="3"/>
        <v>-46097</v>
      </c>
      <c r="U63" s="96">
        <f>IFERROR(VLOOKUP(G63,'Bidding list 26'!$B$2:$P$21,15,0),"")</f>
        <v>65</v>
      </c>
      <c r="V63" s="96">
        <f t="shared" si="4"/>
        <v>-79</v>
      </c>
      <c r="W63" s="96" t="str">
        <f t="shared" si="5"/>
        <v>Late</v>
      </c>
      <c r="X63" s="98" t="s">
        <v>160</v>
      </c>
      <c r="Y63" s="98"/>
      <c r="Z63" s="99" t="s">
        <v>161</v>
      </c>
      <c r="AA63" s="85" t="s">
        <v>1095</v>
      </c>
      <c r="AB63" s="85" t="s">
        <v>161</v>
      </c>
      <c r="AC63" s="99" t="s">
        <v>1096</v>
      </c>
      <c r="AD63" s="99" t="s">
        <v>161</v>
      </c>
      <c r="AE63" s="99" t="s">
        <v>1082</v>
      </c>
      <c r="AF63" s="120"/>
      <c r="AG63" s="124">
        <v>46137.0</v>
      </c>
      <c r="AH63" s="114" t="s">
        <v>1097</v>
      </c>
      <c r="AI63" s="6"/>
      <c r="AJ63" s="3" t="str">
        <f t="shared" si="6"/>
        <v>WH Barcode Scanner ZEBRA DS8178,USB cable3BM2New BuyFATP-NPI-BM2-MVA2602-13OM</v>
      </c>
      <c r="AK63" s="3">
        <f t="shared" si="7"/>
        <v>3</v>
      </c>
      <c r="AL63" s="3">
        <f t="shared" si="8"/>
        <v>3</v>
      </c>
      <c r="AM63" s="3">
        <f t="shared" si="9"/>
        <v>3</v>
      </c>
      <c r="AN63" s="3">
        <f t="shared" si="12"/>
        <v>3</v>
      </c>
    </row>
    <row r="64" ht="43.5" customHeight="1">
      <c r="A64" s="84">
        <v>46083.0</v>
      </c>
      <c r="B64" s="85" t="s">
        <v>891</v>
      </c>
      <c r="C64" s="85" t="s">
        <v>892</v>
      </c>
      <c r="D64" s="85" t="s">
        <v>893</v>
      </c>
      <c r="E64" s="268" t="s">
        <v>894</v>
      </c>
      <c r="F64" s="96">
        <v>4478.0</v>
      </c>
      <c r="G64" s="85" t="s">
        <v>29</v>
      </c>
      <c r="H64" s="114" t="str">
        <f>vlookup(G64,'Bidding list 26'!$B$4:$G$270,6,0)</f>
        <v>ZT610, 600dpi </v>
      </c>
      <c r="I64" s="88">
        <v>4.88E7</v>
      </c>
      <c r="J64" s="265">
        <v>1.0</v>
      </c>
      <c r="K64" s="266">
        <f t="shared" si="1"/>
        <v>48800000</v>
      </c>
      <c r="L64" s="85" t="s">
        <v>1005</v>
      </c>
      <c r="M64" s="91"/>
      <c r="N64" s="166" t="s">
        <v>1005</v>
      </c>
      <c r="O64" s="92" t="s">
        <v>98</v>
      </c>
      <c r="P64" s="92" t="s">
        <v>89</v>
      </c>
      <c r="Q64" s="192"/>
      <c r="R64" s="93">
        <f t="shared" si="2"/>
        <v>-46083</v>
      </c>
      <c r="S64" s="179">
        <f t="array" ref="S64">INDEX('NONG Project Timeline-OPM updat'!$D$8:$I$65,MATCH(1,('NONG Project Timeline-OPM updat'!$B$8:$B$65=N64)*('NONG Project Timeline-OPM updat'!$C$8:$C$65=O64),0),MATCH(P64,'NONG Project Timeline-OPM updat'!$D$5:$I$5,0))-14</f>
        <v>-14</v>
      </c>
      <c r="T64" s="208">
        <f t="shared" si="3"/>
        <v>-46097</v>
      </c>
      <c r="U64" s="96">
        <f>IFERROR(VLOOKUP(G64,'Bidding list 26'!$B$2:$P$21,15,0),"")</f>
        <v>50</v>
      </c>
      <c r="V64" s="96">
        <f t="shared" si="4"/>
        <v>-64</v>
      </c>
      <c r="W64" s="96" t="str">
        <f t="shared" si="5"/>
        <v>Late</v>
      </c>
      <c r="X64" s="98" t="s">
        <v>160</v>
      </c>
      <c r="Y64" s="85"/>
      <c r="Z64" s="99" t="s">
        <v>161</v>
      </c>
      <c r="AA64" s="85" t="s">
        <v>1088</v>
      </c>
      <c r="AB64" s="85" t="s">
        <v>161</v>
      </c>
      <c r="AC64" s="85" t="s">
        <v>1098</v>
      </c>
      <c r="AD64" s="99" t="s">
        <v>161</v>
      </c>
      <c r="AE64" s="85" t="s">
        <v>1098</v>
      </c>
      <c r="AF64" s="127"/>
      <c r="AG64" s="124">
        <v>46162.0</v>
      </c>
      <c r="AH64" s="114" t="s">
        <v>1099</v>
      </c>
      <c r="AI64" s="128" t="s">
        <v>1068</v>
      </c>
      <c r="AJ64" s="3" t="str">
        <f t="shared" si="6"/>
        <v>WHBarcode Printer  ZEBRA1BM2New BuyFATP-NPI-BM2-MVA2602-08OM</v>
      </c>
      <c r="AK64" s="3">
        <f t="shared" si="7"/>
        <v>1</v>
      </c>
      <c r="AL64" s="3">
        <f t="shared" si="8"/>
        <v>1</v>
      </c>
      <c r="AM64" s="3">
        <f t="shared" si="9"/>
        <v>1</v>
      </c>
      <c r="AN64" s="3">
        <f t="shared" si="12"/>
        <v>1</v>
      </c>
    </row>
    <row r="65" ht="43.5" customHeight="1">
      <c r="A65" s="84">
        <v>46083.0</v>
      </c>
      <c r="B65" s="85" t="s">
        <v>891</v>
      </c>
      <c r="C65" s="85" t="s">
        <v>892</v>
      </c>
      <c r="D65" s="85" t="s">
        <v>893</v>
      </c>
      <c r="E65" s="268" t="s">
        <v>894</v>
      </c>
      <c r="F65" s="96">
        <v>4478.0</v>
      </c>
      <c r="G65" s="85" t="s">
        <v>74</v>
      </c>
      <c r="H65" s="114" t="str">
        <f>vlookup(G65,'Bidding list 26'!$B$4:$G$270,6,0)</f>
        <v>C61-4850, Not including RFID module. Includes: 64GB 27-key Android 11, controller with battery, charging dock, charging adapter, glass screen protector</v>
      </c>
      <c r="I65" s="88">
        <v>1.55E7</v>
      </c>
      <c r="J65" s="265">
        <v>2.0</v>
      </c>
      <c r="K65" s="266">
        <f t="shared" si="1"/>
        <v>31000000</v>
      </c>
      <c r="L65" s="85" t="s">
        <v>1005</v>
      </c>
      <c r="M65" s="91"/>
      <c r="N65" s="166" t="s">
        <v>1005</v>
      </c>
      <c r="O65" s="92" t="s">
        <v>98</v>
      </c>
      <c r="P65" s="92" t="s">
        <v>89</v>
      </c>
      <c r="Q65" s="192"/>
      <c r="R65" s="93">
        <f t="shared" si="2"/>
        <v>-46083</v>
      </c>
      <c r="S65" s="179">
        <f t="array" ref="S65">INDEX('NONG Project Timeline-OPM updat'!$D$8:$I$65,MATCH(1,('NONG Project Timeline-OPM updat'!$B$8:$B$65=N65)*('NONG Project Timeline-OPM updat'!$C$8:$C$65=O65),0),MATCH(P65,'NONG Project Timeline-OPM updat'!$D$5:$I$5,0))-14</f>
        <v>-14</v>
      </c>
      <c r="T65" s="208">
        <f t="shared" si="3"/>
        <v>-46097</v>
      </c>
      <c r="U65" s="96">
        <f>IFERROR(VLOOKUP(G65,'Bidding list 26'!$B$2:$P$21,15,0),"")</f>
        <v>65</v>
      </c>
      <c r="V65" s="96">
        <f t="shared" si="4"/>
        <v>-79</v>
      </c>
      <c r="W65" s="96" t="str">
        <f t="shared" si="5"/>
        <v>Late</v>
      </c>
      <c r="X65" s="98" t="s">
        <v>160</v>
      </c>
      <c r="Y65" s="85"/>
      <c r="Z65" s="99" t="s">
        <v>161</v>
      </c>
      <c r="AA65" s="85" t="s">
        <v>1088</v>
      </c>
      <c r="AB65" s="85" t="s">
        <v>161</v>
      </c>
      <c r="AC65" s="99" t="s">
        <v>1100</v>
      </c>
      <c r="AD65" s="99" t="s">
        <v>161</v>
      </c>
      <c r="AE65" s="99" t="s">
        <v>1085</v>
      </c>
      <c r="AF65" s="120"/>
      <c r="AG65" s="101">
        <v>46149.0</v>
      </c>
      <c r="AH65" s="114" t="s">
        <v>1101</v>
      </c>
      <c r="AI65" s="17" t="s">
        <v>1087</v>
      </c>
      <c r="AJ65" s="3" t="str">
        <f t="shared" si="6"/>
        <v>WHPDA CHAINWAY C61-48502BM2New BuyFATP-NPI-BM2-MVA2602-08OM</v>
      </c>
      <c r="AK65" s="3">
        <f t="shared" si="7"/>
        <v>2</v>
      </c>
      <c r="AL65" s="3">
        <f t="shared" si="8"/>
        <v>2</v>
      </c>
      <c r="AM65" s="3">
        <f t="shared" si="9"/>
        <v>2</v>
      </c>
      <c r="AN65" s="3">
        <f t="shared" si="12"/>
        <v>2</v>
      </c>
    </row>
    <row r="66" ht="43.5" customHeight="1">
      <c r="A66" s="84">
        <v>46089.0</v>
      </c>
      <c r="B66" s="85" t="s">
        <v>49</v>
      </c>
      <c r="C66" s="85" t="s">
        <v>1044</v>
      </c>
      <c r="D66" s="85" t="s">
        <v>1039</v>
      </c>
      <c r="E66" s="107" t="s">
        <v>1040</v>
      </c>
      <c r="F66" s="85"/>
      <c r="G66" s="85" t="s">
        <v>70</v>
      </c>
      <c r="H66" s="114" t="str">
        <f>vlookup(G66,'Bidding list 26'!$B$4:$G$270,6,0)</f>
        <v>VA1903H-2, 19 inch, VGA cable + HDMI cable / Brand: VIEWSONIC</v>
      </c>
      <c r="I66" s="88">
        <v>1240000.0</v>
      </c>
      <c r="J66" s="265">
        <v>5.0</v>
      </c>
      <c r="K66" s="266">
        <f t="shared" si="1"/>
        <v>6200000</v>
      </c>
      <c r="L66" s="85" t="s">
        <v>885</v>
      </c>
      <c r="M66" s="91"/>
      <c r="N66" s="166" t="s">
        <v>886</v>
      </c>
      <c r="O66" s="92"/>
      <c r="P66" s="92" t="s">
        <v>59</v>
      </c>
      <c r="Q66" s="84">
        <v>46113.0</v>
      </c>
      <c r="R66" s="93">
        <f t="shared" si="2"/>
        <v>24</v>
      </c>
      <c r="S66" s="179" t="str">
        <f t="array" ref="S66">INDEX('NONG Project Timeline-OPM updat'!$D$8:$I$65,MATCH(1,('NONG Project Timeline-OPM updat'!$B$8:$B$65=N66)*('NONG Project Timeline-OPM updat'!$C$8:$C$65=O66),0),MATCH(P66,'NONG Project Timeline-OPM updat'!$D$5:$I$5,0))-14</f>
        <v>#N/A</v>
      </c>
      <c r="T66" s="95" t="str">
        <f t="shared" si="3"/>
        <v>#N/A</v>
      </c>
      <c r="U66" s="96" t="str">
        <f>IFERROR(VLOOKUP(G66,'Bidding list 26'!$B$2:$P$21,15,0),"")</f>
        <v/>
      </c>
      <c r="V66" s="96" t="str">
        <f t="shared" si="4"/>
        <v>#N/A</v>
      </c>
      <c r="W66" s="96" t="str">
        <f t="shared" si="5"/>
        <v>#N/A</v>
      </c>
      <c r="X66" s="98" t="s">
        <v>160</v>
      </c>
      <c r="Y66" s="85"/>
      <c r="Z66" s="99" t="s">
        <v>161</v>
      </c>
      <c r="AA66" s="85" t="s">
        <v>1102</v>
      </c>
      <c r="AB66" s="85" t="s">
        <v>161</v>
      </c>
      <c r="AC66" s="99" t="s">
        <v>1103</v>
      </c>
      <c r="AD66" s="99" t="s">
        <v>161</v>
      </c>
      <c r="AE66" s="99" t="s">
        <v>1103</v>
      </c>
      <c r="AF66" s="120"/>
      <c r="AG66" s="101" t="s">
        <v>1103</v>
      </c>
      <c r="AH66" s="114" t="s">
        <v>1104</v>
      </c>
      <c r="AI66" s="6"/>
      <c r="AJ66" s="3" t="str">
        <f t="shared" si="6"/>
        <v>TEMonitor 25OR6New BuyFATP-NPI-OR6-MVA2603-14OM</v>
      </c>
      <c r="AK66" s="3">
        <f t="shared" si="7"/>
        <v>5</v>
      </c>
      <c r="AL66" s="3">
        <f t="shared" si="8"/>
        <v>5</v>
      </c>
      <c r="AM66" s="3">
        <f t="shared" si="9"/>
        <v>5</v>
      </c>
      <c r="AN66" s="3">
        <f t="shared" si="12"/>
        <v>5</v>
      </c>
    </row>
    <row r="67" ht="43.5" customHeight="1">
      <c r="A67" s="84">
        <v>46091.0</v>
      </c>
      <c r="B67" s="85" t="s">
        <v>49</v>
      </c>
      <c r="C67" s="85" t="s">
        <v>1105</v>
      </c>
      <c r="D67" s="85" t="s">
        <v>1106</v>
      </c>
      <c r="E67" s="86" t="s">
        <v>1107</v>
      </c>
      <c r="F67" s="269">
        <v>4179.0</v>
      </c>
      <c r="G67" s="85" t="s">
        <v>55</v>
      </c>
      <c r="H67" s="114" t="str">
        <f>vlookup(G67,'Bidding list 26'!$B$4:$G$270,6,0)</f>
        <v>Pro Tower QCT1250, Ultra 5 235, Ram 16GB DDR5, SSD
512GB, Integrated graphics card, Power 180W, HDMI &amp; DP Port,
Keyboard and Mouse, 3Yrs Wty</v>
      </c>
      <c r="I67" s="88">
        <v>1.8717E7</v>
      </c>
      <c r="J67" s="265">
        <v>6.0</v>
      </c>
      <c r="K67" s="266">
        <f t="shared" si="1"/>
        <v>112302000</v>
      </c>
      <c r="L67" s="85" t="s">
        <v>1108</v>
      </c>
      <c r="M67" s="90"/>
      <c r="N67" s="166" t="s">
        <v>1005</v>
      </c>
      <c r="O67" s="92" t="s">
        <v>98</v>
      </c>
      <c r="P67" s="92" t="s">
        <v>21</v>
      </c>
      <c r="Q67" s="84">
        <v>46136.0</v>
      </c>
      <c r="R67" s="93">
        <f t="shared" si="2"/>
        <v>45</v>
      </c>
      <c r="S67" s="280">
        <f t="array" ref="S67">INDEX('NONG Project Timeline-OPM updat'!$D$8:$I$65,MATCH(1,('NONG Project Timeline-OPM updat'!$B$8:$B$65=N67)*('NONG Project Timeline-OPM updat'!$C$8:$C$65=O67),0),MATCH(P67,'NONG Project Timeline-OPM updat'!$D$5:$I$5,0))-14</f>
        <v>46149</v>
      </c>
      <c r="T67" s="95">
        <f t="shared" si="3"/>
        <v>58</v>
      </c>
      <c r="U67" s="96">
        <f>IFERROR(VLOOKUP(G67,'Bidding list 26'!$B$2:$P$21,15,0),"")</f>
        <v>70</v>
      </c>
      <c r="V67" s="281">
        <f t="shared" si="4"/>
        <v>46079</v>
      </c>
      <c r="W67" s="96" t="str">
        <f t="shared" si="5"/>
        <v>Late</v>
      </c>
      <c r="X67" s="98" t="s">
        <v>160</v>
      </c>
      <c r="Y67" s="85"/>
      <c r="Z67" s="99" t="s">
        <v>161</v>
      </c>
      <c r="AA67" s="85" t="s">
        <v>1109</v>
      </c>
      <c r="AB67" s="85" t="s">
        <v>161</v>
      </c>
      <c r="AC67" s="4" t="s">
        <v>1110</v>
      </c>
      <c r="AD67" s="99" t="s">
        <v>161</v>
      </c>
      <c r="AE67" s="4" t="s">
        <v>1110</v>
      </c>
      <c r="AF67" s="120"/>
      <c r="AG67" s="124">
        <v>46135.0</v>
      </c>
      <c r="AH67" s="114" t="s">
        <v>1111</v>
      </c>
      <c r="AI67" s="6"/>
      <c r="AJ67" s="3" t="str">
        <f t="shared" si="6"/>
        <v>TEIPC+(updated)6BM2New BuyFATP-NPI-BM2-MVA2603-16OM</v>
      </c>
      <c r="AK67" s="3">
        <f t="shared" si="7"/>
        <v>6</v>
      </c>
      <c r="AL67" s="3">
        <f t="shared" si="8"/>
        <v>6</v>
      </c>
      <c r="AM67" s="3">
        <f t="shared" si="9"/>
        <v>6</v>
      </c>
      <c r="AN67" s="3">
        <f t="shared" si="12"/>
        <v>6</v>
      </c>
    </row>
    <row r="68" ht="43.5" customHeight="1">
      <c r="A68" s="84">
        <v>46091.0</v>
      </c>
      <c r="B68" s="85" t="s">
        <v>49</v>
      </c>
      <c r="C68" s="85" t="s">
        <v>1105</v>
      </c>
      <c r="D68" s="85" t="s">
        <v>1106</v>
      </c>
      <c r="E68" s="107" t="s">
        <v>1107</v>
      </c>
      <c r="F68" s="269">
        <v>4179.0</v>
      </c>
      <c r="G68" s="85" t="s">
        <v>68</v>
      </c>
      <c r="H68" s="114" t="str">
        <f>vlookup(G68,'Bidding list 26'!$B$4:$G$270,6,0)</f>
        <v>DELL E2225HM, 21.5 inch HDMI cable, 3Yrs Wty</v>
      </c>
      <c r="I68" s="88">
        <v>1980000.0</v>
      </c>
      <c r="J68" s="265">
        <v>6.0</v>
      </c>
      <c r="K68" s="266">
        <f t="shared" si="1"/>
        <v>11880000</v>
      </c>
      <c r="L68" s="85" t="s">
        <v>1108</v>
      </c>
      <c r="M68" s="90"/>
      <c r="N68" s="166" t="s">
        <v>1005</v>
      </c>
      <c r="O68" s="92" t="s">
        <v>98</v>
      </c>
      <c r="P68" s="92" t="s">
        <v>21</v>
      </c>
      <c r="Q68" s="84">
        <v>46136.0</v>
      </c>
      <c r="R68" s="93">
        <f t="shared" si="2"/>
        <v>45</v>
      </c>
      <c r="S68" s="280">
        <f t="array" ref="S68">INDEX('NONG Project Timeline-OPM updat'!$D$8:$I$65,MATCH(1,('NONG Project Timeline-OPM updat'!$B$8:$B$65=N68)*('NONG Project Timeline-OPM updat'!$C$8:$C$65=O68),0),MATCH(P68,'NONG Project Timeline-OPM updat'!$D$5:$I$5,0))-14</f>
        <v>46149</v>
      </c>
      <c r="T68" s="95">
        <f t="shared" si="3"/>
        <v>58</v>
      </c>
      <c r="U68" s="96" t="str">
        <f>IFERROR(VLOOKUP(G68,'Bidding list 26'!$B$2:$P$21,15,0),"")</f>
        <v/>
      </c>
      <c r="V68" s="281">
        <f t="shared" si="4"/>
        <v>46149</v>
      </c>
      <c r="W68" s="96" t="str">
        <f t="shared" si="5"/>
        <v>On time</v>
      </c>
      <c r="X68" s="98" t="s">
        <v>160</v>
      </c>
      <c r="Y68" s="85"/>
      <c r="Z68" s="99" t="s">
        <v>161</v>
      </c>
      <c r="AA68" s="85" t="s">
        <v>1109</v>
      </c>
      <c r="AB68" s="85" t="s">
        <v>161</v>
      </c>
      <c r="AC68" s="99" t="s">
        <v>1112</v>
      </c>
      <c r="AD68" s="99" t="s">
        <v>161</v>
      </c>
      <c r="AE68" s="99" t="s">
        <v>1112</v>
      </c>
      <c r="AF68" s="120"/>
      <c r="AG68" s="124">
        <v>46141.0</v>
      </c>
      <c r="AH68" s="114" t="s">
        <v>1113</v>
      </c>
      <c r="AI68" s="6"/>
      <c r="AJ68" s="3" t="str">
        <f t="shared" si="6"/>
        <v>TEMonitor 16BM2New BuyFATP-NPI-BM2-MVA2603-16OM</v>
      </c>
      <c r="AK68" s="3">
        <f t="shared" si="7"/>
        <v>6</v>
      </c>
      <c r="AL68" s="3">
        <f t="shared" si="8"/>
        <v>6</v>
      </c>
      <c r="AM68" s="3">
        <f t="shared" si="9"/>
        <v>6</v>
      </c>
      <c r="AN68" s="3">
        <f t="shared" si="12"/>
        <v>6</v>
      </c>
    </row>
    <row r="69" ht="43.5" customHeight="1">
      <c r="A69" s="84">
        <v>46091.0</v>
      </c>
      <c r="B69" s="85" t="s">
        <v>49</v>
      </c>
      <c r="C69" s="85" t="s">
        <v>1105</v>
      </c>
      <c r="D69" s="85" t="s">
        <v>1106</v>
      </c>
      <c r="E69" s="107" t="s">
        <v>1107</v>
      </c>
      <c r="F69" s="269">
        <v>4179.0</v>
      </c>
      <c r="G69" s="85" t="s">
        <v>39</v>
      </c>
      <c r="H69" s="114" t="str">
        <f>vlookup(G69,'Bidding list 26'!$B$4:$G$270,6,0)</f>
        <v>HS505DP, USB cable</v>
      </c>
      <c r="I69" s="88">
        <v>2300000.0</v>
      </c>
      <c r="J69" s="265">
        <v>6.0</v>
      </c>
      <c r="K69" s="266">
        <f t="shared" si="1"/>
        <v>13800000</v>
      </c>
      <c r="L69" s="85" t="s">
        <v>1108</v>
      </c>
      <c r="M69" s="90"/>
      <c r="N69" s="166" t="s">
        <v>1005</v>
      </c>
      <c r="O69" s="92" t="s">
        <v>98</v>
      </c>
      <c r="P69" s="92" t="s">
        <v>21</v>
      </c>
      <c r="Q69" s="84">
        <v>46136.0</v>
      </c>
      <c r="R69" s="93">
        <f t="shared" si="2"/>
        <v>45</v>
      </c>
      <c r="S69" s="280">
        <f t="array" ref="S69">INDEX('NONG Project Timeline-OPM updat'!$D$8:$I$65,MATCH(1,('NONG Project Timeline-OPM updat'!$B$8:$B$65=N69)*('NONG Project Timeline-OPM updat'!$C$8:$C$65=O69),0),MATCH(P69,'NONG Project Timeline-OPM updat'!$D$5:$I$5,0))-14</f>
        <v>46149</v>
      </c>
      <c r="T69" s="95">
        <f t="shared" si="3"/>
        <v>58</v>
      </c>
      <c r="U69" s="96">
        <f>IFERROR(VLOOKUP(G69,'Bidding list 26'!$B$2:$P$21,15,0),"")</f>
        <v>50</v>
      </c>
      <c r="V69" s="281">
        <f t="shared" si="4"/>
        <v>46099</v>
      </c>
      <c r="W69" s="96" t="str">
        <f t="shared" si="5"/>
        <v>On time</v>
      </c>
      <c r="X69" s="98" t="s">
        <v>160</v>
      </c>
      <c r="Y69" s="85"/>
      <c r="Z69" s="99" t="s">
        <v>161</v>
      </c>
      <c r="AA69" s="85" t="s">
        <v>1015</v>
      </c>
      <c r="AB69" s="85" t="s">
        <v>161</v>
      </c>
      <c r="AC69" s="99" t="s">
        <v>1016</v>
      </c>
      <c r="AD69" s="99" t="s">
        <v>161</v>
      </c>
      <c r="AE69" s="99" t="s">
        <v>992</v>
      </c>
      <c r="AF69" s="169">
        <v>46137.0</v>
      </c>
      <c r="AG69" s="147" t="s">
        <v>1114</v>
      </c>
      <c r="AH69" s="114" t="s">
        <v>1115</v>
      </c>
      <c r="AI69" s="6"/>
      <c r="AJ69" s="3" t="str">
        <f t="shared" si="6"/>
        <v>TEBarcode Scanner SEUIC HS505DP, USB cable6BM2New BuyFATP-NPI-BM2-MVA2603-23OM</v>
      </c>
      <c r="AK69" s="3">
        <f t="shared" si="7"/>
        <v>6</v>
      </c>
      <c r="AL69" s="3">
        <f t="shared" si="8"/>
        <v>6</v>
      </c>
      <c r="AM69" s="3">
        <f t="shared" si="9"/>
        <v>6</v>
      </c>
      <c r="AN69" s="3">
        <f t="shared" si="12"/>
        <v>6</v>
      </c>
    </row>
    <row r="70" ht="43.5" customHeight="1">
      <c r="A70" s="84">
        <v>46094.0</v>
      </c>
      <c r="B70" s="85" t="s">
        <v>902</v>
      </c>
      <c r="C70" s="85" t="s">
        <v>903</v>
      </c>
      <c r="D70" s="85" t="s">
        <v>904</v>
      </c>
      <c r="E70" s="86" t="s">
        <v>905</v>
      </c>
      <c r="F70" s="265">
        <v>4493.0</v>
      </c>
      <c r="G70" s="85" t="s">
        <v>70</v>
      </c>
      <c r="H70" s="114" t="str">
        <f>vlookup(G70,'Bidding list 26'!$B$4:$G$270,6,0)</f>
        <v>VA1903H-2, 19 inch, VGA cable + HDMI cable / Brand: VIEWSONIC</v>
      </c>
      <c r="I70" s="88">
        <v>1240000.0</v>
      </c>
      <c r="J70" s="265">
        <v>100.0</v>
      </c>
      <c r="K70" s="266">
        <f t="shared" si="1"/>
        <v>124000000</v>
      </c>
      <c r="L70" s="85" t="s">
        <v>1116</v>
      </c>
      <c r="M70" s="91"/>
      <c r="N70" s="166" t="s">
        <v>907</v>
      </c>
      <c r="O70" s="92" t="s">
        <v>98</v>
      </c>
      <c r="P70" s="92" t="s">
        <v>21</v>
      </c>
      <c r="Q70" s="84">
        <v>46108.0</v>
      </c>
      <c r="R70" s="93">
        <f t="shared" si="2"/>
        <v>14</v>
      </c>
      <c r="S70" s="94">
        <f t="array" ref="S70">INDEX('NONG Project Timeline-OPM updat'!$D$8:$I$65,MATCH(1,('NONG Project Timeline-OPM updat'!$B$8:$B$65=N70)*('NONG Project Timeline-OPM updat'!$C$8:$C$65=O70),0),MATCH(P70,'NONG Project Timeline-OPM updat'!$D$5:$I$5,0))-14</f>
        <v>-14</v>
      </c>
      <c r="T70" s="95">
        <f t="shared" si="3"/>
        <v>-46108</v>
      </c>
      <c r="U70" s="96" t="str">
        <f>IFERROR(VLOOKUP(G70,'Bidding list 26'!$B$2:$P$21,15,0),"")</f>
        <v/>
      </c>
      <c r="V70" s="97">
        <f t="shared" si="4"/>
        <v>-14</v>
      </c>
      <c r="W70" s="96" t="str">
        <f t="shared" si="5"/>
        <v>Late</v>
      </c>
      <c r="X70" s="98" t="s">
        <v>160</v>
      </c>
      <c r="Y70" s="85" t="s">
        <v>256</v>
      </c>
      <c r="Z70" s="99" t="s">
        <v>161</v>
      </c>
      <c r="AA70" s="85" t="s">
        <v>1117</v>
      </c>
      <c r="AB70" s="85" t="s">
        <v>161</v>
      </c>
      <c r="AC70" s="99" t="s">
        <v>1118</v>
      </c>
      <c r="AD70" s="99" t="s">
        <v>161</v>
      </c>
      <c r="AE70" s="99" t="s">
        <v>1118</v>
      </c>
      <c r="AF70" s="127" t="s">
        <v>205</v>
      </c>
      <c r="AG70" s="101"/>
      <c r="AH70" s="114" t="s">
        <v>1119</v>
      </c>
      <c r="AI70" s="6"/>
      <c r="AJ70" s="3" t="str">
        <f t="shared" si="6"/>
        <v>MEMonitor 2100OR5New BuyL10-MP-OR5-MVA2603-18OM</v>
      </c>
      <c r="AK70" s="3">
        <f t="shared" si="7"/>
        <v>100</v>
      </c>
      <c r="AL70" s="3">
        <f t="shared" si="8"/>
        <v>100</v>
      </c>
      <c r="AM70" s="3">
        <f t="shared" si="9"/>
        <v>100</v>
      </c>
      <c r="AN70" s="3">
        <f t="shared" si="12"/>
        <v>0</v>
      </c>
    </row>
    <row r="71" ht="43.5" customHeight="1">
      <c r="A71" s="84">
        <v>46094.0</v>
      </c>
      <c r="B71" s="85" t="s">
        <v>902</v>
      </c>
      <c r="C71" s="85" t="s">
        <v>903</v>
      </c>
      <c r="D71" s="85" t="s">
        <v>904</v>
      </c>
      <c r="E71" s="107" t="s">
        <v>905</v>
      </c>
      <c r="F71" s="265">
        <v>4493.0</v>
      </c>
      <c r="G71" s="85" t="s">
        <v>29</v>
      </c>
      <c r="H71" s="114" t="str">
        <f>vlookup(G71,'Bidding list 26'!$B$4:$G$270,6,0)</f>
        <v>ZT610, 600dpi </v>
      </c>
      <c r="I71" s="88">
        <v>4.88E7</v>
      </c>
      <c r="J71" s="265">
        <v>16.0</v>
      </c>
      <c r="K71" s="266">
        <f t="shared" si="1"/>
        <v>780800000</v>
      </c>
      <c r="L71" s="85" t="s">
        <v>1116</v>
      </c>
      <c r="M71" s="91"/>
      <c r="N71" s="166" t="s">
        <v>907</v>
      </c>
      <c r="O71" s="92" t="s">
        <v>98</v>
      </c>
      <c r="P71" s="92" t="s">
        <v>21</v>
      </c>
      <c r="Q71" s="84">
        <v>46108.0</v>
      </c>
      <c r="R71" s="93">
        <f t="shared" si="2"/>
        <v>14</v>
      </c>
      <c r="S71" s="94">
        <f t="array" ref="S71">INDEX('NONG Project Timeline-OPM updat'!$D$8:$I$65,MATCH(1,('NONG Project Timeline-OPM updat'!$B$8:$B$65=N71)*('NONG Project Timeline-OPM updat'!$C$8:$C$65=O71),0),MATCH(P71,'NONG Project Timeline-OPM updat'!$D$5:$I$5,0))-14</f>
        <v>-14</v>
      </c>
      <c r="T71" s="95">
        <f t="shared" si="3"/>
        <v>-46108</v>
      </c>
      <c r="U71" s="96">
        <f>IFERROR(VLOOKUP(G71,'Bidding list 26'!$B$2:$P$21,15,0),"")</f>
        <v>50</v>
      </c>
      <c r="V71" s="97">
        <f t="shared" si="4"/>
        <v>-64</v>
      </c>
      <c r="W71" s="96" t="str">
        <f t="shared" si="5"/>
        <v>Late</v>
      </c>
      <c r="X71" s="98" t="s">
        <v>160</v>
      </c>
      <c r="Y71" s="85" t="s">
        <v>256</v>
      </c>
      <c r="Z71" s="99" t="s">
        <v>161</v>
      </c>
      <c r="AA71" s="85" t="s">
        <v>1117</v>
      </c>
      <c r="AB71" s="85" t="s">
        <v>161</v>
      </c>
      <c r="AC71" s="99" t="s">
        <v>1120</v>
      </c>
      <c r="AD71" s="99" t="s">
        <v>161</v>
      </c>
      <c r="AE71" s="99" t="s">
        <v>1120</v>
      </c>
      <c r="AF71" s="124">
        <v>46154.0</v>
      </c>
      <c r="AG71" s="147" t="s">
        <v>1121</v>
      </c>
      <c r="AH71" s="148" t="s">
        <v>1122</v>
      </c>
      <c r="AI71" s="6"/>
      <c r="AJ71" s="3" t="str">
        <f t="shared" si="6"/>
        <v>MEBarcode Printer  ZEBRA16OR5New BuyL10-MP-OR5-MVA2603-18OM</v>
      </c>
      <c r="AK71" s="3">
        <f t="shared" si="7"/>
        <v>16</v>
      </c>
      <c r="AL71" s="3">
        <f t="shared" si="8"/>
        <v>16</v>
      </c>
      <c r="AM71" s="3">
        <f t="shared" si="9"/>
        <v>16</v>
      </c>
      <c r="AN71" s="3">
        <f t="shared" si="12"/>
        <v>16</v>
      </c>
    </row>
    <row r="72" ht="43.5" customHeight="1">
      <c r="A72" s="84">
        <v>46094.0</v>
      </c>
      <c r="B72" s="85" t="s">
        <v>902</v>
      </c>
      <c r="C72" s="85" t="s">
        <v>903</v>
      </c>
      <c r="D72" s="85" t="s">
        <v>904</v>
      </c>
      <c r="E72" s="107" t="s">
        <v>905</v>
      </c>
      <c r="F72" s="265">
        <v>4493.0</v>
      </c>
      <c r="G72" s="85" t="s">
        <v>62</v>
      </c>
      <c r="H72" s="114" t="str">
        <f>vlookup(G72,'Bidding list 26'!$B$4:$G$270,6,0)</f>
        <v>#N/A</v>
      </c>
      <c r="I72" s="88">
        <v>7800000.0</v>
      </c>
      <c r="J72" s="265">
        <v>99.0</v>
      </c>
      <c r="K72" s="266">
        <f t="shared" si="1"/>
        <v>772200000</v>
      </c>
      <c r="L72" s="85" t="s">
        <v>1116</v>
      </c>
      <c r="M72" s="91"/>
      <c r="N72" s="166" t="s">
        <v>907</v>
      </c>
      <c r="O72" s="92" t="s">
        <v>98</v>
      </c>
      <c r="P72" s="92" t="s">
        <v>21</v>
      </c>
      <c r="Q72" s="84">
        <v>46108.0</v>
      </c>
      <c r="R72" s="93">
        <f t="shared" si="2"/>
        <v>14</v>
      </c>
      <c r="S72" s="94">
        <f t="array" ref="S72">INDEX('NONG Project Timeline-OPM updat'!$D$8:$I$65,MATCH(1,('NONG Project Timeline-OPM updat'!$B$8:$B$65=N72)*('NONG Project Timeline-OPM updat'!$C$8:$C$65=O72),0),MATCH(P72,'NONG Project Timeline-OPM updat'!$D$5:$I$5,0))-14</f>
        <v>-14</v>
      </c>
      <c r="T72" s="95">
        <f t="shared" si="3"/>
        <v>-46108</v>
      </c>
      <c r="U72" s="96" t="str">
        <f>IFERROR(VLOOKUP(G72,'Bidding list 26'!$B$2:$P$21,15,0),"")</f>
        <v/>
      </c>
      <c r="V72" s="97">
        <f t="shared" si="4"/>
        <v>-14</v>
      </c>
      <c r="W72" s="96" t="str">
        <f t="shared" si="5"/>
        <v>Late</v>
      </c>
      <c r="X72" s="98" t="s">
        <v>160</v>
      </c>
      <c r="Y72" s="85" t="s">
        <v>256</v>
      </c>
      <c r="Z72" s="99" t="s">
        <v>161</v>
      </c>
      <c r="AA72" s="85" t="s">
        <v>1123</v>
      </c>
      <c r="AB72" s="99" t="s">
        <v>161</v>
      </c>
      <c r="AC72" s="99" t="s">
        <v>1124</v>
      </c>
      <c r="AD72" s="99" t="s">
        <v>161</v>
      </c>
      <c r="AE72" s="99" t="s">
        <v>1124</v>
      </c>
      <c r="AF72" s="127" t="s">
        <v>205</v>
      </c>
      <c r="AG72" s="147" t="s">
        <v>1125</v>
      </c>
      <c r="AH72" s="148" t="s">
        <v>1126</v>
      </c>
      <c r="AI72" s="6"/>
      <c r="AJ72" s="3" t="str">
        <f t="shared" si="6"/>
        <v>MEMini PC (Assy)99OR5New BuyL10-MP-OR5-MVA2603-25OM</v>
      </c>
      <c r="AK72" s="3">
        <f t="shared" si="7"/>
        <v>99</v>
      </c>
      <c r="AL72" s="3">
        <f t="shared" si="8"/>
        <v>99</v>
      </c>
      <c r="AM72" s="3">
        <f t="shared" si="9"/>
        <v>99</v>
      </c>
      <c r="AN72" s="3">
        <f t="shared" si="12"/>
        <v>99</v>
      </c>
    </row>
    <row r="73" ht="43.5" customHeight="1">
      <c r="A73" s="84">
        <v>46094.0</v>
      </c>
      <c r="B73" s="85" t="s">
        <v>902</v>
      </c>
      <c r="C73" s="85" t="s">
        <v>903</v>
      </c>
      <c r="D73" s="85" t="s">
        <v>904</v>
      </c>
      <c r="E73" s="107" t="s">
        <v>905</v>
      </c>
      <c r="F73" s="265">
        <v>4493.0</v>
      </c>
      <c r="G73" s="85" t="s">
        <v>42</v>
      </c>
      <c r="H73" s="114" t="str">
        <f>vlookup(G73,'Bidding list 26'!$B$4:$G$270,6,0)</f>
        <v>SEUIC HS505HDP-2530 ,USB cable</v>
      </c>
      <c r="I73" s="88">
        <v>3300000.0</v>
      </c>
      <c r="J73" s="265">
        <v>160.0</v>
      </c>
      <c r="K73" s="266">
        <f t="shared" si="1"/>
        <v>528000000</v>
      </c>
      <c r="L73" s="85" t="s">
        <v>1116</v>
      </c>
      <c r="M73" s="91"/>
      <c r="N73" s="166" t="s">
        <v>907</v>
      </c>
      <c r="O73" s="92" t="s">
        <v>98</v>
      </c>
      <c r="P73" s="92" t="s">
        <v>21</v>
      </c>
      <c r="Q73" s="84">
        <v>46108.0</v>
      </c>
      <c r="R73" s="93">
        <f t="shared" si="2"/>
        <v>14</v>
      </c>
      <c r="S73" s="94">
        <f t="array" ref="S73">INDEX('NONG Project Timeline-OPM updat'!$D$8:$I$65,MATCH(1,('NONG Project Timeline-OPM updat'!$B$8:$B$65=N73)*('NONG Project Timeline-OPM updat'!$C$8:$C$65=O73),0),MATCH(P73,'NONG Project Timeline-OPM updat'!$D$5:$I$5,0))-14</f>
        <v>-14</v>
      </c>
      <c r="T73" s="95">
        <f t="shared" si="3"/>
        <v>-46108</v>
      </c>
      <c r="U73" s="96">
        <f>IFERROR(VLOOKUP(G73,'Bidding list 26'!$B$2:$P$21,15,0),"")</f>
        <v>50</v>
      </c>
      <c r="V73" s="97">
        <f t="shared" si="4"/>
        <v>-64</v>
      </c>
      <c r="W73" s="96" t="str">
        <f t="shared" si="5"/>
        <v>Late</v>
      </c>
      <c r="X73" s="98" t="s">
        <v>160</v>
      </c>
      <c r="Y73" s="85" t="s">
        <v>256</v>
      </c>
      <c r="Z73" s="99" t="s">
        <v>161</v>
      </c>
      <c r="AA73" s="85" t="s">
        <v>1123</v>
      </c>
      <c r="AB73" s="85" t="s">
        <v>161</v>
      </c>
      <c r="AC73" s="99" t="s">
        <v>1127</v>
      </c>
      <c r="AD73" s="85" t="s">
        <v>161</v>
      </c>
      <c r="AE73" s="99" t="s">
        <v>575</v>
      </c>
      <c r="AF73" s="124">
        <v>46149.0</v>
      </c>
      <c r="AG73" s="124">
        <v>46149.0</v>
      </c>
      <c r="AH73" s="114" t="s">
        <v>1128</v>
      </c>
      <c r="AI73" s="17" t="s">
        <v>1129</v>
      </c>
      <c r="AJ73" s="3" t="str">
        <f t="shared" si="6"/>
        <v>MEBarcode Scanner SEUIC HS505HDP-2530 ,USB cable160OR5New BuyL10-MP-OR5-MVA2603-25OM</v>
      </c>
      <c r="AK73" s="3">
        <f t="shared" si="7"/>
        <v>160</v>
      </c>
      <c r="AL73" s="3">
        <f t="shared" si="8"/>
        <v>160</v>
      </c>
      <c r="AM73" s="3">
        <f t="shared" si="9"/>
        <v>160</v>
      </c>
      <c r="AN73" s="3">
        <f t="shared" si="12"/>
        <v>160</v>
      </c>
    </row>
    <row r="74" ht="43.5" customHeight="1">
      <c r="A74" s="84">
        <v>46102.0</v>
      </c>
      <c r="B74" s="85" t="s">
        <v>1130</v>
      </c>
      <c r="C74" s="85" t="s">
        <v>1131</v>
      </c>
      <c r="D74" s="85" t="s">
        <v>1132</v>
      </c>
      <c r="E74" s="107" t="s">
        <v>1133</v>
      </c>
      <c r="F74" s="265">
        <v>4141.0</v>
      </c>
      <c r="G74" s="85" t="s">
        <v>62</v>
      </c>
      <c r="H74" s="114" t="str">
        <f>vlookup(G74,'Bidding list 26'!$B$4:$G$270,6,0)</f>
        <v>#N/A</v>
      </c>
      <c r="I74" s="88">
        <v>7800000.0</v>
      </c>
      <c r="J74" s="265">
        <v>1.0</v>
      </c>
      <c r="K74" s="266">
        <f t="shared" si="1"/>
        <v>7800000</v>
      </c>
      <c r="L74" s="85" t="s">
        <v>885</v>
      </c>
      <c r="M74" s="91"/>
      <c r="N74" s="166" t="s">
        <v>886</v>
      </c>
      <c r="O74" s="92"/>
      <c r="P74" s="92" t="s">
        <v>59</v>
      </c>
      <c r="Q74" s="84">
        <v>46102.0</v>
      </c>
      <c r="R74" s="93">
        <f t="shared" si="2"/>
        <v>0</v>
      </c>
      <c r="S74" s="179" t="str">
        <f t="array" ref="S74">INDEX('NONG Project Timeline-OPM updat'!$D$8:$I$65,MATCH(1,('NONG Project Timeline-OPM updat'!$B$8:$B$65=N74)*('NONG Project Timeline-OPM updat'!$C$8:$C$65=O74),0),MATCH(P74,'NONG Project Timeline-OPM updat'!$D$5:$I$5,0))-14</f>
        <v>#N/A</v>
      </c>
      <c r="T74" s="95" t="str">
        <f t="shared" si="3"/>
        <v>#N/A</v>
      </c>
      <c r="U74" s="96" t="str">
        <f>IFERROR(VLOOKUP(G74,'Bidding list 26'!$B$2:$P$21,15,0),"")</f>
        <v/>
      </c>
      <c r="V74" s="96" t="str">
        <f t="shared" si="4"/>
        <v>#N/A</v>
      </c>
      <c r="W74" s="96" t="str">
        <f t="shared" si="5"/>
        <v>#N/A</v>
      </c>
      <c r="X74" s="98" t="s">
        <v>190</v>
      </c>
      <c r="Y74" s="85"/>
      <c r="Z74" s="99" t="s">
        <v>161</v>
      </c>
      <c r="AA74" s="85"/>
      <c r="AB74" s="85" t="s">
        <v>161</v>
      </c>
      <c r="AC74" s="85"/>
      <c r="AD74" s="99" t="s">
        <v>161</v>
      </c>
      <c r="AE74" s="85"/>
      <c r="AF74" s="120"/>
      <c r="AG74" s="101">
        <v>46102.0</v>
      </c>
      <c r="AH74" s="114" t="s">
        <v>1134</v>
      </c>
      <c r="AI74" s="6"/>
      <c r="AJ74" s="3" t="str">
        <f t="shared" si="6"/>
        <v>ORTMini PC (Assy)1OR6Leverage</v>
      </c>
      <c r="AK74" s="3">
        <f t="shared" si="7"/>
        <v>1</v>
      </c>
      <c r="AL74" s="3">
        <f t="shared" si="8"/>
        <v>1</v>
      </c>
      <c r="AM74" s="3">
        <f t="shared" si="9"/>
        <v>1</v>
      </c>
      <c r="AN74" s="3">
        <f t="shared" si="12"/>
        <v>1</v>
      </c>
    </row>
    <row r="75" ht="43.5" customHeight="1">
      <c r="A75" s="84">
        <v>46102.0</v>
      </c>
      <c r="B75" s="85" t="s">
        <v>1130</v>
      </c>
      <c r="C75" s="85" t="s">
        <v>1131</v>
      </c>
      <c r="D75" s="85" t="s">
        <v>1132</v>
      </c>
      <c r="E75" s="107" t="s">
        <v>1133</v>
      </c>
      <c r="F75" s="265">
        <v>4141.0</v>
      </c>
      <c r="G75" s="85" t="s">
        <v>62</v>
      </c>
      <c r="H75" s="114" t="str">
        <f>vlookup(G75,'Bidding list 26'!$B$4:$G$270,6,0)</f>
        <v>#N/A</v>
      </c>
      <c r="I75" s="88">
        <v>7800000.0</v>
      </c>
      <c r="J75" s="265">
        <v>1.0</v>
      </c>
      <c r="K75" s="266">
        <f t="shared" si="1"/>
        <v>7800000</v>
      </c>
      <c r="L75" s="85" t="s">
        <v>885</v>
      </c>
      <c r="M75" s="91"/>
      <c r="N75" s="166" t="s">
        <v>886</v>
      </c>
      <c r="O75" s="92"/>
      <c r="P75" s="92" t="s">
        <v>59</v>
      </c>
      <c r="Q75" s="84">
        <v>46102.0</v>
      </c>
      <c r="R75" s="93">
        <f t="shared" si="2"/>
        <v>0</v>
      </c>
      <c r="S75" s="179" t="str">
        <f t="array" ref="S75">INDEX('NONG Project Timeline-OPM updat'!$D$8:$I$65,MATCH(1,('NONG Project Timeline-OPM updat'!$B$8:$B$65=N75)*('NONG Project Timeline-OPM updat'!$C$8:$C$65=O75),0),MATCH(P75,'NONG Project Timeline-OPM updat'!$D$5:$I$5,0))-14</f>
        <v>#N/A</v>
      </c>
      <c r="T75" s="95" t="str">
        <f t="shared" si="3"/>
        <v>#N/A</v>
      </c>
      <c r="U75" s="96" t="str">
        <f>IFERROR(VLOOKUP(G75,'Bidding list 26'!$B$2:$P$21,15,0),"")</f>
        <v/>
      </c>
      <c r="V75" s="96" t="str">
        <f t="shared" si="4"/>
        <v>#N/A</v>
      </c>
      <c r="W75" s="96" t="str">
        <f t="shared" si="5"/>
        <v>#N/A</v>
      </c>
      <c r="X75" s="98" t="s">
        <v>190</v>
      </c>
      <c r="Y75" s="85"/>
      <c r="Z75" s="99" t="s">
        <v>161</v>
      </c>
      <c r="AA75" s="85"/>
      <c r="AB75" s="85" t="s">
        <v>161</v>
      </c>
      <c r="AC75" s="85"/>
      <c r="AD75" s="99" t="s">
        <v>161</v>
      </c>
      <c r="AE75" s="85"/>
      <c r="AF75" s="120"/>
      <c r="AG75" s="101">
        <v>46102.0</v>
      </c>
      <c r="AH75" s="114" t="s">
        <v>1134</v>
      </c>
      <c r="AI75" s="6"/>
      <c r="AJ75" s="3" t="str">
        <f t="shared" si="6"/>
        <v>ORTMini PC (Assy)1OR6Leverage</v>
      </c>
      <c r="AK75" s="3">
        <f t="shared" si="7"/>
        <v>1</v>
      </c>
      <c r="AL75" s="3">
        <f t="shared" si="8"/>
        <v>1</v>
      </c>
      <c r="AM75" s="3">
        <f t="shared" si="9"/>
        <v>1</v>
      </c>
      <c r="AN75" s="3">
        <f t="shared" si="12"/>
        <v>1</v>
      </c>
    </row>
    <row r="76" ht="43.5" customHeight="1">
      <c r="A76" s="84">
        <v>46102.0</v>
      </c>
      <c r="B76" s="85" t="s">
        <v>1130</v>
      </c>
      <c r="C76" s="85" t="s">
        <v>1131</v>
      </c>
      <c r="D76" s="85" t="s">
        <v>1132</v>
      </c>
      <c r="E76" s="107" t="s">
        <v>1133</v>
      </c>
      <c r="F76" s="265">
        <v>4141.0</v>
      </c>
      <c r="G76" s="85" t="s">
        <v>62</v>
      </c>
      <c r="H76" s="114" t="str">
        <f>vlookup(G76,'Bidding list 26'!$B$4:$G$270,6,0)</f>
        <v>#N/A</v>
      </c>
      <c r="I76" s="88">
        <v>7800000.0</v>
      </c>
      <c r="J76" s="265">
        <v>1.0</v>
      </c>
      <c r="K76" s="266">
        <f t="shared" si="1"/>
        <v>7800000</v>
      </c>
      <c r="L76" s="85" t="s">
        <v>885</v>
      </c>
      <c r="M76" s="91"/>
      <c r="N76" s="166" t="s">
        <v>886</v>
      </c>
      <c r="O76" s="92"/>
      <c r="P76" s="92" t="s">
        <v>59</v>
      </c>
      <c r="Q76" s="84">
        <v>46102.0</v>
      </c>
      <c r="R76" s="93">
        <f t="shared" si="2"/>
        <v>0</v>
      </c>
      <c r="S76" s="179" t="str">
        <f t="array" ref="S76">INDEX('NONG Project Timeline-OPM updat'!$D$8:$I$65,MATCH(1,('NONG Project Timeline-OPM updat'!$B$8:$B$65=N76)*('NONG Project Timeline-OPM updat'!$C$8:$C$65=O76),0),MATCH(P76,'NONG Project Timeline-OPM updat'!$D$5:$I$5,0))-14</f>
        <v>#N/A</v>
      </c>
      <c r="T76" s="95" t="str">
        <f t="shared" si="3"/>
        <v>#N/A</v>
      </c>
      <c r="U76" s="96" t="str">
        <f>IFERROR(VLOOKUP(G76,'Bidding list 26'!$B$2:$P$21,15,0),"")</f>
        <v/>
      </c>
      <c r="V76" s="96" t="str">
        <f t="shared" si="4"/>
        <v>#N/A</v>
      </c>
      <c r="W76" s="96" t="str">
        <f t="shared" si="5"/>
        <v>#N/A</v>
      </c>
      <c r="X76" s="98" t="s">
        <v>190</v>
      </c>
      <c r="Y76" s="85"/>
      <c r="Z76" s="99" t="s">
        <v>161</v>
      </c>
      <c r="AA76" s="85"/>
      <c r="AB76" s="85" t="s">
        <v>161</v>
      </c>
      <c r="AC76" s="85"/>
      <c r="AD76" s="99" t="s">
        <v>161</v>
      </c>
      <c r="AE76" s="85"/>
      <c r="AF76" s="120"/>
      <c r="AG76" s="101">
        <v>46102.0</v>
      </c>
      <c r="AH76" s="114" t="s">
        <v>1134</v>
      </c>
      <c r="AI76" s="6"/>
      <c r="AJ76" s="3" t="str">
        <f t="shared" si="6"/>
        <v>ORTMini PC (Assy)1OR6Leverage</v>
      </c>
      <c r="AK76" s="3">
        <f t="shared" si="7"/>
        <v>1</v>
      </c>
      <c r="AL76" s="3">
        <f t="shared" si="8"/>
        <v>1</v>
      </c>
      <c r="AM76" s="3">
        <f t="shared" si="9"/>
        <v>1</v>
      </c>
      <c r="AN76" s="3">
        <f t="shared" si="12"/>
        <v>1</v>
      </c>
    </row>
    <row r="77">
      <c r="A77" s="84">
        <v>46111.0</v>
      </c>
      <c r="B77" s="85" t="s">
        <v>1135</v>
      </c>
      <c r="C77" s="85" t="s">
        <v>1136</v>
      </c>
      <c r="D77" s="85" t="s">
        <v>967</v>
      </c>
      <c r="E77" s="107" t="s">
        <v>1137</v>
      </c>
      <c r="F77" s="265">
        <v>4324.0</v>
      </c>
      <c r="G77" s="85" t="s">
        <v>70</v>
      </c>
      <c r="H77" s="114" t="str">
        <f>vlookup(G77,'Bidding list 26'!$B$4:$G$270,6,0)</f>
        <v>VA1903H-2, 19 inch, VGA cable + HDMI cable / Brand: VIEWSONIC</v>
      </c>
      <c r="I77" s="165">
        <v>1265000.0</v>
      </c>
      <c r="J77" s="282">
        <v>5.0</v>
      </c>
      <c r="K77" s="266">
        <f t="shared" si="1"/>
        <v>6325000</v>
      </c>
      <c r="L77" s="85" t="s">
        <v>1138</v>
      </c>
      <c r="M77" s="91"/>
      <c r="N77" s="166" t="s">
        <v>1139</v>
      </c>
      <c r="O77" s="92" t="s">
        <v>98</v>
      </c>
      <c r="P77" s="92" t="s">
        <v>59</v>
      </c>
      <c r="Q77" s="192"/>
      <c r="R77" s="93">
        <f t="shared" si="2"/>
        <v>-46111</v>
      </c>
      <c r="S77" s="94">
        <f t="array" ref="S77">INDEX('NONG Project Timeline-OPM updat'!$D$8:$I$65,MATCH(1,('NONG Project Timeline-OPM updat'!$B$8:$B$65=N77)*('NONG Project Timeline-OPM updat'!$C$8:$C$65=O77),0),MATCH(P77,'NONG Project Timeline-OPM updat'!$D$5:$I$5,0))-14</f>
        <v>46120</v>
      </c>
      <c r="T77" s="95">
        <f t="shared" si="3"/>
        <v>9</v>
      </c>
      <c r="U77" s="96" t="str">
        <f>IFERROR(VLOOKUP(G77,'Bidding list 26'!$B$2:$P$21,15,0),"")</f>
        <v/>
      </c>
      <c r="V77" s="97">
        <f t="shared" si="4"/>
        <v>46120</v>
      </c>
      <c r="W77" s="96" t="str">
        <f t="shared" si="5"/>
        <v>On time</v>
      </c>
      <c r="X77" s="98" t="s">
        <v>160</v>
      </c>
      <c r="Y77" s="85" t="s">
        <v>477</v>
      </c>
      <c r="Z77" s="99" t="s">
        <v>161</v>
      </c>
      <c r="AA77" s="99" t="s">
        <v>1140</v>
      </c>
      <c r="AB77" s="85" t="s">
        <v>161</v>
      </c>
      <c r="AC77" s="99" t="s">
        <v>1141</v>
      </c>
      <c r="AD77" s="99" t="s">
        <v>161</v>
      </c>
      <c r="AE77" s="99" t="s">
        <v>1141</v>
      </c>
      <c r="AF77" s="169">
        <v>46190.0</v>
      </c>
      <c r="AG77" s="169">
        <v>46193.0</v>
      </c>
      <c r="AH77" s="96" t="s">
        <v>1142</v>
      </c>
      <c r="AI77" s="6"/>
      <c r="AJ77" s="3" t="str">
        <f t="shared" si="6"/>
        <v>MFG NONG Monitor 25SSFNew BuyFATP-NPI-SSF-MVA2604-73OM</v>
      </c>
      <c r="AK77" s="283">
        <f t="shared" si="7"/>
        <v>5</v>
      </c>
      <c r="AL77" s="283">
        <f t="shared" si="8"/>
        <v>5</v>
      </c>
      <c r="AM77" s="283">
        <f t="shared" si="9"/>
        <v>5</v>
      </c>
      <c r="AN77" s="283">
        <f t="shared" ref="AN77:AN84" si="13">if(AH77&lt;&gt;"",$J77,0)</f>
        <v>5</v>
      </c>
    </row>
    <row r="78">
      <c r="A78" s="84">
        <v>46111.0</v>
      </c>
      <c r="B78" s="85" t="s">
        <v>1135</v>
      </c>
      <c r="C78" s="85" t="s">
        <v>1136</v>
      </c>
      <c r="D78" s="85" t="s">
        <v>967</v>
      </c>
      <c r="E78" s="284" t="s">
        <v>1137</v>
      </c>
      <c r="F78" s="265">
        <v>4324.0</v>
      </c>
      <c r="G78" s="85" t="s">
        <v>56</v>
      </c>
      <c r="H78" s="114" t="str">
        <f>vlookup(G78,'Bidding list 26'!$B$4:$G$270,6,0)</f>
        <v>Pro Tower QCT1250, Ultra 7 265, Ram 16GB DDR5, SSD
512GB, Integrated graphics card, Power 180W, HDMI &amp; DP Port,
Keyboard and Mouse, 3Yrs Wty</v>
      </c>
      <c r="I78" s="88">
        <v>2.6752E7</v>
      </c>
      <c r="J78" s="265">
        <v>2.0</v>
      </c>
      <c r="K78" s="266">
        <f t="shared" si="1"/>
        <v>53504000</v>
      </c>
      <c r="L78" s="85" t="s">
        <v>1138</v>
      </c>
      <c r="M78" s="91"/>
      <c r="N78" s="166" t="s">
        <v>1139</v>
      </c>
      <c r="O78" s="92" t="s">
        <v>98</v>
      </c>
      <c r="P78" s="92" t="s">
        <v>59</v>
      </c>
      <c r="Q78" s="192"/>
      <c r="R78" s="93">
        <f t="shared" si="2"/>
        <v>-46111</v>
      </c>
      <c r="S78" s="94">
        <f t="array" ref="S78">INDEX('NONG Project Timeline-OPM updat'!$D$8:$I$65,MATCH(1,('NONG Project Timeline-OPM updat'!$B$8:$B$65=N78)*('NONG Project Timeline-OPM updat'!$C$8:$C$65=O78),0),MATCH(P78,'NONG Project Timeline-OPM updat'!$D$5:$I$5,0))-14</f>
        <v>46120</v>
      </c>
      <c r="T78" s="95">
        <f t="shared" si="3"/>
        <v>9</v>
      </c>
      <c r="U78" s="96">
        <f>IFERROR(VLOOKUP(G78,'Bidding list 26'!$B$2:$P$21,15,0),"")</f>
        <v>70</v>
      </c>
      <c r="V78" s="97">
        <f t="shared" si="4"/>
        <v>46050</v>
      </c>
      <c r="W78" s="96" t="str">
        <f t="shared" si="5"/>
        <v>Late</v>
      </c>
      <c r="X78" s="98" t="s">
        <v>160</v>
      </c>
      <c r="Y78" s="85" t="s">
        <v>477</v>
      </c>
      <c r="Z78" s="99" t="s">
        <v>161</v>
      </c>
      <c r="AA78" s="99" t="s">
        <v>1140</v>
      </c>
      <c r="AB78" s="85" t="s">
        <v>161</v>
      </c>
      <c r="AC78" s="99" t="s">
        <v>1143</v>
      </c>
      <c r="AD78" s="99" t="s">
        <v>161</v>
      </c>
      <c r="AE78" s="99" t="s">
        <v>1143</v>
      </c>
      <c r="AF78" s="120"/>
      <c r="AG78" s="124">
        <v>46156.0</v>
      </c>
      <c r="AH78" s="96" t="s">
        <v>1144</v>
      </c>
      <c r="AI78" s="6"/>
      <c r="AJ78" s="3" t="str">
        <f t="shared" si="6"/>
        <v>MFG NONG IPC++(updated)2SSFNew BuyFATP-NPI-SSF-MVA2604-73OM</v>
      </c>
      <c r="AK78" s="3">
        <f t="shared" si="7"/>
        <v>2</v>
      </c>
      <c r="AL78" s="3">
        <f t="shared" si="8"/>
        <v>2</v>
      </c>
      <c r="AM78" s="3">
        <f t="shared" si="9"/>
        <v>2</v>
      </c>
      <c r="AN78" s="3">
        <f t="shared" si="13"/>
        <v>2</v>
      </c>
    </row>
    <row r="79">
      <c r="A79" s="84">
        <v>46111.0</v>
      </c>
      <c r="B79" s="85" t="s">
        <v>1135</v>
      </c>
      <c r="C79" s="85" t="s">
        <v>1136</v>
      </c>
      <c r="D79" s="85" t="s">
        <v>967</v>
      </c>
      <c r="E79" s="284" t="s">
        <v>1137</v>
      </c>
      <c r="F79" s="265">
        <v>4324.0</v>
      </c>
      <c r="G79" s="85" t="s">
        <v>39</v>
      </c>
      <c r="H79" s="114" t="str">
        <f>vlookup(G79,'Bidding list 26'!$B$4:$G$270,6,0)</f>
        <v>HS505DP, USB cable</v>
      </c>
      <c r="I79" s="88">
        <v>2300000.0</v>
      </c>
      <c r="J79" s="282">
        <v>5.0</v>
      </c>
      <c r="K79" s="266">
        <f t="shared" si="1"/>
        <v>11500000</v>
      </c>
      <c r="L79" s="85" t="s">
        <v>1138</v>
      </c>
      <c r="M79" s="91"/>
      <c r="N79" s="166" t="s">
        <v>1139</v>
      </c>
      <c r="O79" s="92" t="s">
        <v>98</v>
      </c>
      <c r="P79" s="92" t="s">
        <v>59</v>
      </c>
      <c r="Q79" s="192"/>
      <c r="R79" s="93">
        <f t="shared" si="2"/>
        <v>-46111</v>
      </c>
      <c r="S79" s="94">
        <f t="array" ref="S79">INDEX('NONG Project Timeline-OPM updat'!$D$8:$I$65,MATCH(1,('NONG Project Timeline-OPM updat'!$B$8:$B$65=N79)*('NONG Project Timeline-OPM updat'!$C$8:$C$65=O79),0),MATCH(P79,'NONG Project Timeline-OPM updat'!$D$5:$I$5,0))-14</f>
        <v>46120</v>
      </c>
      <c r="T79" s="95">
        <f t="shared" si="3"/>
        <v>9</v>
      </c>
      <c r="U79" s="96">
        <f>IFERROR(VLOOKUP(G79,'Bidding list 26'!$B$2:$P$21,15,0),"")</f>
        <v>50</v>
      </c>
      <c r="V79" s="97">
        <f t="shared" si="4"/>
        <v>46070</v>
      </c>
      <c r="W79" s="96" t="str">
        <f t="shared" si="5"/>
        <v>Late</v>
      </c>
      <c r="X79" s="98" t="s">
        <v>160</v>
      </c>
      <c r="Y79" s="85" t="s">
        <v>477</v>
      </c>
      <c r="Z79" s="99" t="s">
        <v>161</v>
      </c>
      <c r="AA79" s="99" t="s">
        <v>1140</v>
      </c>
      <c r="AB79" s="85" t="s">
        <v>161</v>
      </c>
      <c r="AC79" s="99" t="s">
        <v>1145</v>
      </c>
      <c r="AD79" s="99" t="s">
        <v>161</v>
      </c>
      <c r="AE79" s="285" t="s">
        <v>1146</v>
      </c>
      <c r="AF79" s="169">
        <v>46167.0</v>
      </c>
      <c r="AG79" s="169">
        <v>46172.0</v>
      </c>
      <c r="AH79" s="96" t="s">
        <v>1147</v>
      </c>
      <c r="AI79" s="6"/>
      <c r="AJ79" s="3" t="str">
        <f t="shared" si="6"/>
        <v>MFG NONG Barcode Scanner SEUIC HS505DP, USB cable5SSFNew BuyFATP-NPI-SSF-MVA2604-73OM</v>
      </c>
      <c r="AK79" s="3">
        <f t="shared" si="7"/>
        <v>5</v>
      </c>
      <c r="AL79" s="3">
        <f t="shared" si="8"/>
        <v>5</v>
      </c>
      <c r="AM79" s="3">
        <f t="shared" si="9"/>
        <v>5</v>
      </c>
      <c r="AN79" s="3">
        <f t="shared" si="13"/>
        <v>5</v>
      </c>
    </row>
    <row r="80">
      <c r="A80" s="84">
        <v>46111.0</v>
      </c>
      <c r="B80" s="85" t="s">
        <v>1135</v>
      </c>
      <c r="C80" s="85" t="s">
        <v>1136</v>
      </c>
      <c r="D80" s="85" t="s">
        <v>967</v>
      </c>
      <c r="E80" s="284" t="s">
        <v>1137</v>
      </c>
      <c r="F80" s="265">
        <v>4324.0</v>
      </c>
      <c r="G80" s="85" t="s">
        <v>29</v>
      </c>
      <c r="H80" s="114" t="str">
        <f>vlookup(G80,'Bidding list 26'!$B$4:$G$270,6,0)</f>
        <v>ZT610, 600dpi </v>
      </c>
      <c r="I80" s="88">
        <v>4.88E7</v>
      </c>
      <c r="J80" s="282">
        <v>2.0</v>
      </c>
      <c r="K80" s="266">
        <f t="shared" si="1"/>
        <v>97600000</v>
      </c>
      <c r="L80" s="85" t="s">
        <v>1138</v>
      </c>
      <c r="M80" s="91"/>
      <c r="N80" s="166" t="s">
        <v>1139</v>
      </c>
      <c r="O80" s="92" t="s">
        <v>98</v>
      </c>
      <c r="P80" s="92" t="s">
        <v>59</v>
      </c>
      <c r="Q80" s="192"/>
      <c r="R80" s="93">
        <f t="shared" si="2"/>
        <v>-46111</v>
      </c>
      <c r="S80" s="94">
        <f t="array" ref="S80">INDEX('NONG Project Timeline-OPM updat'!$D$8:$I$65,MATCH(1,('NONG Project Timeline-OPM updat'!$B$8:$B$65=N80)*('NONG Project Timeline-OPM updat'!$C$8:$C$65=O80),0),MATCH(P80,'NONG Project Timeline-OPM updat'!$D$5:$I$5,0))-14</f>
        <v>46120</v>
      </c>
      <c r="T80" s="95">
        <f t="shared" si="3"/>
        <v>9</v>
      </c>
      <c r="U80" s="96">
        <f>IFERROR(VLOOKUP(G80,'Bidding list 26'!$B$2:$P$21,15,0),"")</f>
        <v>50</v>
      </c>
      <c r="V80" s="97">
        <f t="shared" si="4"/>
        <v>46070</v>
      </c>
      <c r="W80" s="96" t="str">
        <f t="shared" si="5"/>
        <v>Late</v>
      </c>
      <c r="X80" s="98" t="s">
        <v>160</v>
      </c>
      <c r="Y80" s="85" t="s">
        <v>477</v>
      </c>
      <c r="Z80" s="99" t="s">
        <v>161</v>
      </c>
      <c r="AA80" s="99" t="s">
        <v>1140</v>
      </c>
      <c r="AB80" s="85" t="s">
        <v>161</v>
      </c>
      <c r="AC80" s="99" t="s">
        <v>1148</v>
      </c>
      <c r="AD80" s="99" t="s">
        <v>161</v>
      </c>
      <c r="AE80" s="177" t="s">
        <v>1148</v>
      </c>
      <c r="AF80" s="127" t="s">
        <v>205</v>
      </c>
      <c r="AG80" s="147" t="s">
        <v>1149</v>
      </c>
      <c r="AH80" s="96" t="s">
        <v>1150</v>
      </c>
      <c r="AI80" s="6"/>
      <c r="AJ80" s="3" t="str">
        <f t="shared" si="6"/>
        <v>MFG NONG Barcode Printer  ZEBRA2SSFNew BuyFATP-NPI-SSF-MVA2604-73OM</v>
      </c>
      <c r="AK80" s="3">
        <f t="shared" si="7"/>
        <v>2</v>
      </c>
      <c r="AL80" s="3">
        <f t="shared" si="8"/>
        <v>2</v>
      </c>
      <c r="AM80" s="3">
        <f t="shared" si="9"/>
        <v>2</v>
      </c>
      <c r="AN80" s="3">
        <f t="shared" si="13"/>
        <v>2</v>
      </c>
    </row>
    <row r="81">
      <c r="A81" s="84">
        <v>46111.0</v>
      </c>
      <c r="B81" s="85" t="s">
        <v>1135</v>
      </c>
      <c r="C81" s="85" t="s">
        <v>1136</v>
      </c>
      <c r="D81" s="85" t="s">
        <v>967</v>
      </c>
      <c r="E81" s="284" t="s">
        <v>1137</v>
      </c>
      <c r="F81" s="265">
        <v>4324.0</v>
      </c>
      <c r="G81" s="85" t="s">
        <v>55</v>
      </c>
      <c r="H81" s="114" t="str">
        <f>vlookup(G81,'Bidding list 26'!$B$4:$G$270,6,0)</f>
        <v>Pro Tower QCT1250, Ultra 5 235, Ram 16GB DDR5, SSD
512GB, Integrated graphics card, Power 180W, HDMI &amp; DP Port,
Keyboard and Mouse, 3Yrs Wty</v>
      </c>
      <c r="I81" s="88">
        <v>1.8717E7</v>
      </c>
      <c r="J81" s="282">
        <v>3.0</v>
      </c>
      <c r="K81" s="266">
        <f t="shared" si="1"/>
        <v>56151000</v>
      </c>
      <c r="L81" s="85" t="s">
        <v>1138</v>
      </c>
      <c r="M81" s="91"/>
      <c r="N81" s="166" t="s">
        <v>1139</v>
      </c>
      <c r="O81" s="92" t="s">
        <v>98</v>
      </c>
      <c r="P81" s="92" t="s">
        <v>59</v>
      </c>
      <c r="Q81" s="192"/>
      <c r="R81" s="93">
        <f t="shared" si="2"/>
        <v>-46111</v>
      </c>
      <c r="S81" s="94">
        <f t="array" ref="S81">INDEX('NONG Project Timeline-OPM updat'!$D$8:$I$65,MATCH(1,('NONG Project Timeline-OPM updat'!$B$8:$B$65=N81)*('NONG Project Timeline-OPM updat'!$C$8:$C$65=O81),0),MATCH(P81,'NONG Project Timeline-OPM updat'!$D$5:$I$5,0))-14</f>
        <v>46120</v>
      </c>
      <c r="T81" s="95">
        <f t="shared" si="3"/>
        <v>9</v>
      </c>
      <c r="U81" s="96">
        <f>IFERROR(VLOOKUP(G81,'Bidding list 26'!$B$2:$P$21,15,0),"")</f>
        <v>70</v>
      </c>
      <c r="V81" s="97">
        <f t="shared" si="4"/>
        <v>46050</v>
      </c>
      <c r="W81" s="96" t="str">
        <f t="shared" si="5"/>
        <v>Late</v>
      </c>
      <c r="X81" s="98" t="s">
        <v>160</v>
      </c>
      <c r="Y81" s="85" t="s">
        <v>477</v>
      </c>
      <c r="Z81" s="99" t="s">
        <v>161</v>
      </c>
      <c r="AA81" s="99" t="s">
        <v>1140</v>
      </c>
      <c r="AB81" s="85" t="s">
        <v>161</v>
      </c>
      <c r="AC81" s="99" t="s">
        <v>1151</v>
      </c>
      <c r="AD81" s="99" t="s">
        <v>161</v>
      </c>
      <c r="AE81" s="99" t="s">
        <v>1151</v>
      </c>
      <c r="AF81" s="120"/>
      <c r="AG81" s="124">
        <v>46156.0</v>
      </c>
      <c r="AH81" s="96" t="s">
        <v>1152</v>
      </c>
      <c r="AI81" s="6"/>
      <c r="AJ81" s="3" t="str">
        <f t="shared" si="6"/>
        <v>MFG NONG IPC+(updated)3SSFNew BuyFATP-NPI-SSF-MVA2604-73OM</v>
      </c>
      <c r="AK81" s="3">
        <f t="shared" si="7"/>
        <v>3</v>
      </c>
      <c r="AL81" s="3">
        <f t="shared" si="8"/>
        <v>3</v>
      </c>
      <c r="AM81" s="3">
        <f t="shared" si="9"/>
        <v>3</v>
      </c>
      <c r="AN81" s="3">
        <f t="shared" si="13"/>
        <v>3</v>
      </c>
    </row>
    <row r="82">
      <c r="A82" s="84">
        <v>46106.0</v>
      </c>
      <c r="B82" s="85" t="s">
        <v>49</v>
      </c>
      <c r="C82" s="99" t="s">
        <v>1153</v>
      </c>
      <c r="D82" s="99" t="s">
        <v>1154</v>
      </c>
      <c r="E82" s="148" t="s">
        <v>1155</v>
      </c>
      <c r="F82" s="85"/>
      <c r="G82" s="85" t="s">
        <v>55</v>
      </c>
      <c r="H82" s="114" t="str">
        <f>vlookup(G82,'Bidding list 26'!$B$4:$G$270,6,0)</f>
        <v>Pro Tower QCT1250, Ultra 5 235, Ram 16GB DDR5, SSD
512GB, Integrated graphics card, Power 180W, HDMI &amp; DP Port,
Keyboard and Mouse, 3Yrs Wty</v>
      </c>
      <c r="I82" s="88">
        <v>1.8717E7</v>
      </c>
      <c r="J82" s="265">
        <v>1.0</v>
      </c>
      <c r="K82" s="266">
        <f t="shared" si="1"/>
        <v>18717000</v>
      </c>
      <c r="L82" s="85" t="s">
        <v>1138</v>
      </c>
      <c r="M82" s="91"/>
      <c r="N82" s="166" t="s">
        <v>1139</v>
      </c>
      <c r="O82" s="92" t="s">
        <v>98</v>
      </c>
      <c r="P82" s="92" t="s">
        <v>59</v>
      </c>
      <c r="Q82" s="192"/>
      <c r="R82" s="93">
        <f t="shared" si="2"/>
        <v>-46106</v>
      </c>
      <c r="S82" s="94">
        <f t="array" ref="S82">INDEX('NONG Project Timeline-OPM updat'!$D$8:$I$65,MATCH(1,('NONG Project Timeline-OPM updat'!$B$8:$B$65=N82)*('NONG Project Timeline-OPM updat'!$C$8:$C$65=O82),0),MATCH(P82,'NONG Project Timeline-OPM updat'!$D$5:$I$5,0))-14</f>
        <v>46120</v>
      </c>
      <c r="T82" s="95">
        <f t="shared" si="3"/>
        <v>14</v>
      </c>
      <c r="U82" s="96">
        <f>IFERROR(VLOOKUP(G82,'Bidding list 26'!$B$2:$P$21,15,0),"")</f>
        <v>70</v>
      </c>
      <c r="V82" s="97">
        <f t="shared" si="4"/>
        <v>46050</v>
      </c>
      <c r="W82" s="96" t="str">
        <f t="shared" si="5"/>
        <v>Late</v>
      </c>
      <c r="X82" s="98" t="s">
        <v>160</v>
      </c>
      <c r="Y82" s="85" t="s">
        <v>477</v>
      </c>
      <c r="Z82" s="99" t="s">
        <v>161</v>
      </c>
      <c r="AA82" s="99" t="s">
        <v>1140</v>
      </c>
      <c r="AB82" s="85" t="s">
        <v>161</v>
      </c>
      <c r="AC82" s="99" t="s">
        <v>1151</v>
      </c>
      <c r="AD82" s="99" t="s">
        <v>161</v>
      </c>
      <c r="AE82" s="99" t="s">
        <v>1151</v>
      </c>
      <c r="AF82" s="120"/>
      <c r="AG82" s="124">
        <v>46156.0</v>
      </c>
      <c r="AH82" s="96" t="s">
        <v>1156</v>
      </c>
      <c r="AI82" s="6"/>
      <c r="AJ82" s="3" t="str">
        <f t="shared" si="6"/>
        <v>TEIPC+(updated)1SSFNew BuyFATP-NPI-SSF-MVA2604-73OM</v>
      </c>
      <c r="AK82" s="3">
        <f t="shared" si="7"/>
        <v>1</v>
      </c>
      <c r="AL82" s="3">
        <f t="shared" si="8"/>
        <v>1</v>
      </c>
      <c r="AM82" s="3">
        <f t="shared" si="9"/>
        <v>1</v>
      </c>
      <c r="AN82" s="3">
        <f t="shared" si="13"/>
        <v>1</v>
      </c>
    </row>
    <row r="83">
      <c r="A83" s="84">
        <v>46106.0</v>
      </c>
      <c r="B83" s="85" t="s">
        <v>49</v>
      </c>
      <c r="C83" s="99" t="s">
        <v>1153</v>
      </c>
      <c r="D83" s="99" t="s">
        <v>1154</v>
      </c>
      <c r="E83" s="148" t="s">
        <v>1155</v>
      </c>
      <c r="F83" s="85"/>
      <c r="G83" s="85" t="s">
        <v>39</v>
      </c>
      <c r="H83" s="114" t="str">
        <f>vlookup(G83,'Bidding list 26'!$B$4:$G$270,6,0)</f>
        <v>HS505DP, USB cable</v>
      </c>
      <c r="I83" s="165">
        <v>2300000.0</v>
      </c>
      <c r="J83" s="265">
        <v>1.0</v>
      </c>
      <c r="K83" s="266">
        <f t="shared" si="1"/>
        <v>2300000</v>
      </c>
      <c r="L83" s="85" t="s">
        <v>1138</v>
      </c>
      <c r="M83" s="91"/>
      <c r="N83" s="166" t="s">
        <v>1139</v>
      </c>
      <c r="O83" s="92" t="s">
        <v>98</v>
      </c>
      <c r="P83" s="92" t="s">
        <v>59</v>
      </c>
      <c r="Q83" s="192"/>
      <c r="R83" s="93">
        <f t="shared" si="2"/>
        <v>-46106</v>
      </c>
      <c r="S83" s="94">
        <f t="array" ref="S83">INDEX('NONG Project Timeline-OPM updat'!$D$8:$I$65,MATCH(1,('NONG Project Timeline-OPM updat'!$B$8:$B$65=N83)*('NONG Project Timeline-OPM updat'!$C$8:$C$65=O83),0),MATCH(P83,'NONG Project Timeline-OPM updat'!$D$5:$I$5,0))-14</f>
        <v>46120</v>
      </c>
      <c r="T83" s="95">
        <f t="shared" si="3"/>
        <v>14</v>
      </c>
      <c r="U83" s="96">
        <f>IFERROR(VLOOKUP(G83,'Bidding list 26'!$B$2:$P$21,15,0),"")</f>
        <v>50</v>
      </c>
      <c r="V83" s="97">
        <f t="shared" si="4"/>
        <v>46070</v>
      </c>
      <c r="W83" s="96" t="str">
        <f t="shared" si="5"/>
        <v>Late</v>
      </c>
      <c r="X83" s="98" t="s">
        <v>160</v>
      </c>
      <c r="Y83" s="85" t="s">
        <v>477</v>
      </c>
      <c r="Z83" s="99" t="s">
        <v>161</v>
      </c>
      <c r="AA83" s="99" t="s">
        <v>1140</v>
      </c>
      <c r="AB83" s="85" t="s">
        <v>161</v>
      </c>
      <c r="AC83" s="99" t="s">
        <v>1145</v>
      </c>
      <c r="AD83" s="99" t="s">
        <v>161</v>
      </c>
      <c r="AE83" s="285" t="s">
        <v>1146</v>
      </c>
      <c r="AF83" s="169">
        <v>46167.0</v>
      </c>
      <c r="AG83" s="169">
        <v>46172.0</v>
      </c>
      <c r="AH83" s="96" t="s">
        <v>1157</v>
      </c>
      <c r="AI83" s="6"/>
      <c r="AJ83" s="3" t="str">
        <f t="shared" si="6"/>
        <v>TEBarcode Scanner SEUIC HS505DP, USB cable1SSFNew BuyFATP-NPI-SSF-MVA2604-73OM</v>
      </c>
      <c r="AK83" s="3">
        <f t="shared" si="7"/>
        <v>1</v>
      </c>
      <c r="AL83" s="3">
        <f t="shared" si="8"/>
        <v>1</v>
      </c>
      <c r="AM83" s="3">
        <f t="shared" si="9"/>
        <v>1</v>
      </c>
      <c r="AN83" s="3">
        <f t="shared" si="13"/>
        <v>1</v>
      </c>
    </row>
    <row r="84">
      <c r="A84" s="84">
        <v>46106.0</v>
      </c>
      <c r="B84" s="85" t="s">
        <v>49</v>
      </c>
      <c r="C84" s="99" t="s">
        <v>1153</v>
      </c>
      <c r="D84" s="99" t="s">
        <v>1154</v>
      </c>
      <c r="E84" s="148" t="s">
        <v>1155</v>
      </c>
      <c r="F84" s="85"/>
      <c r="G84" s="85" t="s">
        <v>70</v>
      </c>
      <c r="H84" s="114" t="str">
        <f>vlookup(G84,'Bidding list 26'!$B$4:$G$270,6,0)</f>
        <v>VA1903H-2, 19 inch, VGA cable + HDMI cable / Brand: VIEWSONIC</v>
      </c>
      <c r="I84" s="10">
        <v>1265000.0</v>
      </c>
      <c r="J84" s="265">
        <v>1.0</v>
      </c>
      <c r="K84" s="266">
        <f t="shared" si="1"/>
        <v>1265000</v>
      </c>
      <c r="L84" s="85" t="s">
        <v>1138</v>
      </c>
      <c r="M84" s="91"/>
      <c r="N84" s="166" t="s">
        <v>1139</v>
      </c>
      <c r="O84" s="92" t="s">
        <v>98</v>
      </c>
      <c r="P84" s="92" t="s">
        <v>59</v>
      </c>
      <c r="Q84" s="192"/>
      <c r="R84" s="93">
        <f t="shared" si="2"/>
        <v>-46106</v>
      </c>
      <c r="S84" s="94">
        <f t="array" ref="S84">INDEX('NONG Project Timeline-OPM updat'!$D$8:$I$65,MATCH(1,('NONG Project Timeline-OPM updat'!$B$8:$B$65=N84)*('NONG Project Timeline-OPM updat'!$C$8:$C$65=O84),0),MATCH(P84,'NONG Project Timeline-OPM updat'!$D$5:$I$5,0))-14</f>
        <v>46120</v>
      </c>
      <c r="T84" s="95">
        <f t="shared" si="3"/>
        <v>14</v>
      </c>
      <c r="U84" s="96" t="str">
        <f>IFERROR(VLOOKUP(G84,'Bidding list 26'!$B$2:$P$21,15,0),"")</f>
        <v/>
      </c>
      <c r="V84" s="97">
        <f t="shared" si="4"/>
        <v>46120</v>
      </c>
      <c r="W84" s="96" t="str">
        <f t="shared" si="5"/>
        <v>On time</v>
      </c>
      <c r="X84" s="98" t="s">
        <v>160</v>
      </c>
      <c r="Y84" s="85" t="s">
        <v>477</v>
      </c>
      <c r="Z84" s="99" t="s">
        <v>161</v>
      </c>
      <c r="AA84" s="99" t="s">
        <v>1140</v>
      </c>
      <c r="AB84" s="85" t="s">
        <v>161</v>
      </c>
      <c r="AC84" s="99" t="s">
        <v>1141</v>
      </c>
      <c r="AD84" s="99" t="s">
        <v>161</v>
      </c>
      <c r="AE84" s="99" t="s">
        <v>1141</v>
      </c>
      <c r="AF84" s="169">
        <v>46190.0</v>
      </c>
      <c r="AG84" s="169">
        <v>46193.0</v>
      </c>
      <c r="AH84" s="96" t="s">
        <v>1158</v>
      </c>
      <c r="AI84" s="6"/>
      <c r="AJ84" s="3" t="str">
        <f t="shared" si="6"/>
        <v>TEMonitor 21SSFNew BuyFATP-NPI-SSF-MVA2604-73OM</v>
      </c>
      <c r="AK84" s="3">
        <f t="shared" si="7"/>
        <v>1</v>
      </c>
      <c r="AL84" s="3">
        <f t="shared" si="8"/>
        <v>1</v>
      </c>
      <c r="AM84" s="3">
        <f t="shared" si="9"/>
        <v>1</v>
      </c>
      <c r="AN84" s="3">
        <f t="shared" si="13"/>
        <v>1</v>
      </c>
    </row>
    <row r="85">
      <c r="A85" s="84">
        <v>46112.0</v>
      </c>
      <c r="B85" s="98" t="s">
        <v>45</v>
      </c>
      <c r="C85" s="98" t="s">
        <v>1159</v>
      </c>
      <c r="D85" s="98" t="s">
        <v>1160</v>
      </c>
      <c r="E85" s="268" t="s">
        <v>1161</v>
      </c>
      <c r="F85" s="135">
        <v>3321.0</v>
      </c>
      <c r="G85" s="99" t="s">
        <v>42</v>
      </c>
      <c r="H85" s="102" t="str">
        <f>vlookup(G85,'Bidding list 26'!$B$4:$G$270,6,0)</f>
        <v>SEUIC HS505HDP-2530 ,USB cable</v>
      </c>
      <c r="I85" s="105">
        <v>3300000.0</v>
      </c>
      <c r="J85" s="286">
        <v>3.0</v>
      </c>
      <c r="K85" s="270">
        <f t="shared" si="1"/>
        <v>9900000</v>
      </c>
      <c r="L85" s="98" t="s">
        <v>1162</v>
      </c>
      <c r="M85" s="91"/>
      <c r="N85" s="166" t="s">
        <v>1163</v>
      </c>
      <c r="O85" s="92" t="s">
        <v>95</v>
      </c>
      <c r="P85" s="92" t="s">
        <v>89</v>
      </c>
      <c r="Q85" s="84">
        <v>46142.0</v>
      </c>
      <c r="R85" s="93">
        <f t="shared" si="2"/>
        <v>30</v>
      </c>
      <c r="S85" s="179">
        <f t="array" ref="S85">INDEX('NONG Project Timeline-OPM updat'!$D$8:$I$65,MATCH(1,('NONG Project Timeline-OPM updat'!$B$8:$B$65=N85)*('NONG Project Timeline-OPM updat'!$C$8:$C$65=O85),0),MATCH(P85,'NONG Project Timeline-OPM updat'!$D$5:$I$5,0))-14</f>
        <v>-14</v>
      </c>
      <c r="T85" s="208">
        <f t="shared" si="3"/>
        <v>-46126</v>
      </c>
      <c r="U85" s="96">
        <f>IFERROR(VLOOKUP(G85,'Bidding list 26'!$B$2:$P$21,15,0),"")</f>
        <v>50</v>
      </c>
      <c r="V85" s="96">
        <f t="shared" si="4"/>
        <v>-64</v>
      </c>
      <c r="W85" s="96" t="str">
        <f t="shared" si="5"/>
        <v>Late</v>
      </c>
      <c r="X85" s="98" t="s">
        <v>160</v>
      </c>
      <c r="Y85" s="98" t="s">
        <v>256</v>
      </c>
      <c r="Z85" s="99" t="s">
        <v>161</v>
      </c>
      <c r="AA85" s="98" t="s">
        <v>1164</v>
      </c>
      <c r="AB85" s="85" t="s">
        <v>161</v>
      </c>
      <c r="AC85" s="135" t="s">
        <v>1165</v>
      </c>
      <c r="AD85" s="99" t="s">
        <v>161</v>
      </c>
      <c r="AE85" s="135" t="s">
        <v>325</v>
      </c>
      <c r="AF85" s="169">
        <v>46193.0</v>
      </c>
      <c r="AG85" s="169">
        <v>46193.0</v>
      </c>
      <c r="AH85" s="98" t="s">
        <v>1166</v>
      </c>
      <c r="AI85" s="6"/>
      <c r="AJ85" s="3" t="str">
        <f t="shared" si="6"/>
        <v>IQCBarcode Scanner SEUIC HS505HDP-2530 ,USB cable3ML2New BuyL10-NPI-ML2-MVA2604-01OM</v>
      </c>
      <c r="AK85" s="3">
        <f t="shared" si="7"/>
        <v>3</v>
      </c>
      <c r="AL85" s="3">
        <f t="shared" si="8"/>
        <v>3</v>
      </c>
      <c r="AM85" s="3">
        <f t="shared" si="9"/>
        <v>3</v>
      </c>
      <c r="AN85" s="3">
        <f t="shared" ref="AN85:AN99" si="14">if(AG85&lt;&gt;"",$J85,0)</f>
        <v>3</v>
      </c>
    </row>
    <row r="86">
      <c r="A86" s="84">
        <v>46112.0</v>
      </c>
      <c r="B86" s="98" t="s">
        <v>45</v>
      </c>
      <c r="C86" s="98" t="s">
        <v>1159</v>
      </c>
      <c r="D86" s="98" t="s">
        <v>1160</v>
      </c>
      <c r="E86" s="268" t="s">
        <v>1161</v>
      </c>
      <c r="F86" s="135">
        <v>3321.0</v>
      </c>
      <c r="G86" s="99" t="s">
        <v>29</v>
      </c>
      <c r="H86" s="102" t="str">
        <f>vlookup(G86,'Bidding list 26'!$B$4:$G$270,6,0)</f>
        <v>ZT610, 600dpi </v>
      </c>
      <c r="I86" s="105">
        <v>4.88E7</v>
      </c>
      <c r="J86" s="269">
        <v>1.0</v>
      </c>
      <c r="K86" s="270">
        <f t="shared" si="1"/>
        <v>48800000</v>
      </c>
      <c r="L86" s="98" t="s">
        <v>1162</v>
      </c>
      <c r="M86" s="91"/>
      <c r="N86" s="166" t="s">
        <v>1163</v>
      </c>
      <c r="O86" s="92" t="s">
        <v>95</v>
      </c>
      <c r="P86" s="92" t="s">
        <v>89</v>
      </c>
      <c r="Q86" s="84">
        <v>46142.0</v>
      </c>
      <c r="R86" s="93">
        <f t="shared" si="2"/>
        <v>30</v>
      </c>
      <c r="S86" s="179">
        <f t="array" ref="S86">INDEX('NONG Project Timeline-OPM updat'!$D$8:$I$65,MATCH(1,('NONG Project Timeline-OPM updat'!$B$8:$B$65=N86)*('NONG Project Timeline-OPM updat'!$C$8:$C$65=O86),0),MATCH(P86,'NONG Project Timeline-OPM updat'!$D$5:$I$5,0))-14</f>
        <v>-14</v>
      </c>
      <c r="T86" s="208">
        <f t="shared" si="3"/>
        <v>-46126</v>
      </c>
      <c r="U86" s="96">
        <f>IFERROR(VLOOKUP(G86,'Bidding list 26'!$B$2:$P$21,15,0),"")</f>
        <v>50</v>
      </c>
      <c r="V86" s="96">
        <f t="shared" si="4"/>
        <v>-64</v>
      </c>
      <c r="W86" s="96" t="str">
        <f t="shared" si="5"/>
        <v>Late</v>
      </c>
      <c r="X86" s="98" t="s">
        <v>160</v>
      </c>
      <c r="Y86" s="98" t="s">
        <v>256</v>
      </c>
      <c r="Z86" s="99" t="s">
        <v>161</v>
      </c>
      <c r="AA86" s="98" t="s">
        <v>1164</v>
      </c>
      <c r="AB86" s="85" t="s">
        <v>161</v>
      </c>
      <c r="AC86" s="135" t="s">
        <v>1167</v>
      </c>
      <c r="AD86" s="99" t="s">
        <v>161</v>
      </c>
      <c r="AE86" s="135" t="s">
        <v>1167</v>
      </c>
      <c r="AF86" s="127" t="s">
        <v>205</v>
      </c>
      <c r="AG86" s="147" t="s">
        <v>1149</v>
      </c>
      <c r="AH86" s="98" t="s">
        <v>1168</v>
      </c>
      <c r="AI86" s="6"/>
      <c r="AJ86" s="3" t="str">
        <f t="shared" si="6"/>
        <v>IQCBarcode Printer  ZEBRA1ML2New BuyL10-NPI-ML2-MVA2604-01OM</v>
      </c>
      <c r="AK86" s="3">
        <f t="shared" si="7"/>
        <v>1</v>
      </c>
      <c r="AL86" s="3">
        <f t="shared" si="8"/>
        <v>1</v>
      </c>
      <c r="AM86" s="3">
        <f t="shared" si="9"/>
        <v>1</v>
      </c>
      <c r="AN86" s="3">
        <f t="shared" si="14"/>
        <v>1</v>
      </c>
    </row>
    <row r="87">
      <c r="A87" s="84">
        <v>46112.0</v>
      </c>
      <c r="B87" s="98" t="s">
        <v>45</v>
      </c>
      <c r="C87" s="98" t="s">
        <v>1159</v>
      </c>
      <c r="D87" s="98" t="s">
        <v>1160</v>
      </c>
      <c r="E87" s="268" t="s">
        <v>1161</v>
      </c>
      <c r="F87" s="135">
        <v>3321.0</v>
      </c>
      <c r="G87" s="99" t="s">
        <v>69</v>
      </c>
      <c r="H87" s="102" t="str">
        <f>vlookup(G87,'Bidding list 26'!$B$4:$G$270,6,0)</f>
        <v>#N/A</v>
      </c>
      <c r="I87" s="105">
        <v>1980000.0</v>
      </c>
      <c r="J87" s="269">
        <v>5.0</v>
      </c>
      <c r="K87" s="270">
        <f t="shared" si="1"/>
        <v>9900000</v>
      </c>
      <c r="L87" s="98" t="s">
        <v>1162</v>
      </c>
      <c r="M87" s="91"/>
      <c r="N87" s="166" t="s">
        <v>1163</v>
      </c>
      <c r="O87" s="92" t="s">
        <v>95</v>
      </c>
      <c r="P87" s="92" t="s">
        <v>89</v>
      </c>
      <c r="Q87" s="84">
        <v>46142.0</v>
      </c>
      <c r="R87" s="93">
        <f t="shared" si="2"/>
        <v>30</v>
      </c>
      <c r="S87" s="179">
        <f t="array" ref="S87">INDEX('NONG Project Timeline-OPM updat'!$D$8:$I$65,MATCH(1,('NONG Project Timeline-OPM updat'!$B$8:$B$65=N87)*('NONG Project Timeline-OPM updat'!$C$8:$C$65=O87),0),MATCH(P87,'NONG Project Timeline-OPM updat'!$D$5:$I$5,0))-14</f>
        <v>-14</v>
      </c>
      <c r="T87" s="208">
        <f t="shared" si="3"/>
        <v>-46126</v>
      </c>
      <c r="U87" s="96" t="str">
        <f>IFERROR(VLOOKUP(G87,'Bidding list 26'!$B$2:$P$21,15,0),"")</f>
        <v/>
      </c>
      <c r="V87" s="96">
        <f t="shared" si="4"/>
        <v>-14</v>
      </c>
      <c r="W87" s="96" t="str">
        <f t="shared" si="5"/>
        <v>Late</v>
      </c>
      <c r="X87" s="98" t="s">
        <v>160</v>
      </c>
      <c r="Y87" s="98" t="s">
        <v>256</v>
      </c>
      <c r="Z87" s="99" t="s">
        <v>161</v>
      </c>
      <c r="AA87" s="98" t="s">
        <v>1164</v>
      </c>
      <c r="AB87" s="85" t="s">
        <v>161</v>
      </c>
      <c r="AC87" s="135" t="s">
        <v>1169</v>
      </c>
      <c r="AD87" s="99" t="s">
        <v>161</v>
      </c>
      <c r="AE87" s="135" t="s">
        <v>1169</v>
      </c>
      <c r="AF87" s="169">
        <v>46164.0</v>
      </c>
      <c r="AG87" s="169">
        <v>46165.0</v>
      </c>
      <c r="AH87" s="98" t="s">
        <v>1170</v>
      </c>
      <c r="AI87" s="6"/>
      <c r="AJ87" s="3" t="str">
        <f t="shared" si="6"/>
        <v>IQCMonitor 1 (old)5ML2New BuyL10-NPI-ML2-MVA2604-01OM</v>
      </c>
      <c r="AK87" s="3">
        <f t="shared" si="7"/>
        <v>5</v>
      </c>
      <c r="AL87" s="3">
        <f t="shared" si="8"/>
        <v>5</v>
      </c>
      <c r="AM87" s="3">
        <f t="shared" si="9"/>
        <v>5</v>
      </c>
      <c r="AN87" s="3">
        <f t="shared" si="14"/>
        <v>5</v>
      </c>
    </row>
    <row r="88">
      <c r="A88" s="84">
        <v>46112.0</v>
      </c>
      <c r="B88" s="98" t="s">
        <v>45</v>
      </c>
      <c r="C88" s="98" t="s">
        <v>1159</v>
      </c>
      <c r="D88" s="98" t="s">
        <v>1160</v>
      </c>
      <c r="E88" s="268" t="s">
        <v>1161</v>
      </c>
      <c r="F88" s="135">
        <v>3321.0</v>
      </c>
      <c r="G88" s="99" t="s">
        <v>56</v>
      </c>
      <c r="H88" s="102" t="str">
        <f>vlookup(G88,'Bidding list 26'!$B$4:$G$270,6,0)</f>
        <v>Pro Tower QCT1250, Ultra 7 265, Ram 16GB DDR5, SSD
512GB, Integrated graphics card, Power 180W, HDMI &amp; DP Port,
Keyboard and Mouse, 3Yrs Wty</v>
      </c>
      <c r="I88" s="105">
        <v>2.6752E7</v>
      </c>
      <c r="J88" s="269">
        <v>5.0</v>
      </c>
      <c r="K88" s="270">
        <f t="shared" si="1"/>
        <v>133760000</v>
      </c>
      <c r="L88" s="98" t="s">
        <v>1162</v>
      </c>
      <c r="M88" s="91"/>
      <c r="N88" s="166" t="s">
        <v>1163</v>
      </c>
      <c r="O88" s="92" t="s">
        <v>95</v>
      </c>
      <c r="P88" s="92" t="s">
        <v>89</v>
      </c>
      <c r="Q88" s="84">
        <v>46142.0</v>
      </c>
      <c r="R88" s="93">
        <f t="shared" si="2"/>
        <v>30</v>
      </c>
      <c r="S88" s="179">
        <f t="array" ref="S88">INDEX('NONG Project Timeline-OPM updat'!$D$8:$I$65,MATCH(1,('NONG Project Timeline-OPM updat'!$B$8:$B$65=N88)*('NONG Project Timeline-OPM updat'!$C$8:$C$65=O88),0),MATCH(P88,'NONG Project Timeline-OPM updat'!$D$5:$I$5,0))-14</f>
        <v>-14</v>
      </c>
      <c r="T88" s="208">
        <f t="shared" si="3"/>
        <v>-46126</v>
      </c>
      <c r="U88" s="96">
        <f>IFERROR(VLOOKUP(G88,'Bidding list 26'!$B$2:$P$21,15,0),"")</f>
        <v>70</v>
      </c>
      <c r="V88" s="96">
        <f t="shared" si="4"/>
        <v>-84</v>
      </c>
      <c r="W88" s="96" t="str">
        <f t="shared" si="5"/>
        <v>Late</v>
      </c>
      <c r="X88" s="98" t="s">
        <v>160</v>
      </c>
      <c r="Y88" s="98" t="s">
        <v>256</v>
      </c>
      <c r="Z88" s="99" t="s">
        <v>161</v>
      </c>
      <c r="AA88" s="98" t="s">
        <v>1164</v>
      </c>
      <c r="AB88" s="85" t="s">
        <v>161</v>
      </c>
      <c r="AC88" s="135" t="s">
        <v>1171</v>
      </c>
      <c r="AD88" s="99" t="s">
        <v>161</v>
      </c>
      <c r="AE88" s="135" t="s">
        <v>1171</v>
      </c>
      <c r="AF88" s="120"/>
      <c r="AG88" s="124">
        <v>46141.0</v>
      </c>
      <c r="AH88" s="98" t="s">
        <v>1172</v>
      </c>
      <c r="AI88" s="6"/>
      <c r="AJ88" s="3" t="str">
        <f t="shared" si="6"/>
        <v>IQCIPC++(updated)5ML2New BuyL10-NPI-ML2-MVA2604-01OM</v>
      </c>
      <c r="AK88" s="3">
        <f t="shared" si="7"/>
        <v>5</v>
      </c>
      <c r="AL88" s="3">
        <f t="shared" si="8"/>
        <v>5</v>
      </c>
      <c r="AM88" s="3">
        <f t="shared" si="9"/>
        <v>5</v>
      </c>
      <c r="AN88" s="3">
        <f t="shared" si="14"/>
        <v>5</v>
      </c>
    </row>
    <row r="89">
      <c r="A89" s="84">
        <v>46117.0</v>
      </c>
      <c r="B89" s="85" t="s">
        <v>1135</v>
      </c>
      <c r="C89" s="85" t="s">
        <v>1136</v>
      </c>
      <c r="D89" s="85" t="s">
        <v>967</v>
      </c>
      <c r="E89" s="284" t="s">
        <v>1137</v>
      </c>
      <c r="F89" s="265">
        <v>4324.0</v>
      </c>
      <c r="G89" s="85" t="s">
        <v>70</v>
      </c>
      <c r="H89" s="114" t="str">
        <f>vlookup(G89,'Bidding list 26'!$B$4:$G$270,6,0)</f>
        <v>VA1903H-2, 19 inch, VGA cable + HDMI cable / Brand: VIEWSONIC</v>
      </c>
      <c r="I89" s="88">
        <v>1240000.0</v>
      </c>
      <c r="J89" s="265">
        <v>10.0</v>
      </c>
      <c r="K89" s="266">
        <f t="shared" si="1"/>
        <v>12400000</v>
      </c>
      <c r="L89" s="85" t="s">
        <v>1163</v>
      </c>
      <c r="M89" s="91"/>
      <c r="N89" s="166" t="s">
        <v>1163</v>
      </c>
      <c r="O89" s="92" t="s">
        <v>98</v>
      </c>
      <c r="P89" s="92" t="s">
        <v>89</v>
      </c>
      <c r="Q89" s="84">
        <v>46142.0</v>
      </c>
      <c r="R89" s="93">
        <f t="shared" si="2"/>
        <v>25</v>
      </c>
      <c r="S89" s="280">
        <f t="array" ref="S89">INDEX('NONG Project Timeline-OPM updat'!$D$8:$I$65,MATCH(1,('NONG Project Timeline-OPM updat'!$B$8:$B$65=N89)*('NONG Project Timeline-OPM updat'!$C$8:$C$65=O89),0),MATCH(P89,'NONG Project Timeline-OPM updat'!$D$5:$I$5,0))-14</f>
        <v>46147</v>
      </c>
      <c r="T89" s="95">
        <f t="shared" si="3"/>
        <v>30</v>
      </c>
      <c r="U89" s="96" t="str">
        <f>IFERROR(VLOOKUP(G89,'Bidding list 26'!$B$2:$P$21,15,0),"")</f>
        <v/>
      </c>
      <c r="V89" s="281">
        <f t="shared" si="4"/>
        <v>46147</v>
      </c>
      <c r="W89" s="96" t="str">
        <f t="shared" si="5"/>
        <v>On time</v>
      </c>
      <c r="X89" s="98" t="s">
        <v>160</v>
      </c>
      <c r="Y89" s="98" t="s">
        <v>256</v>
      </c>
      <c r="Z89" s="99" t="s">
        <v>161</v>
      </c>
      <c r="AA89" s="85" t="s">
        <v>1173</v>
      </c>
      <c r="AB89" s="85" t="s">
        <v>161</v>
      </c>
      <c r="AC89" s="99" t="s">
        <v>1174</v>
      </c>
      <c r="AD89" s="99" t="s">
        <v>161</v>
      </c>
      <c r="AE89" s="99" t="s">
        <v>1174</v>
      </c>
      <c r="AF89" s="169">
        <v>46190.0</v>
      </c>
      <c r="AG89" s="169">
        <v>46193.0</v>
      </c>
      <c r="AH89" s="85" t="s">
        <v>1175</v>
      </c>
      <c r="AI89" s="6"/>
      <c r="AJ89" s="3" t="str">
        <f t="shared" si="6"/>
        <v>MFG NONG Monitor 210ML2New BuyL10-NPI-ML2-MVA2604-05OM</v>
      </c>
      <c r="AK89" s="3">
        <f t="shared" si="7"/>
        <v>10</v>
      </c>
      <c r="AL89" s="3">
        <f t="shared" si="8"/>
        <v>10</v>
      </c>
      <c r="AM89" s="3">
        <f t="shared" si="9"/>
        <v>10</v>
      </c>
      <c r="AN89" s="3">
        <f t="shared" si="14"/>
        <v>10</v>
      </c>
    </row>
    <row r="90">
      <c r="A90" s="84">
        <v>46117.0</v>
      </c>
      <c r="B90" s="85" t="s">
        <v>1135</v>
      </c>
      <c r="C90" s="85" t="s">
        <v>1136</v>
      </c>
      <c r="D90" s="85" t="s">
        <v>967</v>
      </c>
      <c r="E90" s="284" t="s">
        <v>1137</v>
      </c>
      <c r="F90" s="265">
        <v>4324.0</v>
      </c>
      <c r="G90" s="85" t="s">
        <v>29</v>
      </c>
      <c r="H90" s="114" t="str">
        <f>vlookup(G90,'Bidding list 26'!$B$4:$G$270,6,0)</f>
        <v>ZT610, 600dpi </v>
      </c>
      <c r="I90" s="88">
        <v>4.88E7</v>
      </c>
      <c r="J90" s="265">
        <v>3.0</v>
      </c>
      <c r="K90" s="266">
        <f t="shared" si="1"/>
        <v>146400000</v>
      </c>
      <c r="L90" s="85" t="s">
        <v>1163</v>
      </c>
      <c r="M90" s="91"/>
      <c r="N90" s="166" t="s">
        <v>1163</v>
      </c>
      <c r="O90" s="92" t="s">
        <v>98</v>
      </c>
      <c r="P90" s="92" t="s">
        <v>89</v>
      </c>
      <c r="Q90" s="192"/>
      <c r="R90" s="93">
        <f t="shared" si="2"/>
        <v>-46117</v>
      </c>
      <c r="S90" s="280">
        <f t="array" ref="S90">INDEX('NONG Project Timeline-OPM updat'!$D$8:$I$65,MATCH(1,('NONG Project Timeline-OPM updat'!$B$8:$B$65=N90)*('NONG Project Timeline-OPM updat'!$C$8:$C$65=O90),0),MATCH(P90,'NONG Project Timeline-OPM updat'!$D$5:$I$5,0))-14</f>
        <v>46147</v>
      </c>
      <c r="T90" s="95">
        <f t="shared" si="3"/>
        <v>30</v>
      </c>
      <c r="U90" s="96">
        <f>IFERROR(VLOOKUP(G90,'Bidding list 26'!$B$2:$P$21,15,0),"")</f>
        <v>50</v>
      </c>
      <c r="V90" s="281">
        <f t="shared" si="4"/>
        <v>46097</v>
      </c>
      <c r="W90" s="96" t="str">
        <f t="shared" si="5"/>
        <v>Late</v>
      </c>
      <c r="X90" s="98" t="s">
        <v>160</v>
      </c>
      <c r="Y90" s="98" t="s">
        <v>256</v>
      </c>
      <c r="Z90" s="99" t="s">
        <v>161</v>
      </c>
      <c r="AA90" s="85" t="s">
        <v>1173</v>
      </c>
      <c r="AB90" s="85" t="s">
        <v>161</v>
      </c>
      <c r="AC90" s="99" t="s">
        <v>1176</v>
      </c>
      <c r="AD90" s="99" t="s">
        <v>161</v>
      </c>
      <c r="AE90" s="99" t="s">
        <v>1176</v>
      </c>
      <c r="AF90" s="127" t="s">
        <v>205</v>
      </c>
      <c r="AG90" s="147" t="s">
        <v>1149</v>
      </c>
      <c r="AH90" s="85" t="s">
        <v>1177</v>
      </c>
      <c r="AI90" s="6"/>
      <c r="AJ90" s="3" t="str">
        <f t="shared" si="6"/>
        <v>MFG NONG Barcode Printer  ZEBRA3ML2New BuyL10-NPI-ML2-MVA2604-05OM</v>
      </c>
      <c r="AK90" s="3">
        <f t="shared" si="7"/>
        <v>3</v>
      </c>
      <c r="AL90" s="3">
        <f t="shared" si="8"/>
        <v>3</v>
      </c>
      <c r="AM90" s="3">
        <f t="shared" si="9"/>
        <v>3</v>
      </c>
      <c r="AN90" s="3">
        <f t="shared" si="14"/>
        <v>3</v>
      </c>
    </row>
    <row r="91">
      <c r="A91" s="84">
        <v>46120.0</v>
      </c>
      <c r="B91" s="85" t="s">
        <v>891</v>
      </c>
      <c r="C91" s="85" t="s">
        <v>1178</v>
      </c>
      <c r="D91" s="85" t="s">
        <v>893</v>
      </c>
      <c r="E91" s="107" t="s">
        <v>894</v>
      </c>
      <c r="F91" s="265">
        <v>4478.0</v>
      </c>
      <c r="G91" s="85" t="s">
        <v>68</v>
      </c>
      <c r="H91" s="114" t="str">
        <f>vlookup(G91,'Bidding list 26'!$B$4:$G$270,6,0)</f>
        <v>DELL E2225HM, 21.5 inch HDMI cable, 3Yrs Wty</v>
      </c>
      <c r="I91" s="88">
        <v>1980000.0</v>
      </c>
      <c r="J91" s="265">
        <v>2.0</v>
      </c>
      <c r="K91" s="266">
        <f t="shared" si="1"/>
        <v>3960000</v>
      </c>
      <c r="L91" s="85" t="s">
        <v>1179</v>
      </c>
      <c r="M91" s="91"/>
      <c r="N91" s="166" t="s">
        <v>907</v>
      </c>
      <c r="O91" s="92" t="s">
        <v>98</v>
      </c>
      <c r="P91" s="92" t="s">
        <v>21</v>
      </c>
      <c r="Q91" s="192"/>
      <c r="R91" s="93">
        <f t="shared" si="2"/>
        <v>-46120</v>
      </c>
      <c r="S91" s="94">
        <f t="array" ref="S91">INDEX('NONG Project Timeline-OPM updat'!$D$8:$I$65,MATCH(1,('NONG Project Timeline-OPM updat'!$B$8:$B$65=N91)*('NONG Project Timeline-OPM updat'!$C$8:$C$65=O91),0),MATCH(P91,'NONG Project Timeline-OPM updat'!$D$5:$I$5,0))-14</f>
        <v>-14</v>
      </c>
      <c r="T91" s="95">
        <f t="shared" si="3"/>
        <v>-46134</v>
      </c>
      <c r="U91" s="96" t="str">
        <f>IFERROR(VLOOKUP(G91,'Bidding list 26'!$B$2:$P$21,15,0),"")</f>
        <v/>
      </c>
      <c r="V91" s="97">
        <f t="shared" si="4"/>
        <v>-14</v>
      </c>
      <c r="W91" s="96" t="str">
        <f t="shared" si="5"/>
        <v>Late</v>
      </c>
      <c r="X91" s="98" t="s">
        <v>160</v>
      </c>
      <c r="Y91" s="98"/>
      <c r="Z91" s="99" t="s">
        <v>161</v>
      </c>
      <c r="AA91" s="99" t="s">
        <v>1180</v>
      </c>
      <c r="AB91" s="85" t="s">
        <v>161</v>
      </c>
      <c r="AC91" s="99" t="s">
        <v>1181</v>
      </c>
      <c r="AD91" s="99" t="s">
        <v>161</v>
      </c>
      <c r="AE91" s="99" t="s">
        <v>1181</v>
      </c>
      <c r="AF91" s="169">
        <v>46164.0</v>
      </c>
      <c r="AG91" s="169">
        <v>46165.0</v>
      </c>
      <c r="AH91" s="85" t="s">
        <v>1182</v>
      </c>
      <c r="AI91" s="6"/>
      <c r="AJ91" s="3" t="str">
        <f t="shared" si="6"/>
        <v>WHMonitor 12OR5New BuyL10-MP-OR5-MVA2604-12OM</v>
      </c>
      <c r="AK91" s="3">
        <f t="shared" si="7"/>
        <v>2</v>
      </c>
      <c r="AL91" s="3">
        <f t="shared" si="8"/>
        <v>2</v>
      </c>
      <c r="AM91" s="3">
        <f t="shared" si="9"/>
        <v>2</v>
      </c>
      <c r="AN91" s="3">
        <f t="shared" si="14"/>
        <v>2</v>
      </c>
    </row>
    <row r="92">
      <c r="A92" s="84">
        <v>46120.0</v>
      </c>
      <c r="B92" s="85" t="s">
        <v>891</v>
      </c>
      <c r="C92" s="85" t="s">
        <v>1178</v>
      </c>
      <c r="D92" s="85" t="s">
        <v>893</v>
      </c>
      <c r="E92" s="107" t="s">
        <v>894</v>
      </c>
      <c r="F92" s="265">
        <v>4478.0</v>
      </c>
      <c r="G92" s="85" t="s">
        <v>53</v>
      </c>
      <c r="H92" s="114" t="str">
        <f>vlookup(G92,'Bidding list 26'!$B$4:$G$270,6,0)</f>
        <v>#N/A</v>
      </c>
      <c r="I92" s="88">
        <v>1.42E7</v>
      </c>
      <c r="J92" s="265">
        <v>1.0</v>
      </c>
      <c r="K92" s="266">
        <f t="shared" si="1"/>
        <v>14200000</v>
      </c>
      <c r="L92" s="85" t="s">
        <v>1179</v>
      </c>
      <c r="M92" s="91"/>
      <c r="N92" s="166" t="s">
        <v>907</v>
      </c>
      <c r="O92" s="92" t="s">
        <v>98</v>
      </c>
      <c r="P92" s="92" t="s">
        <v>21</v>
      </c>
      <c r="Q92" s="192"/>
      <c r="R92" s="93">
        <f t="shared" si="2"/>
        <v>-46120</v>
      </c>
      <c r="S92" s="94">
        <f t="array" ref="S92">INDEX('NONG Project Timeline-OPM updat'!$D$8:$I$65,MATCH(1,('NONG Project Timeline-OPM updat'!$B$8:$B$65=N92)*('NONG Project Timeline-OPM updat'!$C$8:$C$65=O92),0),MATCH(P92,'NONG Project Timeline-OPM updat'!$D$5:$I$5,0))-14</f>
        <v>-14</v>
      </c>
      <c r="T92" s="95">
        <f t="shared" si="3"/>
        <v>-46134</v>
      </c>
      <c r="U92" s="96" t="str">
        <f>IFERROR(VLOOKUP(G92,'Bidding list 26'!$B$2:$P$21,15,0),"")</f>
        <v/>
      </c>
      <c r="V92" s="97">
        <f t="shared" si="4"/>
        <v>-14</v>
      </c>
      <c r="W92" s="96" t="str">
        <f t="shared" si="5"/>
        <v>Late</v>
      </c>
      <c r="X92" s="98" t="s">
        <v>160</v>
      </c>
      <c r="Y92" s="98"/>
      <c r="Z92" s="99" t="s">
        <v>161</v>
      </c>
      <c r="AA92" s="191" t="s">
        <v>1183</v>
      </c>
      <c r="AB92" s="85" t="s">
        <v>161</v>
      </c>
      <c r="AC92" s="99" t="s">
        <v>1184</v>
      </c>
      <c r="AD92" s="99" t="s">
        <v>161</v>
      </c>
      <c r="AE92" s="99" t="s">
        <v>1184</v>
      </c>
      <c r="AF92" s="120"/>
      <c r="AG92" s="124">
        <v>46156.0</v>
      </c>
      <c r="AH92" s="85" t="s">
        <v>1185</v>
      </c>
      <c r="AI92" s="6"/>
      <c r="AJ92" s="3" t="str">
        <f t="shared" si="6"/>
        <v>WHIPC+1OR5New BuyL10-MP-OR5-MVA2604-10OM</v>
      </c>
      <c r="AK92" s="3">
        <f t="shared" si="7"/>
        <v>1</v>
      </c>
      <c r="AL92" s="3">
        <f t="shared" si="8"/>
        <v>1</v>
      </c>
      <c r="AM92" s="3">
        <f t="shared" si="9"/>
        <v>1</v>
      </c>
      <c r="AN92" s="3">
        <f t="shared" si="14"/>
        <v>1</v>
      </c>
    </row>
    <row r="93">
      <c r="A93" s="84">
        <v>46120.0</v>
      </c>
      <c r="B93" s="85" t="s">
        <v>891</v>
      </c>
      <c r="C93" s="85" t="s">
        <v>1178</v>
      </c>
      <c r="D93" s="85" t="s">
        <v>893</v>
      </c>
      <c r="E93" s="107" t="s">
        <v>894</v>
      </c>
      <c r="F93" s="265">
        <v>4478.0</v>
      </c>
      <c r="G93" s="85" t="s">
        <v>14</v>
      </c>
      <c r="H93" s="114" t="str">
        <f>vlookup(G93,'Bidding list 26'!$B$4:$G$270,6,0)</f>
        <v>ZEBRA DS8178,USB cable PCS Wireless Scanner</v>
      </c>
      <c r="I93" s="88">
        <v>5800000.0</v>
      </c>
      <c r="J93" s="282">
        <v>1.0</v>
      </c>
      <c r="K93" s="266">
        <f t="shared" si="1"/>
        <v>5800000</v>
      </c>
      <c r="L93" s="85" t="s">
        <v>1179</v>
      </c>
      <c r="M93" s="91"/>
      <c r="N93" s="166" t="s">
        <v>907</v>
      </c>
      <c r="O93" s="92" t="s">
        <v>98</v>
      </c>
      <c r="P93" s="92" t="s">
        <v>21</v>
      </c>
      <c r="Q93" s="192"/>
      <c r="R93" s="93">
        <f t="shared" si="2"/>
        <v>-46120</v>
      </c>
      <c r="S93" s="94">
        <f t="array" ref="S93">INDEX('NONG Project Timeline-OPM updat'!$D$8:$I$65,MATCH(1,('NONG Project Timeline-OPM updat'!$B$8:$B$65=N93)*('NONG Project Timeline-OPM updat'!$C$8:$C$65=O93),0),MATCH(P93,'NONG Project Timeline-OPM updat'!$D$5:$I$5,0))-14</f>
        <v>-14</v>
      </c>
      <c r="T93" s="95">
        <f t="shared" si="3"/>
        <v>-46134</v>
      </c>
      <c r="U93" s="96">
        <f>IFERROR(VLOOKUP(G93,'Bidding list 26'!$B$2:$P$21,15,0),"")</f>
        <v>65</v>
      </c>
      <c r="V93" s="97">
        <f t="shared" si="4"/>
        <v>-79</v>
      </c>
      <c r="W93" s="96" t="str">
        <f t="shared" si="5"/>
        <v>Late</v>
      </c>
      <c r="X93" s="98" t="s">
        <v>160</v>
      </c>
      <c r="Y93" s="98"/>
      <c r="Z93" s="99" t="s">
        <v>161</v>
      </c>
      <c r="AA93" s="191" t="s">
        <v>1183</v>
      </c>
      <c r="AB93" s="85" t="s">
        <v>161</v>
      </c>
      <c r="AC93" s="99" t="s">
        <v>1186</v>
      </c>
      <c r="AD93" s="99" t="s">
        <v>161</v>
      </c>
      <c r="AE93" s="99" t="s">
        <v>1187</v>
      </c>
      <c r="AF93" s="169">
        <v>46171.0</v>
      </c>
      <c r="AG93" s="169">
        <v>46172.0</v>
      </c>
      <c r="AH93" s="85" t="s">
        <v>1188</v>
      </c>
      <c r="AI93" s="6"/>
      <c r="AJ93" s="3" t="str">
        <f t="shared" si="6"/>
        <v>WH Barcode Scanner ZEBRA DS8178,USB cable1OR5New BuyL10-MP-OR5-MVA2604-10OM</v>
      </c>
      <c r="AK93" s="3">
        <f t="shared" si="7"/>
        <v>1</v>
      </c>
      <c r="AL93" s="3">
        <f t="shared" si="8"/>
        <v>1</v>
      </c>
      <c r="AM93" s="3">
        <f t="shared" si="9"/>
        <v>1</v>
      </c>
      <c r="AN93" s="3">
        <f t="shared" si="14"/>
        <v>1</v>
      </c>
    </row>
    <row r="94">
      <c r="A94" s="84">
        <v>46120.0</v>
      </c>
      <c r="B94" s="85" t="s">
        <v>891</v>
      </c>
      <c r="C94" s="85" t="s">
        <v>1178</v>
      </c>
      <c r="D94" s="85" t="s">
        <v>893</v>
      </c>
      <c r="E94" s="107" t="s">
        <v>894</v>
      </c>
      <c r="F94" s="265">
        <v>4478.0</v>
      </c>
      <c r="G94" s="85" t="s">
        <v>29</v>
      </c>
      <c r="H94" s="114" t="str">
        <f>vlookup(G94,'Bidding list 26'!$B$4:$G$270,6,0)</f>
        <v>ZT610, 600dpi </v>
      </c>
      <c r="I94" s="88">
        <v>4.88E7</v>
      </c>
      <c r="J94" s="265">
        <v>2.0</v>
      </c>
      <c r="K94" s="266">
        <f t="shared" si="1"/>
        <v>97600000</v>
      </c>
      <c r="L94" s="85" t="s">
        <v>1179</v>
      </c>
      <c r="M94" s="91"/>
      <c r="N94" s="166" t="s">
        <v>907</v>
      </c>
      <c r="O94" s="92" t="s">
        <v>98</v>
      </c>
      <c r="P94" s="92" t="s">
        <v>21</v>
      </c>
      <c r="Q94" s="192"/>
      <c r="R94" s="93">
        <f t="shared" si="2"/>
        <v>-46120</v>
      </c>
      <c r="S94" s="94">
        <f t="array" ref="S94">INDEX('NONG Project Timeline-OPM updat'!$D$8:$I$65,MATCH(1,('NONG Project Timeline-OPM updat'!$B$8:$B$65=N94)*('NONG Project Timeline-OPM updat'!$C$8:$C$65=O94),0),MATCH(P94,'NONG Project Timeline-OPM updat'!$D$5:$I$5,0))-14</f>
        <v>-14</v>
      </c>
      <c r="T94" s="95">
        <f t="shared" si="3"/>
        <v>-46134</v>
      </c>
      <c r="U94" s="96">
        <f>IFERROR(VLOOKUP(G94,'Bidding list 26'!$B$2:$P$21,15,0),"")</f>
        <v>50</v>
      </c>
      <c r="V94" s="97">
        <f t="shared" si="4"/>
        <v>-64</v>
      </c>
      <c r="W94" s="96" t="str">
        <f t="shared" si="5"/>
        <v>Late</v>
      </c>
      <c r="X94" s="98" t="s">
        <v>160</v>
      </c>
      <c r="Y94" s="98"/>
      <c r="Z94" s="99" t="s">
        <v>161</v>
      </c>
      <c r="AA94" s="191" t="s">
        <v>1183</v>
      </c>
      <c r="AB94" s="85" t="s">
        <v>161</v>
      </c>
      <c r="AC94" s="99" t="s">
        <v>1189</v>
      </c>
      <c r="AD94" s="99" t="s">
        <v>161</v>
      </c>
      <c r="AE94" s="99" t="s">
        <v>1189</v>
      </c>
      <c r="AF94" s="127" t="s">
        <v>205</v>
      </c>
      <c r="AG94" s="147" t="s">
        <v>1149</v>
      </c>
      <c r="AH94" s="85" t="s">
        <v>1190</v>
      </c>
      <c r="AI94" s="6"/>
      <c r="AJ94" s="3" t="str">
        <f t="shared" si="6"/>
        <v>WHBarcode Printer  ZEBRA2OR5New BuyL10-MP-OR5-MVA2604-10OM</v>
      </c>
      <c r="AK94" s="3">
        <f t="shared" si="7"/>
        <v>2</v>
      </c>
      <c r="AL94" s="3">
        <f t="shared" si="8"/>
        <v>2</v>
      </c>
      <c r="AM94" s="3">
        <f t="shared" si="9"/>
        <v>2</v>
      </c>
      <c r="AN94" s="3">
        <f t="shared" si="14"/>
        <v>2</v>
      </c>
    </row>
    <row r="95">
      <c r="A95" s="84">
        <v>46120.0</v>
      </c>
      <c r="B95" s="85" t="s">
        <v>891</v>
      </c>
      <c r="C95" s="85" t="s">
        <v>1178</v>
      </c>
      <c r="D95" s="85" t="s">
        <v>893</v>
      </c>
      <c r="E95" s="107" t="s">
        <v>894</v>
      </c>
      <c r="F95" s="265">
        <v>4478.0</v>
      </c>
      <c r="G95" s="85" t="s">
        <v>68</v>
      </c>
      <c r="H95" s="114" t="str">
        <f>vlookup(G95,'Bidding list 26'!$B$4:$G$270,6,0)</f>
        <v>DELL E2225HM, 21.5 inch HDMI cable, 3Yrs Wty</v>
      </c>
      <c r="I95" s="88">
        <v>1980000.0</v>
      </c>
      <c r="J95" s="265">
        <v>2.0</v>
      </c>
      <c r="K95" s="266">
        <f t="shared" si="1"/>
        <v>3960000</v>
      </c>
      <c r="L95" s="85" t="s">
        <v>1191</v>
      </c>
      <c r="M95" s="91"/>
      <c r="N95" s="166" t="s">
        <v>1139</v>
      </c>
      <c r="O95" s="92" t="s">
        <v>98</v>
      </c>
      <c r="P95" s="92" t="s">
        <v>89</v>
      </c>
      <c r="Q95" s="192"/>
      <c r="R95" s="93">
        <f t="shared" si="2"/>
        <v>-46120</v>
      </c>
      <c r="S95" s="179">
        <f t="array" ref="S95">INDEX('NONG Project Timeline-OPM updat'!$D$8:$I$65,MATCH(1,('NONG Project Timeline-OPM updat'!$B$8:$B$65=N95)*('NONG Project Timeline-OPM updat'!$C$8:$C$65=O95),0),MATCH(P95,'NONG Project Timeline-OPM updat'!$D$5:$I$5,0))-14</f>
        <v>-14</v>
      </c>
      <c r="T95" s="208">
        <f t="shared" si="3"/>
        <v>-46134</v>
      </c>
      <c r="U95" s="96" t="str">
        <f>IFERROR(VLOOKUP(G95,'Bidding list 26'!$B$2:$P$21,15,0),"")</f>
        <v/>
      </c>
      <c r="V95" s="96">
        <f t="shared" si="4"/>
        <v>-14</v>
      </c>
      <c r="W95" s="96" t="str">
        <f t="shared" si="5"/>
        <v>Late</v>
      </c>
      <c r="X95" s="98" t="s">
        <v>160</v>
      </c>
      <c r="Y95" s="98"/>
      <c r="Z95" s="99" t="s">
        <v>161</v>
      </c>
      <c r="AA95" s="99" t="s">
        <v>1192</v>
      </c>
      <c r="AB95" s="85" t="s">
        <v>161</v>
      </c>
      <c r="AC95" s="99" t="s">
        <v>1193</v>
      </c>
      <c r="AD95" s="99" t="s">
        <v>161</v>
      </c>
      <c r="AE95" s="99" t="s">
        <v>1194</v>
      </c>
      <c r="AF95" s="169">
        <v>46164.0</v>
      </c>
      <c r="AG95" s="169">
        <v>46165.0</v>
      </c>
      <c r="AH95" s="99" t="s">
        <v>1195</v>
      </c>
      <c r="AI95" s="6"/>
      <c r="AJ95" s="3" t="str">
        <f t="shared" si="6"/>
        <v>WHMonitor 12SSFNew BuyL10-NPI-SSF-MVA2604-13OM</v>
      </c>
      <c r="AK95" s="3">
        <f t="shared" si="7"/>
        <v>2</v>
      </c>
      <c r="AL95" s="3">
        <f t="shared" si="8"/>
        <v>2</v>
      </c>
      <c r="AM95" s="3">
        <f t="shared" si="9"/>
        <v>2</v>
      </c>
      <c r="AN95" s="3">
        <f t="shared" si="14"/>
        <v>2</v>
      </c>
    </row>
    <row r="96">
      <c r="A96" s="84">
        <v>46120.0</v>
      </c>
      <c r="B96" s="85" t="s">
        <v>891</v>
      </c>
      <c r="C96" s="85" t="s">
        <v>1178</v>
      </c>
      <c r="D96" s="85" t="s">
        <v>893</v>
      </c>
      <c r="E96" s="107" t="s">
        <v>894</v>
      </c>
      <c r="F96" s="265">
        <v>4478.0</v>
      </c>
      <c r="G96" s="85" t="s">
        <v>53</v>
      </c>
      <c r="H96" s="114" t="str">
        <f>vlookup(G96,'Bidding list 26'!$B$4:$G$270,6,0)</f>
        <v>#N/A</v>
      </c>
      <c r="I96" s="88">
        <v>1.42E7</v>
      </c>
      <c r="J96" s="265">
        <v>1.0</v>
      </c>
      <c r="K96" s="266">
        <f t="shared" si="1"/>
        <v>14200000</v>
      </c>
      <c r="L96" s="85" t="s">
        <v>1191</v>
      </c>
      <c r="M96" s="91"/>
      <c r="N96" s="166" t="s">
        <v>1139</v>
      </c>
      <c r="O96" s="92" t="s">
        <v>98</v>
      </c>
      <c r="P96" s="92" t="s">
        <v>59</v>
      </c>
      <c r="Q96" s="192"/>
      <c r="R96" s="93">
        <f t="shared" si="2"/>
        <v>-46120</v>
      </c>
      <c r="S96" s="94">
        <f t="array" ref="S96">INDEX('NONG Project Timeline-OPM updat'!$D$8:$I$65,MATCH(1,('NONG Project Timeline-OPM updat'!$B$8:$B$65=N96)*('NONG Project Timeline-OPM updat'!$C$8:$C$65=O96),0),MATCH(P96,'NONG Project Timeline-OPM updat'!$D$5:$I$5,0))-14</f>
        <v>46120</v>
      </c>
      <c r="T96" s="95">
        <f t="shared" si="3"/>
        <v>0</v>
      </c>
      <c r="U96" s="96" t="str">
        <f>IFERROR(VLOOKUP(G96,'Bidding list 26'!$B$2:$P$21,15,0),"")</f>
        <v/>
      </c>
      <c r="V96" s="97">
        <f t="shared" si="4"/>
        <v>46120</v>
      </c>
      <c r="W96" s="96" t="str">
        <f t="shared" si="5"/>
        <v>On time</v>
      </c>
      <c r="X96" s="98" t="s">
        <v>160</v>
      </c>
      <c r="Y96" s="98"/>
      <c r="Z96" s="99" t="s">
        <v>161</v>
      </c>
      <c r="AA96" s="191" t="s">
        <v>1196</v>
      </c>
      <c r="AB96" s="85" t="s">
        <v>161</v>
      </c>
      <c r="AC96" s="99" t="s">
        <v>1197</v>
      </c>
      <c r="AD96" s="99" t="s">
        <v>161</v>
      </c>
      <c r="AE96" s="99" t="s">
        <v>1197</v>
      </c>
      <c r="AF96" s="120"/>
      <c r="AG96" s="124">
        <v>46156.0</v>
      </c>
      <c r="AH96" s="99" t="s">
        <v>1198</v>
      </c>
      <c r="AI96" s="17" t="s">
        <v>1199</v>
      </c>
      <c r="AJ96" s="3" t="str">
        <f t="shared" si="6"/>
        <v>WHIPC+1SSFNew BuyL10-NPI-SSF-MVA2604-11OM</v>
      </c>
      <c r="AK96" s="3">
        <f t="shared" si="7"/>
        <v>1</v>
      </c>
      <c r="AL96" s="3">
        <f t="shared" si="8"/>
        <v>1</v>
      </c>
      <c r="AM96" s="3">
        <f t="shared" si="9"/>
        <v>1</v>
      </c>
      <c r="AN96" s="3">
        <f t="shared" si="14"/>
        <v>1</v>
      </c>
    </row>
    <row r="97">
      <c r="A97" s="84">
        <v>46120.0</v>
      </c>
      <c r="B97" s="85" t="s">
        <v>891</v>
      </c>
      <c r="C97" s="85" t="s">
        <v>1178</v>
      </c>
      <c r="D97" s="85" t="s">
        <v>893</v>
      </c>
      <c r="E97" s="107" t="s">
        <v>894</v>
      </c>
      <c r="F97" s="265">
        <v>4478.0</v>
      </c>
      <c r="G97" s="85" t="s">
        <v>14</v>
      </c>
      <c r="H97" s="114" t="str">
        <f>vlookup(G97,'Bidding list 26'!$B$4:$G$270,6,0)</f>
        <v>ZEBRA DS8178,USB cable PCS Wireless Scanner</v>
      </c>
      <c r="I97" s="88">
        <v>5800000.0</v>
      </c>
      <c r="J97" s="265">
        <v>2.0</v>
      </c>
      <c r="K97" s="266">
        <f t="shared" si="1"/>
        <v>11600000</v>
      </c>
      <c r="L97" s="85" t="s">
        <v>1191</v>
      </c>
      <c r="M97" s="91"/>
      <c r="N97" s="166" t="s">
        <v>1139</v>
      </c>
      <c r="O97" s="92" t="s">
        <v>98</v>
      </c>
      <c r="P97" s="92" t="s">
        <v>59</v>
      </c>
      <c r="Q97" s="192"/>
      <c r="R97" s="93">
        <f t="shared" si="2"/>
        <v>-46120</v>
      </c>
      <c r="S97" s="94">
        <f t="array" ref="S97">INDEX('NONG Project Timeline-OPM updat'!$D$8:$I$65,MATCH(1,('NONG Project Timeline-OPM updat'!$B$8:$B$65=N97)*('NONG Project Timeline-OPM updat'!$C$8:$C$65=O97),0),MATCH(P97,'NONG Project Timeline-OPM updat'!$D$5:$I$5,0))-14</f>
        <v>46120</v>
      </c>
      <c r="T97" s="95">
        <f t="shared" si="3"/>
        <v>0</v>
      </c>
      <c r="U97" s="96">
        <f>IFERROR(VLOOKUP(G97,'Bidding list 26'!$B$2:$P$21,15,0),"")</f>
        <v>65</v>
      </c>
      <c r="V97" s="97">
        <f t="shared" si="4"/>
        <v>46055</v>
      </c>
      <c r="W97" s="96" t="str">
        <f t="shared" si="5"/>
        <v>Late</v>
      </c>
      <c r="X97" s="98" t="s">
        <v>160</v>
      </c>
      <c r="Y97" s="98"/>
      <c r="Z97" s="99" t="s">
        <v>161</v>
      </c>
      <c r="AA97" s="191" t="s">
        <v>1196</v>
      </c>
      <c r="AB97" s="85" t="s">
        <v>161</v>
      </c>
      <c r="AC97" s="99" t="s">
        <v>1200</v>
      </c>
      <c r="AD97" s="99" t="s">
        <v>161</v>
      </c>
      <c r="AE97" s="99" t="s">
        <v>1187</v>
      </c>
      <c r="AF97" s="169">
        <v>46171.0</v>
      </c>
      <c r="AG97" s="169">
        <v>46172.0</v>
      </c>
      <c r="AH97" s="99" t="s">
        <v>1201</v>
      </c>
      <c r="AI97" s="6"/>
      <c r="AJ97" s="3" t="str">
        <f t="shared" si="6"/>
        <v>WH Barcode Scanner ZEBRA DS8178,USB cable2SSFNew BuyL10-NPI-SSF-MVA2604-11OM</v>
      </c>
      <c r="AK97" s="3">
        <f t="shared" si="7"/>
        <v>2</v>
      </c>
      <c r="AL97" s="3">
        <f t="shared" si="8"/>
        <v>2</v>
      </c>
      <c r="AM97" s="3">
        <f t="shared" si="9"/>
        <v>2</v>
      </c>
      <c r="AN97" s="3">
        <f t="shared" si="14"/>
        <v>2</v>
      </c>
    </row>
    <row r="98">
      <c r="A98" s="84">
        <v>46120.0</v>
      </c>
      <c r="B98" s="85" t="s">
        <v>891</v>
      </c>
      <c r="C98" s="85" t="s">
        <v>1178</v>
      </c>
      <c r="D98" s="85" t="s">
        <v>893</v>
      </c>
      <c r="E98" s="107" t="s">
        <v>894</v>
      </c>
      <c r="F98" s="265">
        <v>4478.0</v>
      </c>
      <c r="G98" s="85" t="s">
        <v>74</v>
      </c>
      <c r="H98" s="114" t="str">
        <f>vlookup(G98,'Bidding list 26'!$B$4:$G$270,6,0)</f>
        <v>C61-4850, Not including RFID module. Includes: 64GB 27-key Android 11, controller with battery, charging dock, charging adapter, glass screen protector</v>
      </c>
      <c r="I98" s="88">
        <v>1.55E7</v>
      </c>
      <c r="J98" s="265">
        <v>1.0</v>
      </c>
      <c r="K98" s="266">
        <f t="shared" si="1"/>
        <v>15500000</v>
      </c>
      <c r="L98" s="85" t="s">
        <v>1191</v>
      </c>
      <c r="M98" s="91"/>
      <c r="N98" s="166" t="s">
        <v>1139</v>
      </c>
      <c r="O98" s="92" t="s">
        <v>98</v>
      </c>
      <c r="P98" s="92" t="s">
        <v>59</v>
      </c>
      <c r="Q98" s="192"/>
      <c r="R98" s="93">
        <f t="shared" si="2"/>
        <v>-46120</v>
      </c>
      <c r="S98" s="94">
        <f t="array" ref="S98">INDEX('NONG Project Timeline-OPM updat'!$D$8:$I$65,MATCH(1,('NONG Project Timeline-OPM updat'!$B$8:$B$65=N98)*('NONG Project Timeline-OPM updat'!$C$8:$C$65=O98),0),MATCH(P98,'NONG Project Timeline-OPM updat'!$D$5:$I$5,0))-14</f>
        <v>46120</v>
      </c>
      <c r="T98" s="95">
        <f t="shared" si="3"/>
        <v>0</v>
      </c>
      <c r="U98" s="96">
        <f>IFERROR(VLOOKUP(G98,'Bidding list 26'!$B$2:$P$21,15,0),"")</f>
        <v>65</v>
      </c>
      <c r="V98" s="97">
        <f t="shared" si="4"/>
        <v>46055</v>
      </c>
      <c r="W98" s="96" t="str">
        <f t="shared" si="5"/>
        <v>Late</v>
      </c>
      <c r="X98" s="98" t="s">
        <v>160</v>
      </c>
      <c r="Y98" s="98"/>
      <c r="Z98" s="99" t="s">
        <v>161</v>
      </c>
      <c r="AA98" s="191" t="s">
        <v>1196</v>
      </c>
      <c r="AB98" s="85" t="s">
        <v>161</v>
      </c>
      <c r="AC98" s="99" t="s">
        <v>1200</v>
      </c>
      <c r="AD98" s="99" t="s">
        <v>161</v>
      </c>
      <c r="AE98" s="99" t="s">
        <v>1187</v>
      </c>
      <c r="AF98" s="169">
        <v>46171.0</v>
      </c>
      <c r="AG98" s="169">
        <v>46172.0</v>
      </c>
      <c r="AH98" s="99" t="s">
        <v>1202</v>
      </c>
      <c r="AI98" s="6"/>
      <c r="AJ98" s="3" t="str">
        <f t="shared" si="6"/>
        <v>WHPDA CHAINWAY C61-48501SSFNew BuyL10-NPI-SSF-MVA2604-11OM</v>
      </c>
      <c r="AK98" s="3">
        <f t="shared" si="7"/>
        <v>1</v>
      </c>
      <c r="AL98" s="3">
        <f t="shared" si="8"/>
        <v>1</v>
      </c>
      <c r="AM98" s="3">
        <f t="shared" si="9"/>
        <v>1</v>
      </c>
      <c r="AN98" s="3">
        <f t="shared" si="14"/>
        <v>1</v>
      </c>
    </row>
    <row r="99" ht="79.5" customHeight="1">
      <c r="A99" s="34">
        <v>46131.0</v>
      </c>
      <c r="B99" s="85" t="s">
        <v>49</v>
      </c>
      <c r="C99" s="85" t="s">
        <v>1038</v>
      </c>
      <c r="D99" s="85" t="s">
        <v>1039</v>
      </c>
      <c r="E99" s="107" t="s">
        <v>1040</v>
      </c>
      <c r="F99" s="265">
        <v>4469.0</v>
      </c>
      <c r="G99" s="99" t="s">
        <v>56</v>
      </c>
      <c r="H99" s="148" t="s">
        <v>700</v>
      </c>
      <c r="I99" s="88">
        <f>'Bidding list 26'!I18</f>
        <v>26752000</v>
      </c>
      <c r="J99" s="287">
        <v>110.0</v>
      </c>
      <c r="K99" s="266">
        <f t="shared" si="1"/>
        <v>2942720000</v>
      </c>
      <c r="L99" s="99" t="s">
        <v>1203</v>
      </c>
      <c r="M99" s="91"/>
      <c r="N99" s="166" t="s">
        <v>886</v>
      </c>
      <c r="O99" s="92" t="s">
        <v>98</v>
      </c>
      <c r="P99" s="92" t="s">
        <v>43</v>
      </c>
      <c r="Q99" s="288">
        <v>46174.0</v>
      </c>
      <c r="R99" s="93">
        <f t="shared" si="2"/>
        <v>43</v>
      </c>
      <c r="S99" s="94">
        <f t="array" ref="S99">INDEX('NONG Project Timeline-OPM updat'!$D$8:$I$65,MATCH(1,('NONG Project Timeline-OPM updat'!$B$8:$B$65=N99)*('NONG Project Timeline-OPM updat'!$C$8:$C$65=O99),0),MATCH(P99,'NONG Project Timeline-OPM updat'!$D$5:$I$5,0))-14</f>
        <v>46174</v>
      </c>
      <c r="T99" s="95">
        <f t="shared" si="3"/>
        <v>43</v>
      </c>
      <c r="U99" s="96">
        <f>IFERROR(VLOOKUP(G99,'Bidding list 26'!$B$2:$P$21,15,0),"")</f>
        <v>70</v>
      </c>
      <c r="V99" s="97">
        <f t="shared" si="4"/>
        <v>46104</v>
      </c>
      <c r="W99" s="96" t="str">
        <f t="shared" si="5"/>
        <v>Late</v>
      </c>
      <c r="X99" s="98" t="s">
        <v>160</v>
      </c>
      <c r="Y99" s="99" t="s">
        <v>256</v>
      </c>
      <c r="Z99" s="99" t="s">
        <v>751</v>
      </c>
      <c r="AA99" s="99" t="s">
        <v>1204</v>
      </c>
      <c r="AB99" s="99" t="s">
        <v>161</v>
      </c>
      <c r="AC99" s="99" t="s">
        <v>1205</v>
      </c>
      <c r="AD99" s="99" t="s">
        <v>161</v>
      </c>
      <c r="AE99" s="99" t="s">
        <v>1205</v>
      </c>
      <c r="AF99" s="169">
        <v>46190.0</v>
      </c>
      <c r="AG99" s="169">
        <v>46162.0</v>
      </c>
      <c r="AH99" s="99" t="s">
        <v>1206</v>
      </c>
      <c r="AI99" s="17"/>
      <c r="AJ99" s="3" t="str">
        <f t="shared" si="6"/>
        <v>TEIPC++(updated)110OR6New BuyFATP-MP-OR6-MVA2605-04OM</v>
      </c>
      <c r="AK99" s="3">
        <f t="shared" si="7"/>
        <v>0</v>
      </c>
      <c r="AL99" s="3">
        <f t="shared" si="8"/>
        <v>110</v>
      </c>
      <c r="AM99" s="3">
        <f t="shared" si="9"/>
        <v>110</v>
      </c>
      <c r="AN99" s="3">
        <f t="shared" si="14"/>
        <v>110</v>
      </c>
    </row>
    <row r="100" ht="37.5" customHeight="1">
      <c r="A100" s="34">
        <v>46131.0</v>
      </c>
      <c r="B100" s="85" t="s">
        <v>49</v>
      </c>
      <c r="C100" s="85" t="s">
        <v>1038</v>
      </c>
      <c r="D100" s="85" t="s">
        <v>1039</v>
      </c>
      <c r="E100" s="107" t="s">
        <v>1040</v>
      </c>
      <c r="F100" s="265">
        <v>4469.0</v>
      </c>
      <c r="G100" s="99" t="s">
        <v>56</v>
      </c>
      <c r="H100" s="148" t="s">
        <v>700</v>
      </c>
      <c r="I100" s="88">
        <f>'Bidding list 26'!I18</f>
        <v>26752000</v>
      </c>
      <c r="J100" s="287">
        <v>58.0</v>
      </c>
      <c r="K100" s="266">
        <f t="shared" si="1"/>
        <v>1551616000</v>
      </c>
      <c r="L100" s="99" t="s">
        <v>1207</v>
      </c>
      <c r="M100" s="91"/>
      <c r="N100" s="166" t="s">
        <v>886</v>
      </c>
      <c r="O100" s="92" t="s">
        <v>95</v>
      </c>
      <c r="P100" s="92" t="s">
        <v>43</v>
      </c>
      <c r="Q100" s="288"/>
      <c r="R100" s="93"/>
      <c r="S100" s="179"/>
      <c r="T100" s="95"/>
      <c r="U100" s="96"/>
      <c r="V100" s="96"/>
      <c r="W100" s="96"/>
      <c r="X100" s="135" t="s">
        <v>160</v>
      </c>
      <c r="Y100" s="99" t="s">
        <v>477</v>
      </c>
      <c r="Z100" s="99" t="s">
        <v>161</v>
      </c>
      <c r="AA100" s="99" t="s">
        <v>1208</v>
      </c>
      <c r="AB100" s="99" t="s">
        <v>161</v>
      </c>
      <c r="AC100" s="99" t="s">
        <v>1209</v>
      </c>
      <c r="AD100" s="99" t="s">
        <v>161</v>
      </c>
      <c r="AE100" s="99" t="s">
        <v>1209</v>
      </c>
      <c r="AF100" s="120"/>
      <c r="AG100" s="101"/>
      <c r="AH100" s="99" t="s">
        <v>1210</v>
      </c>
      <c r="AI100" s="289" t="s">
        <v>1211</v>
      </c>
    </row>
    <row r="101" ht="37.5" customHeight="1">
      <c r="A101" s="34">
        <v>46131.0</v>
      </c>
      <c r="B101" s="85" t="s">
        <v>49</v>
      </c>
      <c r="C101" s="85" t="s">
        <v>1038</v>
      </c>
      <c r="D101" s="85" t="s">
        <v>1039</v>
      </c>
      <c r="E101" s="107" t="s">
        <v>1040</v>
      </c>
      <c r="F101" s="265">
        <v>4469.0</v>
      </c>
      <c r="G101" s="99" t="s">
        <v>68</v>
      </c>
      <c r="H101" s="114" t="str">
        <f>'Bidding list 26'!G22</f>
        <v>DELL E2225HM, 21.5 inch HDMI cable, 3Yrs Wty</v>
      </c>
      <c r="I101" s="88">
        <f>'Bidding list 26'!I22</f>
        <v>2020000</v>
      </c>
      <c r="J101" s="290">
        <f>J99+J105</f>
        <v>128</v>
      </c>
      <c r="K101" s="266">
        <f t="shared" si="1"/>
        <v>258560000</v>
      </c>
      <c r="L101" s="99" t="s">
        <v>1203</v>
      </c>
      <c r="M101" s="91"/>
      <c r="N101" s="166" t="s">
        <v>886</v>
      </c>
      <c r="O101" s="92" t="s">
        <v>98</v>
      </c>
      <c r="P101" s="92" t="s">
        <v>43</v>
      </c>
      <c r="Q101" s="288">
        <v>46174.0</v>
      </c>
      <c r="R101" s="93">
        <f>Q101-A101</f>
        <v>43</v>
      </c>
      <c r="S101" s="94">
        <f t="array" ref="S101">INDEX('NONG Project Timeline-OPM updat'!$D$8:$I$65,MATCH(1,('NONG Project Timeline-OPM updat'!$B$8:$B$65=N101)*('NONG Project Timeline-OPM updat'!$C$8:$C$65=O101),0),MATCH(P101,'NONG Project Timeline-OPM updat'!$D$5:$I$5,0))-14</f>
        <v>46174</v>
      </c>
      <c r="T101" s="95">
        <f>S101-A101</f>
        <v>43</v>
      </c>
      <c r="U101" s="96" t="str">
        <f>IFERROR(VLOOKUP(G101,'Bidding list 26'!$B$2:$P$21,15,0),"")</f>
        <v/>
      </c>
      <c r="V101" s="97">
        <f>S101-U101</f>
        <v>46174</v>
      </c>
      <c r="W101" s="96" t="str">
        <f>if(A101&gt;V101,"Late", "On time")</f>
        <v>On time</v>
      </c>
      <c r="X101" s="135" t="s">
        <v>160</v>
      </c>
      <c r="Y101" s="99" t="s">
        <v>256</v>
      </c>
      <c r="Z101" s="99" t="s">
        <v>161</v>
      </c>
      <c r="AA101" s="135" t="s">
        <v>1212</v>
      </c>
      <c r="AB101" s="85" t="s">
        <v>161</v>
      </c>
      <c r="AC101" s="85" t="s">
        <v>1213</v>
      </c>
      <c r="AD101" s="85" t="s">
        <v>161</v>
      </c>
      <c r="AE101" s="85" t="s">
        <v>1213</v>
      </c>
      <c r="AF101" s="120"/>
      <c r="AG101" s="101"/>
      <c r="AH101" s="99" t="s">
        <v>1214</v>
      </c>
      <c r="AI101" s="289" t="s">
        <v>1211</v>
      </c>
      <c r="AJ101" s="3" t="str">
        <f>B101&amp;G101&amp;J101&amp;N101&amp;X101&amp;AA101</f>
        <v>TEMonitor 1128OR6New BuyFATP-MP-OR6-MVA2606-07OM</v>
      </c>
      <c r="AK101" s="3">
        <f>if(Z101="Done",$J101,0)</f>
        <v>128</v>
      </c>
      <c r="AL101" s="3">
        <f>if(AB101="Done",$J101,0)</f>
        <v>128</v>
      </c>
      <c r="AM101" s="3">
        <f>if(AD101="Done",$J101,0)</f>
        <v>128</v>
      </c>
      <c r="AN101" s="3">
        <f>if(AG101&lt;&gt;"",$J101,0)</f>
        <v>0</v>
      </c>
    </row>
    <row r="102" ht="37.5" customHeight="1">
      <c r="A102" s="34">
        <v>46131.0</v>
      </c>
      <c r="B102" s="85" t="s">
        <v>49</v>
      </c>
      <c r="C102" s="85" t="s">
        <v>1038</v>
      </c>
      <c r="D102" s="85" t="s">
        <v>1039</v>
      </c>
      <c r="E102" s="107" t="s">
        <v>1040</v>
      </c>
      <c r="F102" s="265">
        <v>4469.0</v>
      </c>
      <c r="G102" s="99" t="s">
        <v>68</v>
      </c>
      <c r="H102" s="114" t="str">
        <f>'Bidding list 26'!G22</f>
        <v>DELL E2225HM, 21.5 inch HDMI cable, 3Yrs Wty</v>
      </c>
      <c r="I102" s="88">
        <f>'Bidding list 26'!I22</f>
        <v>2020000</v>
      </c>
      <c r="J102" s="290">
        <f>J100</f>
        <v>58</v>
      </c>
      <c r="K102" s="266">
        <f t="shared" si="1"/>
        <v>117160000</v>
      </c>
      <c r="L102" s="99" t="s">
        <v>1207</v>
      </c>
      <c r="M102" s="91"/>
      <c r="N102" s="166" t="s">
        <v>886</v>
      </c>
      <c r="O102" s="92" t="s">
        <v>95</v>
      </c>
      <c r="P102" s="92" t="s">
        <v>43</v>
      </c>
      <c r="Q102" s="288"/>
      <c r="R102" s="93"/>
      <c r="S102" s="179"/>
      <c r="T102" s="95"/>
      <c r="U102" s="96"/>
      <c r="V102" s="96"/>
      <c r="W102" s="96"/>
      <c r="X102" s="135" t="s">
        <v>160</v>
      </c>
      <c r="Y102" s="99" t="s">
        <v>256</v>
      </c>
      <c r="Z102" s="99" t="s">
        <v>751</v>
      </c>
      <c r="AA102" s="135" t="s">
        <v>1215</v>
      </c>
      <c r="AB102" s="85"/>
      <c r="AC102" s="85"/>
      <c r="AD102" s="85"/>
      <c r="AE102" s="85"/>
      <c r="AF102" s="120"/>
      <c r="AG102" s="101"/>
      <c r="AH102" s="99" t="s">
        <v>1216</v>
      </c>
      <c r="AI102" s="289" t="s">
        <v>1211</v>
      </c>
    </row>
    <row r="103" ht="37.5" customHeight="1">
      <c r="A103" s="34">
        <v>46131.0</v>
      </c>
      <c r="B103" s="85" t="s">
        <v>49</v>
      </c>
      <c r="C103" s="85" t="s">
        <v>1038</v>
      </c>
      <c r="D103" s="85" t="s">
        <v>1039</v>
      </c>
      <c r="E103" s="107" t="s">
        <v>1040</v>
      </c>
      <c r="F103" s="265">
        <v>4469.0</v>
      </c>
      <c r="G103" s="99" t="s">
        <v>42</v>
      </c>
      <c r="H103" s="114" t="str">
        <f>'Bidding list 26'!G8</f>
        <v>SEUIC HS505HDP-2530 ,USB cable</v>
      </c>
      <c r="I103" s="88">
        <f>'Bidding list 26'!I8</f>
        <v>3300000</v>
      </c>
      <c r="J103" s="290">
        <f>J105+J99</f>
        <v>128</v>
      </c>
      <c r="K103" s="266">
        <f t="shared" si="1"/>
        <v>422400000</v>
      </c>
      <c r="L103" s="99" t="s">
        <v>1217</v>
      </c>
      <c r="M103" s="91"/>
      <c r="N103" s="166" t="s">
        <v>886</v>
      </c>
      <c r="O103" s="92" t="s">
        <v>98</v>
      </c>
      <c r="P103" s="92" t="s">
        <v>43</v>
      </c>
      <c r="Q103" s="288">
        <v>46174.0</v>
      </c>
      <c r="R103" s="93">
        <f>Q103-A103</f>
        <v>43</v>
      </c>
      <c r="S103" s="94">
        <f t="array" ref="S103">INDEX('NONG Project Timeline-OPM updat'!$D$8:$I$65,MATCH(1,('NONG Project Timeline-OPM updat'!$B$8:$B$65=N103)*('NONG Project Timeline-OPM updat'!$C$8:$C$65=O103),0),MATCH(P103,'NONG Project Timeline-OPM updat'!$D$5:$I$5,0))-14</f>
        <v>46174</v>
      </c>
      <c r="T103" s="95">
        <f>S103-A103</f>
        <v>43</v>
      </c>
      <c r="U103" s="96">
        <f>IFERROR(VLOOKUP(G103,'Bidding list 26'!$B$2:$P$21,15,0),"")</f>
        <v>50</v>
      </c>
      <c r="V103" s="97">
        <f>S103-U103</f>
        <v>46124</v>
      </c>
      <c r="W103" s="96" t="str">
        <f>if(A103&gt;V103,"Late", "On time")</f>
        <v>Late</v>
      </c>
      <c r="X103" s="98" t="s">
        <v>160</v>
      </c>
      <c r="Y103" s="99" t="s">
        <v>256</v>
      </c>
      <c r="Z103" s="99" t="s">
        <v>751</v>
      </c>
      <c r="AA103" s="99" t="s">
        <v>1204</v>
      </c>
      <c r="AB103" s="99" t="s">
        <v>161</v>
      </c>
      <c r="AC103" s="99" t="s">
        <v>1218</v>
      </c>
      <c r="AD103" s="99" t="s">
        <v>161</v>
      </c>
      <c r="AE103" s="99" t="s">
        <v>1219</v>
      </c>
      <c r="AF103" s="120"/>
      <c r="AG103" s="101"/>
      <c r="AH103" s="99" t="s">
        <v>1220</v>
      </c>
      <c r="AI103" s="289" t="s">
        <v>1211</v>
      </c>
      <c r="AJ103" s="3" t="str">
        <f>B103&amp;G103&amp;J103&amp;N103&amp;X103&amp;AA103</f>
        <v>TEBarcode Scanner SEUIC HS505HDP-2530 ,USB cable128OR6New BuyFATP-MP-OR6-MVA2605-04OM</v>
      </c>
      <c r="AK103" s="3">
        <f>if(Z103="Done",$J103,0)</f>
        <v>0</v>
      </c>
      <c r="AL103" s="3">
        <f>if(AB103="Done",$J103,0)</f>
        <v>128</v>
      </c>
      <c r="AM103" s="3">
        <f>if(AD103="Done",$J103,0)</f>
        <v>128</v>
      </c>
      <c r="AN103" s="3">
        <f>if(AG103&lt;&gt;"",$J103,0)</f>
        <v>0</v>
      </c>
    </row>
    <row r="104" ht="37.5" customHeight="1">
      <c r="A104" s="34">
        <v>46131.0</v>
      </c>
      <c r="B104" s="85" t="s">
        <v>49</v>
      </c>
      <c r="C104" s="85" t="s">
        <v>1038</v>
      </c>
      <c r="D104" s="85" t="s">
        <v>1039</v>
      </c>
      <c r="E104" s="107" t="s">
        <v>1040</v>
      </c>
      <c r="F104" s="265">
        <v>4469.0</v>
      </c>
      <c r="G104" s="99" t="s">
        <v>42</v>
      </c>
      <c r="H104" s="114" t="str">
        <f>'Bidding list 26'!G8</f>
        <v>SEUIC HS505HDP-2530 ,USB cable</v>
      </c>
      <c r="I104" s="88">
        <f>'Bidding list 26'!I8</f>
        <v>3300000</v>
      </c>
      <c r="J104" s="290">
        <f>J100</f>
        <v>58</v>
      </c>
      <c r="K104" s="266">
        <f t="shared" si="1"/>
        <v>191400000</v>
      </c>
      <c r="L104" s="99" t="s">
        <v>1207</v>
      </c>
      <c r="M104" s="91"/>
      <c r="N104" s="166" t="s">
        <v>886</v>
      </c>
      <c r="O104" s="92" t="s">
        <v>95</v>
      </c>
      <c r="P104" s="92" t="s">
        <v>43</v>
      </c>
      <c r="Q104" s="288"/>
      <c r="R104" s="93"/>
      <c r="S104" s="179"/>
      <c r="T104" s="95"/>
      <c r="U104" s="96"/>
      <c r="V104" s="96"/>
      <c r="W104" s="96"/>
      <c r="X104" s="135" t="s">
        <v>160</v>
      </c>
      <c r="Y104" s="99" t="s">
        <v>477</v>
      </c>
      <c r="Z104" s="99" t="s">
        <v>161</v>
      </c>
      <c r="AA104" s="99" t="s">
        <v>1208</v>
      </c>
      <c r="AB104" s="99" t="s">
        <v>161</v>
      </c>
      <c r="AC104" s="99" t="s">
        <v>1221</v>
      </c>
      <c r="AD104" s="99" t="s">
        <v>161</v>
      </c>
      <c r="AE104" s="99" t="s">
        <v>1222</v>
      </c>
      <c r="AF104" s="85"/>
      <c r="AG104" s="101"/>
      <c r="AH104" s="99" t="s">
        <v>1223</v>
      </c>
      <c r="AI104" s="289" t="s">
        <v>1211</v>
      </c>
    </row>
    <row r="105" ht="37.5" customHeight="1">
      <c r="A105" s="34">
        <v>46131.0</v>
      </c>
      <c r="B105" s="99" t="s">
        <v>49</v>
      </c>
      <c r="C105" s="85" t="s">
        <v>1038</v>
      </c>
      <c r="D105" s="85" t="s">
        <v>1039</v>
      </c>
      <c r="E105" s="107" t="s">
        <v>1040</v>
      </c>
      <c r="F105" s="265">
        <v>4469.0</v>
      </c>
      <c r="G105" s="99" t="s">
        <v>1224</v>
      </c>
      <c r="H105" s="114" t="str">
        <f>'Bidding list 26'!G26</f>
        <v>
NUC 15 PRO Tall, U7- 255H, 16GB DDR5, 512GB NVMe SSD, 3Yrs Ｗty</v>
      </c>
      <c r="I105" s="88">
        <f>'Bidding list 26'!I26</f>
        <v>22750000</v>
      </c>
      <c r="J105" s="287">
        <v>18.0</v>
      </c>
      <c r="K105" s="266">
        <f t="shared" si="1"/>
        <v>409500000</v>
      </c>
      <c r="L105" s="99" t="s">
        <v>1225</v>
      </c>
      <c r="M105" s="91"/>
      <c r="N105" s="166" t="s">
        <v>886</v>
      </c>
      <c r="O105" s="92" t="s">
        <v>98</v>
      </c>
      <c r="P105" s="92" t="s">
        <v>43</v>
      </c>
      <c r="Q105" s="288">
        <v>46174.0</v>
      </c>
      <c r="R105" s="93">
        <f t="shared" ref="R105:R118" si="15">Q105-A105</f>
        <v>43</v>
      </c>
      <c r="S105" s="94">
        <f t="array" ref="S105">INDEX('NONG Project Timeline-OPM updat'!$D$8:$I$65,MATCH(1,('NONG Project Timeline-OPM updat'!$B$8:$B$65=N105)*('NONG Project Timeline-OPM updat'!$C$8:$C$65=O105),0),MATCH(P105,'NONG Project Timeline-OPM updat'!$D$5:$I$5,0))-14</f>
        <v>46174</v>
      </c>
      <c r="T105" s="95">
        <f t="shared" ref="T105:T118" si="16">S105-A105</f>
        <v>43</v>
      </c>
      <c r="U105" s="96" t="str">
        <f>IFERROR(VLOOKUP(G105,'Bidding list 26'!$B$2:$P$21,15,0),"")</f>
        <v/>
      </c>
      <c r="V105" s="97">
        <f t="shared" ref="V105:V118" si="17">S105-U105</f>
        <v>46174</v>
      </c>
      <c r="W105" s="96" t="str">
        <f t="shared" ref="W105:W118" si="18">if(A105&gt;V105,"Late", "On time")</f>
        <v>On time</v>
      </c>
      <c r="X105" s="98" t="s">
        <v>160</v>
      </c>
      <c r="Y105" s="99" t="s">
        <v>256</v>
      </c>
      <c r="Z105" s="99" t="s">
        <v>161</v>
      </c>
      <c r="AA105" s="99" t="s">
        <v>1204</v>
      </c>
      <c r="AB105" s="99" t="s">
        <v>161</v>
      </c>
      <c r="AC105" s="99" t="s">
        <v>1226</v>
      </c>
      <c r="AD105" s="99" t="s">
        <v>161</v>
      </c>
      <c r="AE105" s="99" t="s">
        <v>1226</v>
      </c>
      <c r="AF105" s="291">
        <v>46195.0</v>
      </c>
      <c r="AG105" s="124">
        <v>46197.0</v>
      </c>
      <c r="AH105" s="99" t="s">
        <v>1227</v>
      </c>
      <c r="AI105" s="17"/>
      <c r="AK105" s="3">
        <f t="shared" ref="AK105:AK118" si="19">if(Z105="Done",$J105,0)</f>
        <v>18</v>
      </c>
      <c r="AL105" s="3">
        <f t="shared" ref="AL105:AL118" si="20">if(AB105="Done",$J105,0)</f>
        <v>18</v>
      </c>
      <c r="AM105" s="3">
        <f t="shared" ref="AM105:AM118" si="21">if(AD105="Done",$J105,0)</f>
        <v>18</v>
      </c>
      <c r="AN105" s="3">
        <f t="shared" ref="AN105:AN118" si="22">if(AG105&lt;&gt;"",$J105,0)</f>
        <v>18</v>
      </c>
    </row>
    <row r="106" ht="37.5" customHeight="1">
      <c r="A106" s="292">
        <v>46121.0</v>
      </c>
      <c r="B106" s="293" t="s">
        <v>891</v>
      </c>
      <c r="C106" s="293" t="s">
        <v>1178</v>
      </c>
      <c r="D106" s="293" t="s">
        <v>893</v>
      </c>
      <c r="E106" s="293" t="s">
        <v>894</v>
      </c>
      <c r="F106" s="293"/>
      <c r="G106" s="294" t="s">
        <v>55</v>
      </c>
      <c r="H106" s="295" t="str">
        <f>vlookup(G106,'Bidding list 26'!$B$4:$G$270,6,0)</f>
        <v>Pro Tower QCT1250, Ultra 5 235, Ram 16GB DDR5, SSD
512GB, Integrated graphics card, Power 180W, HDMI &amp; DP Port,
Keyboard and Mouse, 3Yrs Wty</v>
      </c>
      <c r="I106" s="220">
        <v>1.8717E7</v>
      </c>
      <c r="J106" s="296">
        <v>3.0</v>
      </c>
      <c r="K106" s="297">
        <f t="shared" si="1"/>
        <v>56151000</v>
      </c>
      <c r="L106" s="293" t="s">
        <v>1228</v>
      </c>
      <c r="M106" s="298"/>
      <c r="N106" s="299" t="s">
        <v>886</v>
      </c>
      <c r="O106" s="300" t="s">
        <v>98</v>
      </c>
      <c r="P106" s="300" t="s">
        <v>21</v>
      </c>
      <c r="Q106" s="301"/>
      <c r="R106" s="219">
        <f t="shared" si="15"/>
        <v>-46121</v>
      </c>
      <c r="S106" s="302">
        <f t="array" ref="S106">INDEX('NONG Project Timeline-OPM updat'!$D$8:$I$65,MATCH(1,('NONG Project Timeline-OPM updat'!$B$8:$B$65=N106)*('NONG Project Timeline-OPM updat'!$C$8:$C$65=O106),0),MATCH(P106,'NONG Project Timeline-OPM updat'!$D$5:$I$5,0))-14</f>
        <v>46244</v>
      </c>
      <c r="T106" s="221">
        <f t="shared" si="16"/>
        <v>123</v>
      </c>
      <c r="U106" s="303">
        <f>IFERROR(VLOOKUP(G106,'Bidding list 26'!$B$2:$P$21,15,0),"")</f>
        <v>70</v>
      </c>
      <c r="V106" s="304">
        <f t="shared" si="17"/>
        <v>46174</v>
      </c>
      <c r="W106" s="303" t="str">
        <f t="shared" si="18"/>
        <v>On time</v>
      </c>
      <c r="X106" s="305" t="s">
        <v>160</v>
      </c>
      <c r="Y106" s="294" t="s">
        <v>477</v>
      </c>
      <c r="Z106" s="294" t="s">
        <v>751</v>
      </c>
      <c r="AA106" s="293" t="s">
        <v>1229</v>
      </c>
      <c r="AB106" s="293"/>
      <c r="AC106" s="293"/>
      <c r="AD106" s="293"/>
      <c r="AE106" s="293"/>
      <c r="AF106" s="293"/>
      <c r="AG106" s="306"/>
      <c r="AH106" s="294" t="s">
        <v>1230</v>
      </c>
      <c r="AI106" s="307"/>
      <c r="AJ106" s="308" t="str">
        <f t="shared" ref="AJ106:AJ115" si="23">B106&amp;G106&amp;J106&amp;N106&amp;X106&amp;AA106</f>
        <v>WHIPC+(updated)3OR6New BuyL10-MP-OR6-MVA2605-06OM</v>
      </c>
      <c r="AK106" s="308">
        <f t="shared" si="19"/>
        <v>0</v>
      </c>
      <c r="AL106" s="308">
        <f t="shared" si="20"/>
        <v>0</v>
      </c>
      <c r="AM106" s="308">
        <f t="shared" si="21"/>
        <v>0</v>
      </c>
      <c r="AN106" s="308">
        <f t="shared" si="22"/>
        <v>0</v>
      </c>
      <c r="AO106" s="308"/>
      <c r="AP106" s="308"/>
      <c r="AQ106" s="308"/>
    </row>
    <row r="107" ht="37.5" customHeight="1">
      <c r="A107" s="292">
        <v>46121.0</v>
      </c>
      <c r="B107" s="293" t="s">
        <v>891</v>
      </c>
      <c r="C107" s="293" t="s">
        <v>1178</v>
      </c>
      <c r="D107" s="293" t="s">
        <v>893</v>
      </c>
      <c r="E107" s="293" t="s">
        <v>894</v>
      </c>
      <c r="F107" s="293"/>
      <c r="G107" s="293" t="s">
        <v>68</v>
      </c>
      <c r="H107" s="295" t="str">
        <f>vlookup(G107,'Bidding list 26'!$B$4:$G$270,6,0)</f>
        <v>DELL E2225HM, 21.5 inch HDMI cable, 3Yrs Wty</v>
      </c>
      <c r="I107" s="220">
        <v>1980000.0</v>
      </c>
      <c r="J107" s="296">
        <v>3.0</v>
      </c>
      <c r="K107" s="297">
        <f t="shared" si="1"/>
        <v>5940000</v>
      </c>
      <c r="L107" s="293" t="s">
        <v>1228</v>
      </c>
      <c r="M107" s="298"/>
      <c r="N107" s="299" t="s">
        <v>886</v>
      </c>
      <c r="O107" s="300" t="s">
        <v>98</v>
      </c>
      <c r="P107" s="300" t="s">
        <v>21</v>
      </c>
      <c r="Q107" s="301"/>
      <c r="R107" s="219">
        <f t="shared" si="15"/>
        <v>-46121</v>
      </c>
      <c r="S107" s="302">
        <f t="array" ref="S107">INDEX('NONG Project Timeline-OPM updat'!$D$8:$I$65,MATCH(1,('NONG Project Timeline-OPM updat'!$B$8:$B$65=N107)*('NONG Project Timeline-OPM updat'!$C$8:$C$65=O107),0),MATCH(P107,'NONG Project Timeline-OPM updat'!$D$5:$I$5,0))-14</f>
        <v>46244</v>
      </c>
      <c r="T107" s="221">
        <f t="shared" si="16"/>
        <v>123</v>
      </c>
      <c r="U107" s="303" t="str">
        <f>IFERROR(VLOOKUP(G107,'Bidding list 26'!$B$2:$P$21,15,0),"")</f>
        <v/>
      </c>
      <c r="V107" s="304">
        <f t="shared" si="17"/>
        <v>46244</v>
      </c>
      <c r="W107" s="303" t="str">
        <f t="shared" si="18"/>
        <v>On time</v>
      </c>
      <c r="X107" s="305" t="s">
        <v>160</v>
      </c>
      <c r="Y107" s="294" t="s">
        <v>477</v>
      </c>
      <c r="Z107" s="294" t="s">
        <v>161</v>
      </c>
      <c r="AA107" s="293" t="s">
        <v>1229</v>
      </c>
      <c r="AB107" s="294" t="s">
        <v>161</v>
      </c>
      <c r="AC107" s="294" t="s">
        <v>1231</v>
      </c>
      <c r="AD107" s="294" t="s">
        <v>161</v>
      </c>
      <c r="AE107" s="294" t="s">
        <v>1231</v>
      </c>
      <c r="AF107" s="309">
        <v>46164.0</v>
      </c>
      <c r="AG107" s="309">
        <v>46165.0</v>
      </c>
      <c r="AH107" s="294" t="s">
        <v>1232</v>
      </c>
      <c r="AI107" s="307"/>
      <c r="AJ107" s="308" t="str">
        <f t="shared" si="23"/>
        <v>WHMonitor 13OR6New BuyL10-MP-OR6-MVA2605-06OM</v>
      </c>
      <c r="AK107" s="308">
        <f t="shared" si="19"/>
        <v>3</v>
      </c>
      <c r="AL107" s="308">
        <f t="shared" si="20"/>
        <v>3</v>
      </c>
      <c r="AM107" s="308">
        <f t="shared" si="21"/>
        <v>3</v>
      </c>
      <c r="AN107" s="308">
        <f t="shared" si="22"/>
        <v>3</v>
      </c>
      <c r="AO107" s="308"/>
      <c r="AP107" s="308"/>
      <c r="AQ107" s="308"/>
    </row>
    <row r="108" ht="37.5" customHeight="1">
      <c r="A108" s="292">
        <v>46121.0</v>
      </c>
      <c r="B108" s="293" t="s">
        <v>891</v>
      </c>
      <c r="C108" s="293" t="s">
        <v>1178</v>
      </c>
      <c r="D108" s="293" t="s">
        <v>893</v>
      </c>
      <c r="E108" s="293" t="s">
        <v>894</v>
      </c>
      <c r="F108" s="293"/>
      <c r="G108" s="293" t="s">
        <v>74</v>
      </c>
      <c r="H108" s="295" t="str">
        <f>vlookup(G108,'Bidding list 26'!$B$4:$G$270,6,0)</f>
        <v>C61-4850, Not including RFID module. Includes: 64GB 27-key Android 11, controller with battery, charging dock, charging adapter, glass screen protector</v>
      </c>
      <c r="I108" s="220">
        <v>1.55E7</v>
      </c>
      <c r="J108" s="296">
        <v>3.0</v>
      </c>
      <c r="K108" s="297">
        <f t="shared" si="1"/>
        <v>46500000</v>
      </c>
      <c r="L108" s="293" t="s">
        <v>1228</v>
      </c>
      <c r="M108" s="298"/>
      <c r="N108" s="299" t="s">
        <v>886</v>
      </c>
      <c r="O108" s="300" t="s">
        <v>98</v>
      </c>
      <c r="P108" s="300" t="s">
        <v>21</v>
      </c>
      <c r="Q108" s="301"/>
      <c r="R108" s="219">
        <f t="shared" si="15"/>
        <v>-46121</v>
      </c>
      <c r="S108" s="302">
        <f t="array" ref="S108">INDEX('NONG Project Timeline-OPM updat'!$D$8:$I$65,MATCH(1,('NONG Project Timeline-OPM updat'!$B$8:$B$65=N108)*('NONG Project Timeline-OPM updat'!$C$8:$C$65=O108),0),MATCH(P108,'NONG Project Timeline-OPM updat'!$D$5:$I$5,0))-14</f>
        <v>46244</v>
      </c>
      <c r="T108" s="221">
        <f t="shared" si="16"/>
        <v>123</v>
      </c>
      <c r="U108" s="303">
        <f>IFERROR(VLOOKUP(G108,'Bidding list 26'!$B$2:$P$21,15,0),"")</f>
        <v>65</v>
      </c>
      <c r="V108" s="304">
        <f t="shared" si="17"/>
        <v>46179</v>
      </c>
      <c r="W108" s="303" t="str">
        <f t="shared" si="18"/>
        <v>On time</v>
      </c>
      <c r="X108" s="305" t="s">
        <v>160</v>
      </c>
      <c r="Y108" s="294" t="s">
        <v>477</v>
      </c>
      <c r="Z108" s="294" t="s">
        <v>751</v>
      </c>
      <c r="AA108" s="293" t="s">
        <v>1229</v>
      </c>
      <c r="AB108" s="293"/>
      <c r="AC108" s="293"/>
      <c r="AD108" s="293"/>
      <c r="AE108" s="293"/>
      <c r="AF108" s="293"/>
      <c r="AG108" s="306"/>
      <c r="AH108" s="294" t="s">
        <v>1233</v>
      </c>
      <c r="AI108" s="307"/>
      <c r="AJ108" s="308" t="str">
        <f t="shared" si="23"/>
        <v>WHPDA CHAINWAY C61-48503OR6New BuyL10-MP-OR6-MVA2605-06OM</v>
      </c>
      <c r="AK108" s="308">
        <f t="shared" si="19"/>
        <v>0</v>
      </c>
      <c r="AL108" s="308">
        <f t="shared" si="20"/>
        <v>0</v>
      </c>
      <c r="AM108" s="308">
        <f t="shared" si="21"/>
        <v>0</v>
      </c>
      <c r="AN108" s="308">
        <f t="shared" si="22"/>
        <v>0</v>
      </c>
      <c r="AO108" s="308"/>
      <c r="AP108" s="308"/>
      <c r="AQ108" s="308"/>
    </row>
    <row r="109" ht="37.5" customHeight="1">
      <c r="A109" s="292">
        <v>46121.0</v>
      </c>
      <c r="B109" s="293" t="s">
        <v>891</v>
      </c>
      <c r="C109" s="293" t="s">
        <v>1178</v>
      </c>
      <c r="D109" s="293" t="s">
        <v>893</v>
      </c>
      <c r="E109" s="293" t="s">
        <v>894</v>
      </c>
      <c r="F109" s="293"/>
      <c r="G109" s="293" t="s">
        <v>14</v>
      </c>
      <c r="H109" s="295" t="str">
        <f>vlookup(G109,'Bidding list 26'!$B$4:$G$270,6,0)</f>
        <v>ZEBRA DS8178,USB cable PCS Wireless Scanner</v>
      </c>
      <c r="I109" s="220">
        <v>5800000.0</v>
      </c>
      <c r="J109" s="296">
        <v>3.0</v>
      </c>
      <c r="K109" s="297">
        <f t="shared" si="1"/>
        <v>17400000</v>
      </c>
      <c r="L109" s="293" t="s">
        <v>1228</v>
      </c>
      <c r="M109" s="298"/>
      <c r="N109" s="299" t="s">
        <v>886</v>
      </c>
      <c r="O109" s="300" t="s">
        <v>98</v>
      </c>
      <c r="P109" s="300" t="s">
        <v>21</v>
      </c>
      <c r="Q109" s="301"/>
      <c r="R109" s="219">
        <f t="shared" si="15"/>
        <v>-46121</v>
      </c>
      <c r="S109" s="302">
        <f t="array" ref="S109">INDEX('NONG Project Timeline-OPM updat'!$D$8:$I$65,MATCH(1,('NONG Project Timeline-OPM updat'!$B$8:$B$65=N109)*('NONG Project Timeline-OPM updat'!$C$8:$C$65=O109),0),MATCH(P109,'NONG Project Timeline-OPM updat'!$D$5:$I$5,0))-14</f>
        <v>46244</v>
      </c>
      <c r="T109" s="221">
        <f t="shared" si="16"/>
        <v>123</v>
      </c>
      <c r="U109" s="303">
        <f>IFERROR(VLOOKUP(G109,'Bidding list 26'!$B$2:$P$21,15,0),"")</f>
        <v>65</v>
      </c>
      <c r="V109" s="304">
        <f t="shared" si="17"/>
        <v>46179</v>
      </c>
      <c r="W109" s="303" t="str">
        <f t="shared" si="18"/>
        <v>On time</v>
      </c>
      <c r="X109" s="305" t="s">
        <v>160</v>
      </c>
      <c r="Y109" s="294" t="s">
        <v>477</v>
      </c>
      <c r="Z109" s="294" t="s">
        <v>751</v>
      </c>
      <c r="AA109" s="293" t="s">
        <v>1229</v>
      </c>
      <c r="AB109" s="293"/>
      <c r="AC109" s="293"/>
      <c r="AD109" s="293"/>
      <c r="AE109" s="293"/>
      <c r="AF109" s="293"/>
      <c r="AG109" s="306"/>
      <c r="AH109" s="294" t="s">
        <v>1234</v>
      </c>
      <c r="AI109" s="307"/>
      <c r="AJ109" s="308" t="str">
        <f t="shared" si="23"/>
        <v>WH Barcode Scanner ZEBRA DS8178,USB cable3OR6New BuyL10-MP-OR6-MVA2605-06OM</v>
      </c>
      <c r="AK109" s="308">
        <f t="shared" si="19"/>
        <v>0</v>
      </c>
      <c r="AL109" s="308">
        <f t="shared" si="20"/>
        <v>0</v>
      </c>
      <c r="AM109" s="308">
        <f t="shared" si="21"/>
        <v>0</v>
      </c>
      <c r="AN109" s="308">
        <f t="shared" si="22"/>
        <v>0</v>
      </c>
      <c r="AO109" s="308"/>
      <c r="AP109" s="308"/>
      <c r="AQ109" s="308"/>
    </row>
    <row r="110" ht="27.75" customHeight="1">
      <c r="A110" s="84">
        <v>46121.0</v>
      </c>
      <c r="B110" s="85" t="s">
        <v>902</v>
      </c>
      <c r="C110" s="85" t="s">
        <v>1235</v>
      </c>
      <c r="D110" s="85" t="s">
        <v>1236</v>
      </c>
      <c r="E110" s="107" t="s">
        <v>1237</v>
      </c>
      <c r="F110" s="265">
        <v>3105.0</v>
      </c>
      <c r="G110" s="99" t="s">
        <v>55</v>
      </c>
      <c r="H110" s="114" t="str">
        <f>vlookup(G110,'Bidding list 26'!$B$4:$G$270,6,0)</f>
        <v>Pro Tower QCT1250, Ultra 5 235, Ram 16GB DDR5, SSD
512GB, Integrated graphics card, Power 180W, HDMI &amp; DP Port,
Keyboard and Mouse, 3Yrs Wty</v>
      </c>
      <c r="I110" s="6"/>
      <c r="J110" s="282">
        <v>40.0</v>
      </c>
      <c r="K110" s="266">
        <f t="shared" si="1"/>
        <v>0</v>
      </c>
      <c r="L110" s="99" t="s">
        <v>1238</v>
      </c>
      <c r="M110" s="91"/>
      <c r="N110" s="166" t="s">
        <v>886</v>
      </c>
      <c r="O110" s="92" t="s">
        <v>98</v>
      </c>
      <c r="P110" s="92" t="s">
        <v>43</v>
      </c>
      <c r="Q110" s="288">
        <v>46174.0</v>
      </c>
      <c r="R110" s="93">
        <f t="shared" si="15"/>
        <v>53</v>
      </c>
      <c r="S110" s="94">
        <f t="array" ref="S110">INDEX('NONG Project Timeline-OPM updat'!$D$8:$I$65,MATCH(1,('NONG Project Timeline-OPM updat'!$B$8:$B$65=N110)*('NONG Project Timeline-OPM updat'!$C$8:$C$65=O110),0),MATCH(P110,'NONG Project Timeline-OPM updat'!$D$5:$I$5,0))-14</f>
        <v>46174</v>
      </c>
      <c r="T110" s="95">
        <f t="shared" si="16"/>
        <v>53</v>
      </c>
      <c r="U110" s="96">
        <f>IFERROR(VLOOKUP(G110,'Bidding list 26'!$B$2:$P$21,15,0),"")</f>
        <v>70</v>
      </c>
      <c r="V110" s="97">
        <f t="shared" si="17"/>
        <v>46104</v>
      </c>
      <c r="W110" s="96" t="str">
        <f t="shared" si="18"/>
        <v>Late</v>
      </c>
      <c r="X110" s="135" t="s">
        <v>160</v>
      </c>
      <c r="Y110" s="99" t="s">
        <v>256</v>
      </c>
      <c r="Z110" s="99" t="s">
        <v>161</v>
      </c>
      <c r="AA110" s="99" t="s">
        <v>1239</v>
      </c>
      <c r="AB110" s="99" t="s">
        <v>161</v>
      </c>
      <c r="AC110" s="99" t="s">
        <v>1240</v>
      </c>
      <c r="AD110" s="99" t="s">
        <v>161</v>
      </c>
      <c r="AE110" s="99" t="s">
        <v>1240</v>
      </c>
      <c r="AF110" s="124">
        <v>46190.0</v>
      </c>
      <c r="AG110" s="124">
        <v>46193.0</v>
      </c>
      <c r="AH110" s="99" t="s">
        <v>1241</v>
      </c>
      <c r="AI110" s="17"/>
      <c r="AJ110" s="3" t="str">
        <f t="shared" si="23"/>
        <v>MEIPC+(updated)40OR6New BuyFATP-MP-OR6-MVA2605-37OM</v>
      </c>
      <c r="AK110" s="3">
        <f t="shared" si="19"/>
        <v>40</v>
      </c>
      <c r="AL110" s="3">
        <f t="shared" si="20"/>
        <v>40</v>
      </c>
      <c r="AM110" s="3">
        <f t="shared" si="21"/>
        <v>40</v>
      </c>
      <c r="AN110" s="3">
        <f t="shared" si="22"/>
        <v>40</v>
      </c>
    </row>
    <row r="111" ht="42.75" customHeight="1">
      <c r="A111" s="97">
        <v>46121.0</v>
      </c>
      <c r="B111" s="98" t="s">
        <v>902</v>
      </c>
      <c r="C111" s="98" t="s">
        <v>1235</v>
      </c>
      <c r="D111" s="98" t="s">
        <v>1236</v>
      </c>
      <c r="E111" s="268" t="s">
        <v>1237</v>
      </c>
      <c r="F111" s="269">
        <v>3105.0</v>
      </c>
      <c r="G111" s="135" t="s">
        <v>65</v>
      </c>
      <c r="H111" s="102" t="str">
        <f>vlookup(G111,'Bidding list 26'!$B$4:$G$270,6,0)</f>
        <v>NUC 14 Essential NUC14MNK150 Intel N150, Ram 16 GB DDR5,SSD 256GB, Wi-Fi and Bluetooth, NoOS, 3Yrs Wty</v>
      </c>
      <c r="I111" s="105">
        <v>7800000.0</v>
      </c>
      <c r="J111" s="286">
        <v>235.0</v>
      </c>
      <c r="K111" s="270">
        <f t="shared" si="1"/>
        <v>1833000000</v>
      </c>
      <c r="L111" s="135" t="s">
        <v>1238</v>
      </c>
      <c r="M111" s="118"/>
      <c r="N111" s="135" t="s">
        <v>886</v>
      </c>
      <c r="O111" s="95" t="s">
        <v>98</v>
      </c>
      <c r="P111" s="95" t="s">
        <v>43</v>
      </c>
      <c r="Q111" s="310">
        <v>46174.0</v>
      </c>
      <c r="R111" s="93">
        <f t="shared" si="15"/>
        <v>53</v>
      </c>
      <c r="S111" s="94">
        <f t="array" ref="S111">INDEX('NONG Project Timeline-OPM updat'!$D$8:$I$65,MATCH(1,('NONG Project Timeline-OPM updat'!$B$8:$B$65=N111)*('NONG Project Timeline-OPM updat'!$C$8:$C$65=O111),0),MATCH(P111,'NONG Project Timeline-OPM updat'!$D$5:$I$5,0))-14</f>
        <v>46174</v>
      </c>
      <c r="T111" s="95">
        <f t="shared" si="16"/>
        <v>53</v>
      </c>
      <c r="U111" s="96">
        <f>IFERROR(VLOOKUP(G111,'Bidding list 26'!$B$2:$P$21,15,0),"")</f>
        <v>50</v>
      </c>
      <c r="V111" s="97">
        <f t="shared" si="17"/>
        <v>46124</v>
      </c>
      <c r="W111" s="96" t="str">
        <f t="shared" si="18"/>
        <v>On time</v>
      </c>
      <c r="X111" s="135" t="s">
        <v>160</v>
      </c>
      <c r="Y111" s="135" t="s">
        <v>256</v>
      </c>
      <c r="Z111" s="135" t="s">
        <v>161</v>
      </c>
      <c r="AA111" s="135" t="s">
        <v>1242</v>
      </c>
      <c r="AB111" s="135" t="s">
        <v>161</v>
      </c>
      <c r="AC111" s="135" t="s">
        <v>1243</v>
      </c>
      <c r="AD111" s="135" t="s">
        <v>161</v>
      </c>
      <c r="AE111" s="135" t="s">
        <v>1243</v>
      </c>
      <c r="AF111" s="98"/>
      <c r="AG111" s="130" t="s">
        <v>1244</v>
      </c>
      <c r="AH111" s="135" t="s">
        <v>1245</v>
      </c>
      <c r="AI111" s="17"/>
      <c r="AJ111" s="3" t="str">
        <f t="shared" si="23"/>
        <v>MEMini PC ASUS NUC 14 Essential NUC14MNK150235OR6New BuyFATP-MP-OR6-MVA2605-39OM</v>
      </c>
      <c r="AK111" s="3">
        <f t="shared" si="19"/>
        <v>235</v>
      </c>
      <c r="AL111" s="3">
        <f t="shared" si="20"/>
        <v>235</v>
      </c>
      <c r="AM111" s="3">
        <f t="shared" si="21"/>
        <v>235</v>
      </c>
      <c r="AN111" s="3">
        <f t="shared" si="22"/>
        <v>235</v>
      </c>
    </row>
    <row r="112" ht="42.75" customHeight="1">
      <c r="A112" s="84">
        <v>46121.0</v>
      </c>
      <c r="B112" s="85" t="s">
        <v>902</v>
      </c>
      <c r="C112" s="85" t="s">
        <v>1235</v>
      </c>
      <c r="D112" s="85" t="s">
        <v>1236</v>
      </c>
      <c r="E112" s="107" t="s">
        <v>1237</v>
      </c>
      <c r="F112" s="265">
        <v>3105.0</v>
      </c>
      <c r="G112" s="99" t="s">
        <v>71</v>
      </c>
      <c r="H112" s="114" t="str">
        <f>vlookup(G112,'Bidding list 26'!$B$4:$G$270,6,0)</f>
        <v>#N/A</v>
      </c>
      <c r="I112" s="6"/>
      <c r="J112" s="282">
        <v>185.0</v>
      </c>
      <c r="K112" s="266">
        <f t="shared" si="1"/>
        <v>0</v>
      </c>
      <c r="L112" s="99" t="s">
        <v>1238</v>
      </c>
      <c r="M112" s="91"/>
      <c r="N112" s="166" t="s">
        <v>886</v>
      </c>
      <c r="O112" s="92" t="s">
        <v>98</v>
      </c>
      <c r="P112" s="92" t="s">
        <v>43</v>
      </c>
      <c r="Q112" s="288">
        <v>46174.0</v>
      </c>
      <c r="R112" s="93">
        <f t="shared" si="15"/>
        <v>53</v>
      </c>
      <c r="S112" s="94">
        <f t="array" ref="S112">INDEX('NONG Project Timeline-OPM updat'!$D$8:$I$65,MATCH(1,('NONG Project Timeline-OPM updat'!$B$8:$B$65=N112)*('NONG Project Timeline-OPM updat'!$C$8:$C$65=O112),0),MATCH(P112,'NONG Project Timeline-OPM updat'!$D$5:$I$5,0))-14</f>
        <v>46174</v>
      </c>
      <c r="T112" s="95">
        <f t="shared" si="16"/>
        <v>53</v>
      </c>
      <c r="U112" s="96" t="str">
        <f>IFERROR(VLOOKUP(G112,'Bidding list 26'!$B$2:$P$21,15,0),"")</f>
        <v/>
      </c>
      <c r="V112" s="97">
        <f t="shared" si="17"/>
        <v>46174</v>
      </c>
      <c r="W112" s="96" t="str">
        <f t="shared" si="18"/>
        <v>On time</v>
      </c>
      <c r="X112" s="135" t="s">
        <v>160</v>
      </c>
      <c r="Y112" s="99" t="s">
        <v>256</v>
      </c>
      <c r="Z112" s="99" t="s">
        <v>751</v>
      </c>
      <c r="AA112" s="135" t="s">
        <v>1246</v>
      </c>
      <c r="AB112" s="99" t="s">
        <v>161</v>
      </c>
      <c r="AC112" s="99" t="s">
        <v>1247</v>
      </c>
      <c r="AD112" s="99" t="s">
        <v>161</v>
      </c>
      <c r="AE112" s="99" t="s">
        <v>1247</v>
      </c>
      <c r="AF112" s="85"/>
      <c r="AG112" s="101"/>
      <c r="AH112" s="99" t="s">
        <v>1248</v>
      </c>
      <c r="AI112" s="289" t="s">
        <v>1211</v>
      </c>
      <c r="AJ112" s="3" t="str">
        <f t="shared" si="23"/>
        <v>MEMonitor 2 (old)185OR6New BuyFATP-MP-OR6-MVA2606-01OM</v>
      </c>
      <c r="AK112" s="3">
        <f t="shared" si="19"/>
        <v>0</v>
      </c>
      <c r="AL112" s="3">
        <f t="shared" si="20"/>
        <v>185</v>
      </c>
      <c r="AM112" s="3">
        <f t="shared" si="21"/>
        <v>185</v>
      </c>
      <c r="AN112" s="3">
        <f t="shared" si="22"/>
        <v>0</v>
      </c>
    </row>
    <row r="113" ht="42.75" customHeight="1">
      <c r="A113" s="84">
        <v>46121.0</v>
      </c>
      <c r="B113" s="85" t="s">
        <v>902</v>
      </c>
      <c r="C113" s="85" t="s">
        <v>1235</v>
      </c>
      <c r="D113" s="85" t="s">
        <v>1236</v>
      </c>
      <c r="E113" s="107" t="s">
        <v>1237</v>
      </c>
      <c r="F113" s="265">
        <v>3105.0</v>
      </c>
      <c r="G113" s="99" t="s">
        <v>69</v>
      </c>
      <c r="H113" s="114" t="str">
        <f>vlookup(G113,'Bidding list 26'!$B$4:$G$270,6,0)</f>
        <v>#N/A</v>
      </c>
      <c r="I113" s="6"/>
      <c r="J113" s="282">
        <v>90.0</v>
      </c>
      <c r="K113" s="266">
        <f t="shared" si="1"/>
        <v>0</v>
      </c>
      <c r="L113" s="99" t="s">
        <v>1238</v>
      </c>
      <c r="M113" s="91"/>
      <c r="N113" s="166" t="s">
        <v>886</v>
      </c>
      <c r="O113" s="92" t="s">
        <v>98</v>
      </c>
      <c r="P113" s="92" t="s">
        <v>43</v>
      </c>
      <c r="Q113" s="288">
        <v>46174.0</v>
      </c>
      <c r="R113" s="93">
        <f t="shared" si="15"/>
        <v>53</v>
      </c>
      <c r="S113" s="94">
        <f t="array" ref="S113">INDEX('NONG Project Timeline-OPM updat'!$D$8:$I$65,MATCH(1,('NONG Project Timeline-OPM updat'!$B$8:$B$65=N113)*('NONG Project Timeline-OPM updat'!$C$8:$C$65=O113),0),MATCH(P113,'NONG Project Timeline-OPM updat'!$D$5:$I$5,0))-14</f>
        <v>46174</v>
      </c>
      <c r="T113" s="95">
        <f t="shared" si="16"/>
        <v>53</v>
      </c>
      <c r="U113" s="96" t="str">
        <f>IFERROR(VLOOKUP(G113,'Bidding list 26'!$B$2:$P$21,15,0),"")</f>
        <v/>
      </c>
      <c r="V113" s="97">
        <f t="shared" si="17"/>
        <v>46174</v>
      </c>
      <c r="W113" s="96" t="str">
        <f t="shared" si="18"/>
        <v>On time</v>
      </c>
      <c r="X113" s="135" t="s">
        <v>160</v>
      </c>
      <c r="Y113" s="99" t="s">
        <v>256</v>
      </c>
      <c r="Z113" s="99" t="s">
        <v>161</v>
      </c>
      <c r="AA113" s="135" t="s">
        <v>1212</v>
      </c>
      <c r="AB113" s="85" t="s">
        <v>161</v>
      </c>
      <c r="AC113" s="85" t="s">
        <v>1213</v>
      </c>
      <c r="AD113" s="85" t="s">
        <v>161</v>
      </c>
      <c r="AE113" s="85" t="s">
        <v>1213</v>
      </c>
      <c r="AF113" s="85"/>
      <c r="AG113" s="101"/>
      <c r="AH113" s="99" t="s">
        <v>1249</v>
      </c>
      <c r="AI113" s="289" t="s">
        <v>1211</v>
      </c>
      <c r="AJ113" s="3" t="str">
        <f t="shared" si="23"/>
        <v>MEMonitor 1 (old)90OR6New BuyFATP-MP-OR6-MVA2606-07OM</v>
      </c>
      <c r="AK113" s="3">
        <f t="shared" si="19"/>
        <v>90</v>
      </c>
      <c r="AL113" s="3">
        <f t="shared" si="20"/>
        <v>90</v>
      </c>
      <c r="AM113" s="3">
        <f t="shared" si="21"/>
        <v>90</v>
      </c>
      <c r="AN113" s="3">
        <f t="shared" si="22"/>
        <v>0</v>
      </c>
    </row>
    <row r="114" ht="42.75" customHeight="1">
      <c r="A114" s="84">
        <v>46121.0</v>
      </c>
      <c r="B114" s="85" t="s">
        <v>902</v>
      </c>
      <c r="C114" s="85" t="s">
        <v>1235</v>
      </c>
      <c r="D114" s="85" t="s">
        <v>1236</v>
      </c>
      <c r="E114" s="107" t="s">
        <v>1237</v>
      </c>
      <c r="F114" s="265">
        <v>3105.0</v>
      </c>
      <c r="G114" s="99" t="s">
        <v>42</v>
      </c>
      <c r="H114" s="114" t="str">
        <f>vlookup(G114,'Bidding list 26'!$B$4:$G$270,6,0)</f>
        <v>SEUIC HS505HDP-2530 ,USB cable</v>
      </c>
      <c r="I114" s="6"/>
      <c r="J114" s="282">
        <v>293.0</v>
      </c>
      <c r="K114" s="266">
        <f t="shared" si="1"/>
        <v>0</v>
      </c>
      <c r="L114" s="99" t="s">
        <v>1238</v>
      </c>
      <c r="M114" s="91"/>
      <c r="N114" s="166" t="s">
        <v>886</v>
      </c>
      <c r="O114" s="92" t="s">
        <v>98</v>
      </c>
      <c r="P114" s="92" t="s">
        <v>43</v>
      </c>
      <c r="Q114" s="288">
        <v>46174.0</v>
      </c>
      <c r="R114" s="93">
        <f t="shared" si="15"/>
        <v>53</v>
      </c>
      <c r="S114" s="94">
        <f t="array" ref="S114">INDEX('NONG Project Timeline-OPM updat'!$D$8:$I$65,MATCH(1,('NONG Project Timeline-OPM updat'!$B$8:$B$65=N114)*('NONG Project Timeline-OPM updat'!$C$8:$C$65=O114),0),MATCH(P114,'NONG Project Timeline-OPM updat'!$D$5:$I$5,0))-14</f>
        <v>46174</v>
      </c>
      <c r="T114" s="95">
        <f t="shared" si="16"/>
        <v>53</v>
      </c>
      <c r="U114" s="96">
        <f>IFERROR(VLOOKUP(G114,'Bidding list 26'!$B$2:$P$21,15,0),"")</f>
        <v>50</v>
      </c>
      <c r="V114" s="97">
        <f t="shared" si="17"/>
        <v>46124</v>
      </c>
      <c r="W114" s="96" t="str">
        <f t="shared" si="18"/>
        <v>On time</v>
      </c>
      <c r="X114" s="135" t="s">
        <v>160</v>
      </c>
      <c r="Y114" s="99" t="s">
        <v>256</v>
      </c>
      <c r="Z114" s="99" t="s">
        <v>161</v>
      </c>
      <c r="AA114" s="99" t="s">
        <v>1250</v>
      </c>
      <c r="AB114" s="99" t="s">
        <v>161</v>
      </c>
      <c r="AC114" s="99" t="s">
        <v>1251</v>
      </c>
      <c r="AD114" s="99" t="s">
        <v>161</v>
      </c>
      <c r="AE114" s="99" t="s">
        <v>1222</v>
      </c>
      <c r="AF114" s="85"/>
      <c r="AG114" s="101"/>
      <c r="AH114" s="99" t="s">
        <v>1252</v>
      </c>
      <c r="AI114" s="17"/>
      <c r="AJ114" s="3" t="str">
        <f t="shared" si="23"/>
        <v>MEBarcode Scanner SEUIC HS505HDP-2530 ,USB cable293OR6New BuyFATP-MP-OR6-MVA2605-07OM</v>
      </c>
      <c r="AK114" s="3">
        <f t="shared" si="19"/>
        <v>293</v>
      </c>
      <c r="AL114" s="3">
        <f t="shared" si="20"/>
        <v>293</v>
      </c>
      <c r="AM114" s="3">
        <f t="shared" si="21"/>
        <v>293</v>
      </c>
      <c r="AN114" s="3">
        <f t="shared" si="22"/>
        <v>0</v>
      </c>
    </row>
    <row r="115" ht="42.75" customHeight="1">
      <c r="A115" s="84">
        <v>46121.0</v>
      </c>
      <c r="B115" s="85" t="s">
        <v>902</v>
      </c>
      <c r="C115" s="85" t="s">
        <v>1235</v>
      </c>
      <c r="D115" s="85" t="s">
        <v>1236</v>
      </c>
      <c r="E115" s="107" t="s">
        <v>1237</v>
      </c>
      <c r="F115" s="265">
        <v>3105.0</v>
      </c>
      <c r="G115" s="99" t="s">
        <v>29</v>
      </c>
      <c r="H115" s="114" t="str">
        <f>vlookup(G115,'Bidding list 26'!$B$4:$G$270,6,0)</f>
        <v>ZT610, 600dpi </v>
      </c>
      <c r="I115" s="6"/>
      <c r="J115" s="282">
        <v>26.0</v>
      </c>
      <c r="K115" s="266">
        <f t="shared" si="1"/>
        <v>0</v>
      </c>
      <c r="L115" s="99" t="s">
        <v>1238</v>
      </c>
      <c r="M115" s="91"/>
      <c r="N115" s="166" t="s">
        <v>886</v>
      </c>
      <c r="O115" s="92" t="s">
        <v>98</v>
      </c>
      <c r="P115" s="92" t="s">
        <v>43</v>
      </c>
      <c r="Q115" s="288">
        <v>46174.0</v>
      </c>
      <c r="R115" s="93">
        <f t="shared" si="15"/>
        <v>53</v>
      </c>
      <c r="S115" s="94">
        <f t="array" ref="S115">INDEX('NONG Project Timeline-OPM updat'!$D$8:$I$65,MATCH(1,('NONG Project Timeline-OPM updat'!$B$8:$B$65=N115)*('NONG Project Timeline-OPM updat'!$C$8:$C$65=O115),0),MATCH(P115,'NONG Project Timeline-OPM updat'!$D$5:$I$5,0))-14</f>
        <v>46174</v>
      </c>
      <c r="T115" s="95">
        <f t="shared" si="16"/>
        <v>53</v>
      </c>
      <c r="U115" s="96">
        <f>IFERROR(VLOOKUP(G115,'Bidding list 26'!$B$2:$P$21,15,0),"")</f>
        <v>50</v>
      </c>
      <c r="V115" s="97">
        <f t="shared" si="17"/>
        <v>46124</v>
      </c>
      <c r="W115" s="96" t="str">
        <f t="shared" si="18"/>
        <v>On time</v>
      </c>
      <c r="X115" s="135" t="s">
        <v>160</v>
      </c>
      <c r="Y115" s="99" t="s">
        <v>256</v>
      </c>
      <c r="Z115" s="99" t="s">
        <v>161</v>
      </c>
      <c r="AA115" s="99" t="s">
        <v>1250</v>
      </c>
      <c r="AB115" s="99" t="s">
        <v>161</v>
      </c>
      <c r="AC115" s="99" t="s">
        <v>1253</v>
      </c>
      <c r="AD115" s="99" t="s">
        <v>161</v>
      </c>
      <c r="AE115" s="99" t="s">
        <v>1253</v>
      </c>
      <c r="AF115" s="85"/>
      <c r="AG115" s="101"/>
      <c r="AH115" s="99" t="s">
        <v>1254</v>
      </c>
      <c r="AI115" s="289" t="s">
        <v>1211</v>
      </c>
      <c r="AJ115" s="3" t="str">
        <f t="shared" si="23"/>
        <v>MEBarcode Printer  ZEBRA26OR6New BuyFATP-MP-OR6-MVA2605-07OM</v>
      </c>
      <c r="AK115" s="3">
        <f t="shared" si="19"/>
        <v>26</v>
      </c>
      <c r="AL115" s="3">
        <f t="shared" si="20"/>
        <v>26</v>
      </c>
      <c r="AM115" s="3">
        <f t="shared" si="21"/>
        <v>26</v>
      </c>
      <c r="AN115" s="3">
        <f t="shared" si="22"/>
        <v>0</v>
      </c>
    </row>
    <row r="116" ht="72.75" customHeight="1">
      <c r="A116" s="34">
        <v>46129.0</v>
      </c>
      <c r="B116" s="99" t="s">
        <v>26</v>
      </c>
      <c r="C116" s="99" t="s">
        <v>881</v>
      </c>
      <c r="D116" s="99" t="s">
        <v>882</v>
      </c>
      <c r="E116" s="99" t="s">
        <v>883</v>
      </c>
      <c r="F116" s="282">
        <v>4144.0</v>
      </c>
      <c r="G116" s="99" t="s">
        <v>70</v>
      </c>
      <c r="H116" s="114" t="str">
        <f>vlookup(G116,'Bidding list 26'!$B$4:$G$270,6,0)</f>
        <v>VA1903H-2, 19 inch, VGA cable + HDMI cable / Brand: VIEWSONIC</v>
      </c>
      <c r="I116" s="88">
        <v>1240000.0</v>
      </c>
      <c r="J116" s="282">
        <v>11.0</v>
      </c>
      <c r="K116" s="266">
        <f t="shared" si="1"/>
        <v>13640000</v>
      </c>
      <c r="L116" s="99" t="s">
        <v>1255</v>
      </c>
      <c r="M116" s="91"/>
      <c r="N116" s="166" t="s">
        <v>886</v>
      </c>
      <c r="O116" s="92" t="s">
        <v>98</v>
      </c>
      <c r="P116" s="92" t="s">
        <v>43</v>
      </c>
      <c r="Q116" s="192"/>
      <c r="R116" s="93">
        <f t="shared" si="15"/>
        <v>-46129</v>
      </c>
      <c r="S116" s="94">
        <f t="array" ref="S116">INDEX('NONG Project Timeline-OPM updat'!$D$8:$I$65,MATCH(1,('NONG Project Timeline-OPM updat'!$B$8:$B$65=N116)*('NONG Project Timeline-OPM updat'!$C$8:$C$65=O116),0),MATCH(P116,'NONG Project Timeline-OPM updat'!$D$5:$I$5,0))-14</f>
        <v>46174</v>
      </c>
      <c r="T116" s="95">
        <f t="shared" si="16"/>
        <v>45</v>
      </c>
      <c r="U116" s="96" t="str">
        <f>IFERROR(VLOOKUP(G116,'Bidding list 26'!$B$2:$P$21,15,0),"")</f>
        <v/>
      </c>
      <c r="V116" s="97">
        <f t="shared" si="17"/>
        <v>46174</v>
      </c>
      <c r="W116" s="96" t="str">
        <f t="shared" si="18"/>
        <v>On time</v>
      </c>
      <c r="X116" s="135" t="s">
        <v>160</v>
      </c>
      <c r="Y116" s="99" t="s">
        <v>256</v>
      </c>
      <c r="Z116" s="99" t="s">
        <v>161</v>
      </c>
      <c r="AA116" s="99" t="s">
        <v>1256</v>
      </c>
      <c r="AB116" s="99" t="s">
        <v>161</v>
      </c>
      <c r="AC116" s="99" t="s">
        <v>1257</v>
      </c>
      <c r="AD116" s="99" t="s">
        <v>161</v>
      </c>
      <c r="AE116" s="99" t="s">
        <v>1257</v>
      </c>
      <c r="AF116" s="85"/>
      <c r="AG116" s="147" t="s">
        <v>1258</v>
      </c>
      <c r="AH116" s="99" t="s">
        <v>1259</v>
      </c>
      <c r="AI116" s="6"/>
      <c r="AK116" s="3">
        <f t="shared" si="19"/>
        <v>11</v>
      </c>
      <c r="AL116" s="3">
        <f t="shared" si="20"/>
        <v>11</v>
      </c>
      <c r="AM116" s="3">
        <f t="shared" si="21"/>
        <v>11</v>
      </c>
      <c r="AN116" s="3">
        <f t="shared" si="22"/>
        <v>11</v>
      </c>
    </row>
    <row r="117" ht="72.75" customHeight="1">
      <c r="A117" s="34">
        <v>46129.0</v>
      </c>
      <c r="B117" s="99" t="s">
        <v>26</v>
      </c>
      <c r="C117" s="99" t="s">
        <v>881</v>
      </c>
      <c r="D117" s="99" t="s">
        <v>882</v>
      </c>
      <c r="E117" s="99" t="s">
        <v>883</v>
      </c>
      <c r="F117" s="282">
        <v>4144.0</v>
      </c>
      <c r="G117" s="99" t="s">
        <v>55</v>
      </c>
      <c r="H117" s="114" t="str">
        <f>vlookup(G117,'Bidding list 26'!$B$4:$G$270,6,0)</f>
        <v>Pro Tower QCT1250, Ultra 5 235, Ram 16GB DDR5, SSD
512GB, Integrated graphics card, Power 180W, HDMI &amp; DP Port,
Keyboard and Mouse, 3Yrs Wty</v>
      </c>
      <c r="I117" s="88">
        <v>1.8717E7</v>
      </c>
      <c r="J117" s="282">
        <v>11.0</v>
      </c>
      <c r="K117" s="266">
        <f t="shared" si="1"/>
        <v>205887000</v>
      </c>
      <c r="L117" s="99" t="s">
        <v>1260</v>
      </c>
      <c r="M117" s="91"/>
      <c r="N117" s="166" t="s">
        <v>886</v>
      </c>
      <c r="O117" s="92" t="s">
        <v>98</v>
      </c>
      <c r="P117" s="92" t="s">
        <v>43</v>
      </c>
      <c r="Q117" s="192"/>
      <c r="R117" s="93">
        <f t="shared" si="15"/>
        <v>-46129</v>
      </c>
      <c r="S117" s="94">
        <f t="array" ref="S117">INDEX('NONG Project Timeline-OPM updat'!$D$8:$I$65,MATCH(1,('NONG Project Timeline-OPM updat'!$B$8:$B$65=N117)*('NONG Project Timeline-OPM updat'!$C$8:$C$65=O117),0),MATCH(P117,'NONG Project Timeline-OPM updat'!$D$5:$I$5,0))-14</f>
        <v>46174</v>
      </c>
      <c r="T117" s="95">
        <f t="shared" si="16"/>
        <v>45</v>
      </c>
      <c r="U117" s="96">
        <f>IFERROR(VLOOKUP(G117,'Bidding list 26'!$B$2:$P$21,15,0),"")</f>
        <v>70</v>
      </c>
      <c r="V117" s="97">
        <f t="shared" si="17"/>
        <v>46104</v>
      </c>
      <c r="W117" s="96" t="str">
        <f t="shared" si="18"/>
        <v>Late</v>
      </c>
      <c r="X117" s="135" t="s">
        <v>160</v>
      </c>
      <c r="Y117" s="99" t="s">
        <v>256</v>
      </c>
      <c r="Z117" s="99" t="s">
        <v>161</v>
      </c>
      <c r="AA117" s="99" t="s">
        <v>1256</v>
      </c>
      <c r="AB117" s="99" t="s">
        <v>161</v>
      </c>
      <c r="AC117" s="99" t="s">
        <v>1261</v>
      </c>
      <c r="AD117" s="99" t="s">
        <v>161</v>
      </c>
      <c r="AE117" s="99" t="s">
        <v>1261</v>
      </c>
      <c r="AF117" s="124">
        <v>46175.0</v>
      </c>
      <c r="AG117" s="124">
        <v>46178.0</v>
      </c>
      <c r="AH117" s="99" t="s">
        <v>1262</v>
      </c>
      <c r="AI117" s="6"/>
      <c r="AK117" s="3">
        <f t="shared" si="19"/>
        <v>11</v>
      </c>
      <c r="AL117" s="3">
        <f t="shared" si="20"/>
        <v>11</v>
      </c>
      <c r="AM117" s="3">
        <f t="shared" si="21"/>
        <v>11</v>
      </c>
      <c r="AN117" s="3">
        <f t="shared" si="22"/>
        <v>11</v>
      </c>
    </row>
    <row r="118" ht="72.75" customHeight="1">
      <c r="A118" s="34">
        <v>46129.0</v>
      </c>
      <c r="B118" s="99" t="s">
        <v>26</v>
      </c>
      <c r="C118" s="99" t="s">
        <v>881</v>
      </c>
      <c r="D118" s="99" t="s">
        <v>882</v>
      </c>
      <c r="E118" s="99" t="s">
        <v>883</v>
      </c>
      <c r="F118" s="282">
        <v>4144.0</v>
      </c>
      <c r="G118" s="99" t="s">
        <v>42</v>
      </c>
      <c r="H118" s="114" t="str">
        <f>vlookup(G118,'Bidding list 26'!$B$4:$G$270,6,0)</f>
        <v>SEUIC HS505HDP-2530 ,USB cable</v>
      </c>
      <c r="I118" s="88">
        <v>3300000.0</v>
      </c>
      <c r="J118" s="282">
        <v>11.0</v>
      </c>
      <c r="K118" s="266">
        <f t="shared" si="1"/>
        <v>36300000</v>
      </c>
      <c r="L118" s="99" t="s">
        <v>1263</v>
      </c>
      <c r="M118" s="91"/>
      <c r="N118" s="166" t="s">
        <v>886</v>
      </c>
      <c r="O118" s="92" t="s">
        <v>98</v>
      </c>
      <c r="P118" s="92" t="s">
        <v>43</v>
      </c>
      <c r="Q118" s="192"/>
      <c r="R118" s="93">
        <f t="shared" si="15"/>
        <v>-46129</v>
      </c>
      <c r="S118" s="94">
        <f t="array" ref="S118">INDEX('NONG Project Timeline-OPM updat'!$D$8:$I$65,MATCH(1,('NONG Project Timeline-OPM updat'!$B$8:$B$65=N118)*('NONG Project Timeline-OPM updat'!$C$8:$C$65=O118),0),MATCH(P118,'NONG Project Timeline-OPM updat'!$D$5:$I$5,0))-14</f>
        <v>46174</v>
      </c>
      <c r="T118" s="95">
        <f t="shared" si="16"/>
        <v>45</v>
      </c>
      <c r="U118" s="96">
        <f>IFERROR(VLOOKUP(G118,'Bidding list 26'!$B$2:$P$21,15,0),"")</f>
        <v>50</v>
      </c>
      <c r="V118" s="97">
        <f t="shared" si="17"/>
        <v>46124</v>
      </c>
      <c r="W118" s="96" t="str">
        <f t="shared" si="18"/>
        <v>Late</v>
      </c>
      <c r="X118" s="135" t="s">
        <v>160</v>
      </c>
      <c r="Y118" s="99" t="s">
        <v>256</v>
      </c>
      <c r="Z118" s="99" t="s">
        <v>161</v>
      </c>
      <c r="AA118" s="99" t="s">
        <v>1256</v>
      </c>
      <c r="AB118" s="99" t="s">
        <v>161</v>
      </c>
      <c r="AC118" s="99" t="s">
        <v>1264</v>
      </c>
      <c r="AD118" s="99" t="s">
        <v>161</v>
      </c>
      <c r="AE118" s="126" t="s">
        <v>753</v>
      </c>
      <c r="AF118" s="85"/>
      <c r="AG118" s="101"/>
      <c r="AH118" s="99" t="s">
        <v>1265</v>
      </c>
      <c r="AI118" s="6"/>
      <c r="AK118" s="3">
        <f t="shared" si="19"/>
        <v>11</v>
      </c>
      <c r="AL118" s="3">
        <f t="shared" si="20"/>
        <v>11</v>
      </c>
      <c r="AM118" s="3">
        <f t="shared" si="21"/>
        <v>11</v>
      </c>
      <c r="AN118" s="3">
        <f t="shared" si="22"/>
        <v>0</v>
      </c>
    </row>
    <row r="119" ht="57.0" customHeight="1">
      <c r="A119" s="34">
        <v>46121.0</v>
      </c>
      <c r="B119" s="99" t="s">
        <v>1130</v>
      </c>
      <c r="C119" s="99" t="s">
        <v>1266</v>
      </c>
      <c r="D119" s="99" t="s">
        <v>1132</v>
      </c>
      <c r="E119" s="99" t="s">
        <v>1133</v>
      </c>
      <c r="F119" s="282"/>
      <c r="G119" s="99" t="s">
        <v>52</v>
      </c>
      <c r="H119" s="114" t="str">
        <f>vlookup(G119,'Bidding list 26'!$B$4:$G$270,6,0)</f>
        <v>Pro Tower QCT1250, Core i3-14100, Ram 8GB DDR5, SSD
512GB, Integrated graphics card, Power 180W, HDMI &amp; DP Port,
Keyboard and Mouse, 3Yrs Wty</v>
      </c>
      <c r="I119" s="105"/>
      <c r="J119" s="311">
        <v>7.0</v>
      </c>
      <c r="K119" s="266"/>
      <c r="L119" s="99" t="s">
        <v>1263</v>
      </c>
      <c r="M119" s="91"/>
      <c r="N119" s="166"/>
      <c r="O119" s="240"/>
      <c r="P119" s="92"/>
      <c r="Q119" s="192"/>
      <c r="R119" s="93"/>
      <c r="S119" s="179"/>
      <c r="T119" s="95"/>
      <c r="U119" s="96"/>
      <c r="V119" s="96"/>
      <c r="W119" s="96"/>
      <c r="X119" s="98"/>
      <c r="Y119" s="85"/>
      <c r="Z119" s="99" t="s">
        <v>161</v>
      </c>
      <c r="AA119" s="126" t="s">
        <v>1267</v>
      </c>
      <c r="AB119" s="99" t="s">
        <v>161</v>
      </c>
      <c r="AC119" s="85" t="s">
        <v>1268</v>
      </c>
      <c r="AD119" s="99" t="s">
        <v>161</v>
      </c>
      <c r="AE119" s="99" t="s">
        <v>1268</v>
      </c>
      <c r="AF119" s="124">
        <v>46164.0</v>
      </c>
      <c r="AG119" s="124">
        <v>46165.0</v>
      </c>
      <c r="AH119" s="99" t="s">
        <v>1269</v>
      </c>
      <c r="AI119" s="6"/>
    </row>
    <row r="120" ht="45.0" customHeight="1">
      <c r="A120" s="34">
        <v>46121.0</v>
      </c>
      <c r="B120" s="99" t="s">
        <v>1130</v>
      </c>
      <c r="C120" s="99" t="s">
        <v>1266</v>
      </c>
      <c r="D120" s="99" t="s">
        <v>1132</v>
      </c>
      <c r="E120" s="99" t="s">
        <v>1133</v>
      </c>
      <c r="F120" s="282"/>
      <c r="G120" s="99" t="s">
        <v>70</v>
      </c>
      <c r="H120" s="114" t="str">
        <f>vlookup(G120,'Bidding list 26'!$B$4:$G$270,6,0)</f>
        <v>VA1903H-2, 19 inch, VGA cable + HDMI cable / Brand: VIEWSONIC</v>
      </c>
      <c r="I120" s="105"/>
      <c r="J120" s="311">
        <v>9.0</v>
      </c>
      <c r="K120" s="266"/>
      <c r="L120" s="99" t="s">
        <v>1263</v>
      </c>
      <c r="M120" s="91"/>
      <c r="N120" s="166"/>
      <c r="O120" s="240"/>
      <c r="P120" s="92"/>
      <c r="Q120" s="192"/>
      <c r="R120" s="93"/>
      <c r="S120" s="179"/>
      <c r="T120" s="95"/>
      <c r="U120" s="96"/>
      <c r="V120" s="96"/>
      <c r="W120" s="96"/>
      <c r="X120" s="98"/>
      <c r="Y120" s="85"/>
      <c r="Z120" s="99" t="s">
        <v>161</v>
      </c>
      <c r="AA120" s="126" t="s">
        <v>1267</v>
      </c>
      <c r="AB120" s="99" t="s">
        <v>161</v>
      </c>
      <c r="AC120" s="85" t="s">
        <v>1270</v>
      </c>
      <c r="AD120" s="99" t="s">
        <v>161</v>
      </c>
      <c r="AE120" s="4" t="s">
        <v>1270</v>
      </c>
      <c r="AF120" s="85"/>
      <c r="AG120" s="147" t="s">
        <v>1258</v>
      </c>
      <c r="AH120" s="99" t="s">
        <v>1271</v>
      </c>
      <c r="AI120" s="6"/>
    </row>
    <row r="121" ht="45.0" customHeight="1">
      <c r="A121" s="34">
        <v>46121.0</v>
      </c>
      <c r="B121" s="99" t="s">
        <v>1130</v>
      </c>
      <c r="C121" s="99" t="s">
        <v>1266</v>
      </c>
      <c r="D121" s="99" t="s">
        <v>1132</v>
      </c>
      <c r="E121" s="99" t="s">
        <v>1133</v>
      </c>
      <c r="F121" s="282"/>
      <c r="G121" s="99" t="s">
        <v>39</v>
      </c>
      <c r="H121" s="114" t="str">
        <f>vlookup(G121,'Bidding list 26'!$B$4:$G$270,6,0)</f>
        <v>HS505DP, USB cable</v>
      </c>
      <c r="I121" s="105" t="e">
        <v>#N/A</v>
      </c>
      <c r="J121" s="311">
        <v>5.0</v>
      </c>
      <c r="K121" s="266" t="str">
        <f t="shared" ref="K121:K175" si="24">I121*J121</f>
        <v>#N/A</v>
      </c>
      <c r="L121" s="99" t="s">
        <v>1263</v>
      </c>
      <c r="M121" s="91"/>
      <c r="N121" s="166"/>
      <c r="O121" s="240"/>
      <c r="P121" s="92"/>
      <c r="Q121" s="192"/>
      <c r="R121" s="93">
        <f t="shared" ref="R121:R126" si="25">Q121-A121</f>
        <v>-46121</v>
      </c>
      <c r="S121" s="179" t="str">
        <f t="array" ref="S121">INDEX('NONG Project Timeline-OPM updat'!$D$8:$I$65,MATCH(1,('NONG Project Timeline-OPM updat'!$B$8:$B$65=N121)*('NONG Project Timeline-OPM updat'!$C$8:$C$65=O121),0),MATCH(P121,'NONG Project Timeline-OPM updat'!$D$5:$I$5,0))-14</f>
        <v>#N/A</v>
      </c>
      <c r="T121" s="95" t="str">
        <f t="shared" ref="T121:T126" si="26">S121-A121</f>
        <v>#N/A</v>
      </c>
      <c r="U121" s="96">
        <f>IFERROR(VLOOKUP(G121,'Bidding list 26'!$B$2:$P$21,15,0),"")</f>
        <v>50</v>
      </c>
      <c r="V121" s="96" t="str">
        <f t="shared" ref="V121:V126" si="27">S121-U121</f>
        <v>#N/A</v>
      </c>
      <c r="W121" s="96" t="str">
        <f t="shared" ref="W121:W126" si="28">if(A121&gt;V121,"Late", "On time")</f>
        <v>#N/A</v>
      </c>
      <c r="X121" s="98"/>
      <c r="Y121" s="85"/>
      <c r="Z121" s="99" t="s">
        <v>161</v>
      </c>
      <c r="AA121" s="126" t="s">
        <v>1267</v>
      </c>
      <c r="AB121" s="99" t="s">
        <v>751</v>
      </c>
      <c r="AC121" s="85" t="s">
        <v>1272</v>
      </c>
      <c r="AD121" s="99" t="s">
        <v>161</v>
      </c>
      <c r="AE121" s="99" t="s">
        <v>1219</v>
      </c>
      <c r="AF121" s="85"/>
      <c r="AG121" s="126" t="s">
        <v>773</v>
      </c>
      <c r="AH121" s="99" t="s">
        <v>1273</v>
      </c>
      <c r="AI121" s="6"/>
      <c r="AK121" s="3">
        <f t="shared" ref="AK121:AK126" si="29">if(Z121="Done",$J121,0)</f>
        <v>5</v>
      </c>
      <c r="AL121" s="3">
        <f t="shared" ref="AL121:AL126" si="30">if(AB121="Done",$J121,0)</f>
        <v>0</v>
      </c>
      <c r="AM121" s="3">
        <f t="shared" ref="AM121:AM126" si="31">if(AD121="Done",$J121,0)</f>
        <v>5</v>
      </c>
      <c r="AN121" s="3">
        <f t="shared" ref="AN121:AN124" si="32">if(AG121&lt;&gt;"",$J121,0)</f>
        <v>5</v>
      </c>
    </row>
    <row r="122" ht="60.75" customHeight="1">
      <c r="A122" s="34">
        <v>46130.0</v>
      </c>
      <c r="B122" s="99" t="s">
        <v>49</v>
      </c>
      <c r="C122" s="99" t="s">
        <v>948</v>
      </c>
      <c r="D122" s="99" t="s">
        <v>949</v>
      </c>
      <c r="E122" s="99" t="s">
        <v>950</v>
      </c>
      <c r="F122" s="265"/>
      <c r="G122" s="99" t="s">
        <v>42</v>
      </c>
      <c r="H122" s="114" t="str">
        <f>vlookup(G122,'Bidding list 26'!$B$4:$G$270,6,0)</f>
        <v>SEUIC HS505HDP-2530 ,USB cable</v>
      </c>
      <c r="I122" s="88">
        <v>3300000.0</v>
      </c>
      <c r="J122" s="282">
        <v>3.0</v>
      </c>
      <c r="K122" s="266">
        <f t="shared" si="24"/>
        <v>9900000</v>
      </c>
      <c r="L122" s="85"/>
      <c r="M122" s="91"/>
      <c r="N122" s="166" t="s">
        <v>1163</v>
      </c>
      <c r="O122" s="92" t="s">
        <v>98</v>
      </c>
      <c r="P122" s="92" t="s">
        <v>89</v>
      </c>
      <c r="Q122" s="192"/>
      <c r="R122" s="93">
        <f t="shared" si="25"/>
        <v>-46130</v>
      </c>
      <c r="S122" s="280">
        <f t="array" ref="S122">INDEX('NONG Project Timeline-OPM updat'!$D$8:$I$65,MATCH(1,('NONG Project Timeline-OPM updat'!$B$8:$B$65=N122)*('NONG Project Timeline-OPM updat'!$C$8:$C$65=O122),0),MATCH(P122,'NONG Project Timeline-OPM updat'!$D$5:$I$5,0))-14</f>
        <v>46147</v>
      </c>
      <c r="T122" s="95">
        <f t="shared" si="26"/>
        <v>17</v>
      </c>
      <c r="U122" s="96">
        <f>IFERROR(VLOOKUP(G122,'Bidding list 26'!$B$2:$P$21,15,0),"")</f>
        <v>50</v>
      </c>
      <c r="V122" s="281">
        <f t="shared" si="27"/>
        <v>46097</v>
      </c>
      <c r="W122" s="96" t="str">
        <f t="shared" si="28"/>
        <v>Late</v>
      </c>
      <c r="X122" s="98"/>
      <c r="Y122" s="99"/>
      <c r="Z122" s="99" t="s">
        <v>161</v>
      </c>
      <c r="AA122" s="99" t="s">
        <v>1274</v>
      </c>
      <c r="AB122" s="99" t="s">
        <v>161</v>
      </c>
      <c r="AC122" s="99" t="s">
        <v>1275</v>
      </c>
      <c r="AD122" s="99" t="s">
        <v>161</v>
      </c>
      <c r="AE122" s="99" t="s">
        <v>1276</v>
      </c>
      <c r="AF122" s="169"/>
      <c r="AG122" s="169"/>
      <c r="AH122" s="99" t="s">
        <v>1277</v>
      </c>
      <c r="AI122" s="6"/>
      <c r="AK122" s="3">
        <f t="shared" si="29"/>
        <v>3</v>
      </c>
      <c r="AL122" s="3">
        <f t="shared" si="30"/>
        <v>3</v>
      </c>
      <c r="AM122" s="3">
        <f t="shared" si="31"/>
        <v>3</v>
      </c>
      <c r="AN122" s="3">
        <f t="shared" si="32"/>
        <v>0</v>
      </c>
    </row>
    <row r="123">
      <c r="A123" s="34">
        <v>46130.0</v>
      </c>
      <c r="B123" s="99" t="s">
        <v>49</v>
      </c>
      <c r="C123" s="99" t="s">
        <v>948</v>
      </c>
      <c r="D123" s="99" t="s">
        <v>949</v>
      </c>
      <c r="E123" s="99" t="s">
        <v>950</v>
      </c>
      <c r="F123" s="265"/>
      <c r="G123" s="99" t="s">
        <v>70</v>
      </c>
      <c r="H123" s="114" t="str">
        <f>vlookup(G123,'Bidding list 26'!$B$4:$G$270,6,0)</f>
        <v>VA1903H-2, 19 inch, VGA cable + HDMI cable / Brand: VIEWSONIC</v>
      </c>
      <c r="I123" s="88">
        <f>vlookup(G123,'Bidding list 26'!$B$4:$I$1009,8,0)</f>
        <v>1265000</v>
      </c>
      <c r="J123" s="282">
        <v>3.0</v>
      </c>
      <c r="K123" s="266">
        <f t="shared" si="24"/>
        <v>3795000</v>
      </c>
      <c r="L123" s="85"/>
      <c r="M123" s="91"/>
      <c r="N123" s="166" t="s">
        <v>1163</v>
      </c>
      <c r="O123" s="92" t="s">
        <v>98</v>
      </c>
      <c r="P123" s="92" t="s">
        <v>89</v>
      </c>
      <c r="Q123" s="192"/>
      <c r="R123" s="93">
        <f t="shared" si="25"/>
        <v>-46130</v>
      </c>
      <c r="S123" s="280">
        <f t="array" ref="S123">INDEX('NONG Project Timeline-OPM updat'!$D$8:$I$65,MATCH(1,('NONG Project Timeline-OPM updat'!$B$8:$B$65=N123)*('NONG Project Timeline-OPM updat'!$C$8:$C$65=O123),0),MATCH(P123,'NONG Project Timeline-OPM updat'!$D$5:$I$5,0))-14</f>
        <v>46147</v>
      </c>
      <c r="T123" s="95">
        <f t="shared" si="26"/>
        <v>17</v>
      </c>
      <c r="U123" s="96" t="str">
        <f>IFERROR(VLOOKUP(G123,'Bidding list 26'!$B$2:$P$21,15,0),"")</f>
        <v/>
      </c>
      <c r="V123" s="281">
        <f t="shared" si="27"/>
        <v>46147</v>
      </c>
      <c r="W123" s="96" t="str">
        <f t="shared" si="28"/>
        <v>On time</v>
      </c>
      <c r="X123" s="98"/>
      <c r="Y123" s="99" t="s">
        <v>477</v>
      </c>
      <c r="Z123" s="99" t="s">
        <v>161</v>
      </c>
      <c r="AA123" s="99" t="s">
        <v>1274</v>
      </c>
      <c r="AB123" s="99" t="s">
        <v>161</v>
      </c>
      <c r="AC123" s="85" t="s">
        <v>1278</v>
      </c>
      <c r="AD123" s="99" t="s">
        <v>161</v>
      </c>
      <c r="AE123" s="99" t="s">
        <v>1279</v>
      </c>
      <c r="AF123" s="85"/>
      <c r="AG123" s="147" t="s">
        <v>1258</v>
      </c>
      <c r="AH123" s="99" t="s">
        <v>1280</v>
      </c>
      <c r="AI123" s="6"/>
      <c r="AK123" s="3">
        <f t="shared" si="29"/>
        <v>3</v>
      </c>
      <c r="AL123" s="3">
        <f t="shared" si="30"/>
        <v>3</v>
      </c>
      <c r="AM123" s="3">
        <f t="shared" si="31"/>
        <v>3</v>
      </c>
      <c r="AN123" s="3">
        <f t="shared" si="32"/>
        <v>3</v>
      </c>
    </row>
    <row r="124">
      <c r="A124" s="34">
        <v>46130.0</v>
      </c>
      <c r="B124" s="99" t="s">
        <v>49</v>
      </c>
      <c r="C124" s="99" t="s">
        <v>948</v>
      </c>
      <c r="D124" s="99" t="s">
        <v>949</v>
      </c>
      <c r="E124" s="99" t="s">
        <v>950</v>
      </c>
      <c r="F124" s="265"/>
      <c r="G124" s="99" t="s">
        <v>56</v>
      </c>
      <c r="H124" s="114" t="str">
        <f>vlookup(G124,'Bidding list 26'!$B$4:$G$270,6,0)</f>
        <v>Pro Tower QCT1250, Ultra 7 265, Ram 16GB DDR5, SSD
512GB, Integrated graphics card, Power 180W, HDMI &amp; DP Port,
Keyboard and Mouse, 3Yrs Wty</v>
      </c>
      <c r="I124" s="88">
        <f>vlookup(G124,'Bidding list 26'!$B$4:$I$1009,8,0)</f>
        <v>26752000</v>
      </c>
      <c r="J124" s="282">
        <v>3.0</v>
      </c>
      <c r="K124" s="266">
        <f t="shared" si="24"/>
        <v>80256000</v>
      </c>
      <c r="L124" s="85"/>
      <c r="M124" s="91"/>
      <c r="N124" s="166" t="s">
        <v>1163</v>
      </c>
      <c r="O124" s="92" t="s">
        <v>98</v>
      </c>
      <c r="P124" s="92" t="s">
        <v>89</v>
      </c>
      <c r="Q124" s="192"/>
      <c r="R124" s="93">
        <f t="shared" si="25"/>
        <v>-46130</v>
      </c>
      <c r="S124" s="280">
        <f t="array" ref="S124">INDEX('NONG Project Timeline-OPM updat'!$D$8:$I$65,MATCH(1,('NONG Project Timeline-OPM updat'!$B$8:$B$65=N124)*('NONG Project Timeline-OPM updat'!$C$8:$C$65=O124),0),MATCH(P124,'NONG Project Timeline-OPM updat'!$D$5:$I$5,0))-14</f>
        <v>46147</v>
      </c>
      <c r="T124" s="95">
        <f t="shared" si="26"/>
        <v>17</v>
      </c>
      <c r="U124" s="96">
        <f>IFERROR(VLOOKUP(G124,'Bidding list 26'!$B$2:$P$21,15,0),"")</f>
        <v>70</v>
      </c>
      <c r="V124" s="281">
        <f t="shared" si="27"/>
        <v>46077</v>
      </c>
      <c r="W124" s="96" t="str">
        <f t="shared" si="28"/>
        <v>Late</v>
      </c>
      <c r="X124" s="98"/>
      <c r="Y124" s="99" t="s">
        <v>477</v>
      </c>
      <c r="Z124" s="99" t="s">
        <v>161</v>
      </c>
      <c r="AA124" s="99" t="s">
        <v>1274</v>
      </c>
      <c r="AB124" s="99" t="s">
        <v>161</v>
      </c>
      <c r="AC124" s="85" t="s">
        <v>1281</v>
      </c>
      <c r="AD124" s="99" t="s">
        <v>161</v>
      </c>
      <c r="AE124" s="85" t="s">
        <v>1281</v>
      </c>
      <c r="AF124" s="85"/>
      <c r="AG124" s="124">
        <v>46156.0</v>
      </c>
      <c r="AH124" s="99" t="s">
        <v>1282</v>
      </c>
      <c r="AI124" s="6"/>
      <c r="AK124" s="3">
        <f t="shared" si="29"/>
        <v>3</v>
      </c>
      <c r="AL124" s="3">
        <f t="shared" si="30"/>
        <v>3</v>
      </c>
      <c r="AM124" s="3">
        <f t="shared" si="31"/>
        <v>3</v>
      </c>
      <c r="AN124" s="3">
        <f t="shared" si="32"/>
        <v>3</v>
      </c>
    </row>
    <row r="125" ht="57.75" customHeight="1">
      <c r="A125" s="34">
        <v>46137.0</v>
      </c>
      <c r="B125" s="99" t="s">
        <v>902</v>
      </c>
      <c r="C125" s="99" t="s">
        <v>1283</v>
      </c>
      <c r="D125" s="99" t="s">
        <v>1284</v>
      </c>
      <c r="E125" s="99" t="s">
        <v>1285</v>
      </c>
      <c r="F125" s="282">
        <v>3542.0</v>
      </c>
      <c r="G125" s="99" t="s">
        <v>1224</v>
      </c>
      <c r="H125" s="114" t="str">
        <f>vlookup(G125,'Bidding list 26'!$B$4:$G$270,6,0)</f>
        <v>
NUC 15 PRO Tall, U7- 255H, 16GB DDR5, 512GB NVMe SSD, 3Yrs Ｗty</v>
      </c>
      <c r="I125" s="88">
        <f>vlookup(G125,'Bidding list 26'!$B$4:$I$1009,8,0)</f>
        <v>22750000</v>
      </c>
      <c r="J125" s="286">
        <v>18.0</v>
      </c>
      <c r="K125" s="266">
        <f t="shared" si="24"/>
        <v>409500000</v>
      </c>
      <c r="L125" s="99" t="s">
        <v>1286</v>
      </c>
      <c r="M125" s="91"/>
      <c r="N125" s="166" t="s">
        <v>907</v>
      </c>
      <c r="O125" s="92" t="s">
        <v>98</v>
      </c>
      <c r="P125" s="92" t="s">
        <v>21</v>
      </c>
      <c r="Q125" s="192"/>
      <c r="R125" s="93">
        <f t="shared" si="25"/>
        <v>-46137</v>
      </c>
      <c r="S125" s="94">
        <f t="array" ref="S125">INDEX('NONG Project Timeline-OPM updat'!$D$8:$I$65,MATCH(1,('NONG Project Timeline-OPM updat'!$B$8:$B$65=N125)*('NONG Project Timeline-OPM updat'!$C$8:$C$65=O125),0),MATCH(P125,'NONG Project Timeline-OPM updat'!$D$5:$I$5,0))-14</f>
        <v>-14</v>
      </c>
      <c r="T125" s="95">
        <f t="shared" si="26"/>
        <v>-46151</v>
      </c>
      <c r="U125" s="96" t="str">
        <f>IFERROR(VLOOKUP(G125,'Bidding list 26'!$B$2:$P$21,15,0),"")</f>
        <v/>
      </c>
      <c r="V125" s="97">
        <f t="shared" si="27"/>
        <v>-14</v>
      </c>
      <c r="W125" s="96" t="str">
        <f t="shared" si="28"/>
        <v>Late</v>
      </c>
      <c r="X125" s="98"/>
      <c r="Y125" s="99" t="s">
        <v>477</v>
      </c>
      <c r="Z125" s="99" t="s">
        <v>161</v>
      </c>
      <c r="AA125" s="99" t="s">
        <v>1287</v>
      </c>
      <c r="AB125" s="99" t="s">
        <v>161</v>
      </c>
      <c r="AC125" s="99" t="s">
        <v>1288</v>
      </c>
      <c r="AD125" s="99" t="s">
        <v>161</v>
      </c>
      <c r="AE125" s="99" t="s">
        <v>1288</v>
      </c>
      <c r="AF125" s="312">
        <v>46169.0</v>
      </c>
      <c r="AG125" s="312">
        <v>46169.0</v>
      </c>
      <c r="AH125" s="99" t="s">
        <v>1289</v>
      </c>
      <c r="AI125" s="6"/>
      <c r="AK125" s="3">
        <f t="shared" si="29"/>
        <v>18</v>
      </c>
      <c r="AL125" s="3">
        <f t="shared" si="30"/>
        <v>18</v>
      </c>
      <c r="AM125" s="3">
        <f t="shared" si="31"/>
        <v>18</v>
      </c>
      <c r="AN125" s="3" t="str">
        <f>if(#REF!&lt;&gt;"",$J125,0)</f>
        <v>#REF!</v>
      </c>
    </row>
    <row r="126" ht="38.25" customHeight="1">
      <c r="A126" s="34">
        <v>46146.0</v>
      </c>
      <c r="B126" s="85" t="s">
        <v>1135</v>
      </c>
      <c r="C126" s="85" t="s">
        <v>1136</v>
      </c>
      <c r="D126" s="85" t="s">
        <v>967</v>
      </c>
      <c r="E126" s="313" t="s">
        <v>1137</v>
      </c>
      <c r="F126" s="265">
        <v>4324.0</v>
      </c>
      <c r="G126" s="99" t="s">
        <v>70</v>
      </c>
      <c r="H126" s="114" t="str">
        <f>vlookup(G126,'Bidding list 26'!$B$4:$G$270,6,0)</f>
        <v>VA1903H-2, 19 inch, VGA cable + HDMI cable / Brand: VIEWSONIC</v>
      </c>
      <c r="I126" s="88">
        <f>vlookup(G126,'Bidding list 26'!$B$4:$I$1009,8,0)</f>
        <v>1265000</v>
      </c>
      <c r="J126" s="282">
        <v>9.0</v>
      </c>
      <c r="K126" s="266">
        <f t="shared" si="24"/>
        <v>11385000</v>
      </c>
      <c r="L126" s="99" t="s">
        <v>1290</v>
      </c>
      <c r="M126" s="91"/>
      <c r="N126" s="166" t="s">
        <v>1291</v>
      </c>
      <c r="O126" s="92" t="s">
        <v>98</v>
      </c>
      <c r="P126" s="92" t="s">
        <v>43</v>
      </c>
      <c r="Q126" s="192"/>
      <c r="R126" s="93">
        <f t="shared" si="25"/>
        <v>-46146</v>
      </c>
      <c r="S126" s="179" t="str">
        <f t="array" ref="S126">INDEX('NONG Project Timeline-OPM updat'!$D$8:$I$65,MATCH(1,('NONG Project Timeline-OPM updat'!$B$8:$B$65=N126)*('NONG Project Timeline-OPM updat'!$C$8:$C$65=O126),0),MATCH(P126,'NONG Project Timeline-OPM updat'!$D$5:$I$5,0))-14</f>
        <v>#VALUE!</v>
      </c>
      <c r="T126" s="95" t="str">
        <f t="shared" si="26"/>
        <v>#VALUE!</v>
      </c>
      <c r="U126" s="96" t="str">
        <f>IFERROR(VLOOKUP(G126,'Bidding list 26'!$B$2:$P$21,15,0),"")</f>
        <v/>
      </c>
      <c r="V126" s="96" t="str">
        <f t="shared" si="27"/>
        <v>#VALUE!</v>
      </c>
      <c r="W126" s="96" t="str">
        <f t="shared" si="28"/>
        <v>#VALUE!</v>
      </c>
      <c r="X126" s="98"/>
      <c r="Y126" s="99" t="s">
        <v>477</v>
      </c>
      <c r="Z126" s="99" t="s">
        <v>751</v>
      </c>
      <c r="AA126" s="85" t="s">
        <v>1292</v>
      </c>
      <c r="AB126" s="99" t="s">
        <v>161</v>
      </c>
      <c r="AC126" s="99" t="s">
        <v>1293</v>
      </c>
      <c r="AD126" s="99" t="s">
        <v>161</v>
      </c>
      <c r="AE126" s="99" t="s">
        <v>1293</v>
      </c>
      <c r="AF126" s="85"/>
      <c r="AG126" s="147" t="s">
        <v>1258</v>
      </c>
      <c r="AH126" s="99" t="s">
        <v>1294</v>
      </c>
      <c r="AI126" s="6"/>
      <c r="AK126" s="3">
        <f t="shared" si="29"/>
        <v>0</v>
      </c>
      <c r="AL126" s="3">
        <f t="shared" si="30"/>
        <v>9</v>
      </c>
      <c r="AM126" s="3">
        <f t="shared" si="31"/>
        <v>9</v>
      </c>
      <c r="AN126" s="3">
        <f>if(AG126&lt;&gt;"",$J126,0)</f>
        <v>9</v>
      </c>
    </row>
    <row r="127" ht="91.5" customHeight="1">
      <c r="A127" s="34">
        <v>46146.0</v>
      </c>
      <c r="B127" s="85" t="s">
        <v>1135</v>
      </c>
      <c r="C127" s="85" t="s">
        <v>1136</v>
      </c>
      <c r="D127" s="85" t="s">
        <v>967</v>
      </c>
      <c r="E127" s="313" t="s">
        <v>1137</v>
      </c>
      <c r="F127" s="265">
        <v>4324.0</v>
      </c>
      <c r="G127" s="99" t="s">
        <v>52</v>
      </c>
      <c r="H127" s="114" t="str">
        <f>vlookup(G127,'Bidding list 26'!$B$4:$G$270,6,0)</f>
        <v>Pro Tower QCT1250, Core i3-14100, Ram 8GB DDR5, SSD
512GB, Integrated graphics card, Power 180W, HDMI &amp; DP Port,
Keyboard and Mouse, 3Yrs Wty</v>
      </c>
      <c r="I127" s="88">
        <f>vlookup(G127,'Bidding list 26'!$B$4:$I$1009,8,0)</f>
        <v>13888000</v>
      </c>
      <c r="J127" s="282">
        <v>9.0</v>
      </c>
      <c r="K127" s="266">
        <f t="shared" si="24"/>
        <v>124992000</v>
      </c>
      <c r="L127" s="99" t="s">
        <v>1290</v>
      </c>
      <c r="M127" s="91"/>
      <c r="N127" s="166" t="s">
        <v>1291</v>
      </c>
      <c r="O127" s="92" t="s">
        <v>98</v>
      </c>
      <c r="P127" s="92" t="s">
        <v>43</v>
      </c>
      <c r="Q127" s="192"/>
      <c r="R127" s="93"/>
      <c r="S127" s="179"/>
      <c r="T127" s="95"/>
      <c r="U127" s="96"/>
      <c r="V127" s="96"/>
      <c r="W127" s="96"/>
      <c r="X127" s="98"/>
      <c r="Y127" s="85"/>
      <c r="Z127" s="99" t="s">
        <v>161</v>
      </c>
      <c r="AA127" s="85" t="s">
        <v>1292</v>
      </c>
      <c r="AB127" s="99" t="s">
        <v>161</v>
      </c>
      <c r="AC127" s="99" t="s">
        <v>1295</v>
      </c>
      <c r="AD127" s="99" t="s">
        <v>161</v>
      </c>
      <c r="AE127" s="99" t="s">
        <v>1295</v>
      </c>
      <c r="AF127" s="312">
        <v>46175.0</v>
      </c>
      <c r="AG127" s="312">
        <v>46178.0</v>
      </c>
      <c r="AH127" s="99" t="s">
        <v>1296</v>
      </c>
      <c r="AI127" s="6"/>
    </row>
    <row r="128" ht="54.75" customHeight="1">
      <c r="A128" s="34">
        <v>46146.0</v>
      </c>
      <c r="B128" s="85" t="s">
        <v>1135</v>
      </c>
      <c r="C128" s="85" t="s">
        <v>1136</v>
      </c>
      <c r="D128" s="85" t="s">
        <v>967</v>
      </c>
      <c r="E128" s="313" t="s">
        <v>1137</v>
      </c>
      <c r="F128" s="265">
        <v>4324.0</v>
      </c>
      <c r="G128" s="99" t="s">
        <v>39</v>
      </c>
      <c r="H128" s="114" t="str">
        <f>vlookup(G128,'Bidding list 26'!$B$4:$G$270,6,0)</f>
        <v>HS505DP, USB cable</v>
      </c>
      <c r="I128" s="88">
        <f>vlookup(G128,'Bidding list 26'!$B$4:$I$1009,8,0)</f>
        <v>2300000</v>
      </c>
      <c r="J128" s="282">
        <v>9.0</v>
      </c>
      <c r="K128" s="266">
        <f t="shared" si="24"/>
        <v>20700000</v>
      </c>
      <c r="L128" s="99" t="s">
        <v>1290</v>
      </c>
      <c r="M128" s="91"/>
      <c r="N128" s="166" t="s">
        <v>1291</v>
      </c>
      <c r="O128" s="92" t="s">
        <v>98</v>
      </c>
      <c r="P128" s="92" t="s">
        <v>43</v>
      </c>
      <c r="Q128" s="192"/>
      <c r="R128" s="93"/>
      <c r="S128" s="179"/>
      <c r="T128" s="95"/>
      <c r="U128" s="96"/>
      <c r="V128" s="96"/>
      <c r="W128" s="96"/>
      <c r="X128" s="98"/>
      <c r="Y128" s="85"/>
      <c r="Z128" s="99" t="s">
        <v>161</v>
      </c>
      <c r="AA128" s="85" t="s">
        <v>1292</v>
      </c>
      <c r="AB128" s="99" t="s">
        <v>161</v>
      </c>
      <c r="AC128" s="99" t="s">
        <v>1297</v>
      </c>
      <c r="AD128" s="99" t="s">
        <v>161</v>
      </c>
      <c r="AE128" s="99" t="s">
        <v>684</v>
      </c>
      <c r="AF128" s="85"/>
      <c r="AG128" s="147" t="s">
        <v>1298</v>
      </c>
      <c r="AH128" s="17" t="s">
        <v>1299</v>
      </c>
      <c r="AI128" s="17"/>
    </row>
    <row r="129" ht="54.75" customHeight="1">
      <c r="A129" s="34">
        <v>46146.0</v>
      </c>
      <c r="B129" s="85" t="s">
        <v>1135</v>
      </c>
      <c r="C129" s="85" t="s">
        <v>1136</v>
      </c>
      <c r="D129" s="85" t="s">
        <v>967</v>
      </c>
      <c r="E129" s="313" t="s">
        <v>1137</v>
      </c>
      <c r="F129" s="265">
        <v>4324.0</v>
      </c>
      <c r="G129" s="99" t="s">
        <v>29</v>
      </c>
      <c r="H129" s="114" t="str">
        <f>vlookup(G129,'Bidding list 26'!$B$4:$G$270,6,0)</f>
        <v>ZT610, 600dpi </v>
      </c>
      <c r="I129" s="88">
        <f>vlookup(G129,'Bidding list 26'!$B$4:$I$1009,8,0)</f>
        <v>48800000</v>
      </c>
      <c r="J129" s="282">
        <v>2.0</v>
      </c>
      <c r="K129" s="266">
        <f t="shared" si="24"/>
        <v>97600000</v>
      </c>
      <c r="L129" s="99" t="s">
        <v>1290</v>
      </c>
      <c r="M129" s="91"/>
      <c r="N129" s="166" t="s">
        <v>1291</v>
      </c>
      <c r="O129" s="92" t="s">
        <v>98</v>
      </c>
      <c r="P129" s="92" t="s">
        <v>43</v>
      </c>
      <c r="Q129" s="192"/>
      <c r="R129" s="93"/>
      <c r="S129" s="179"/>
      <c r="T129" s="95"/>
      <c r="U129" s="96"/>
      <c r="V129" s="96"/>
      <c r="W129" s="96"/>
      <c r="X129" s="98"/>
      <c r="Y129" s="85"/>
      <c r="Z129" s="99" t="s">
        <v>161</v>
      </c>
      <c r="AA129" s="85" t="s">
        <v>1292</v>
      </c>
      <c r="AB129" s="99" t="s">
        <v>161</v>
      </c>
      <c r="AC129" s="99" t="s">
        <v>1300</v>
      </c>
      <c r="AD129" s="99" t="s">
        <v>161</v>
      </c>
      <c r="AE129" s="99" t="s">
        <v>1300</v>
      </c>
      <c r="AF129" s="85"/>
      <c r="AG129" s="101"/>
      <c r="AH129" s="17" t="s">
        <v>1301</v>
      </c>
      <c r="AI129" s="17"/>
    </row>
    <row r="130" ht="54.75" customHeight="1">
      <c r="A130" s="34">
        <v>46146.0</v>
      </c>
      <c r="B130" s="99" t="s">
        <v>934</v>
      </c>
      <c r="C130" s="99" t="s">
        <v>1002</v>
      </c>
      <c r="D130" s="99" t="s">
        <v>1003</v>
      </c>
      <c r="E130" s="99" t="s">
        <v>1004</v>
      </c>
      <c r="F130" s="265"/>
      <c r="G130" s="99" t="s">
        <v>70</v>
      </c>
      <c r="H130" s="114" t="str">
        <f>vlookup(G130,'Bidding list 26'!$B$4:$G$270,6,0)</f>
        <v>VA1903H-2, 19 inch, VGA cable + HDMI cable / Brand: VIEWSONIC</v>
      </c>
      <c r="I130" s="88">
        <f>vlookup(G130,'Bidding list 26'!$B$4:$I$1009,8,0)</f>
        <v>1265000</v>
      </c>
      <c r="J130" s="311">
        <v>5.0</v>
      </c>
      <c r="K130" s="266">
        <f t="shared" si="24"/>
        <v>6325000</v>
      </c>
      <c r="L130" s="99" t="s">
        <v>1302</v>
      </c>
      <c r="M130" s="91"/>
      <c r="N130" s="166" t="s">
        <v>1291</v>
      </c>
      <c r="O130" s="92" t="s">
        <v>98</v>
      </c>
      <c r="P130" s="92" t="s">
        <v>43</v>
      </c>
      <c r="Q130" s="192"/>
      <c r="R130" s="93"/>
      <c r="S130" s="179"/>
      <c r="T130" s="95"/>
      <c r="U130" s="96"/>
      <c r="V130" s="96"/>
      <c r="W130" s="96"/>
      <c r="X130" s="98"/>
      <c r="Y130" s="85"/>
      <c r="Z130" s="99" t="s">
        <v>161</v>
      </c>
      <c r="AA130" s="131" t="s">
        <v>1303</v>
      </c>
      <c r="AB130" s="99" t="s">
        <v>161</v>
      </c>
      <c r="AC130" s="99" t="s">
        <v>1304</v>
      </c>
      <c r="AD130" s="99" t="s">
        <v>161</v>
      </c>
      <c r="AE130" s="99" t="s">
        <v>1304</v>
      </c>
      <c r="AF130" s="85"/>
      <c r="AG130" s="147" t="s">
        <v>1258</v>
      </c>
      <c r="AH130" s="17" t="s">
        <v>1305</v>
      </c>
      <c r="AI130" s="17"/>
    </row>
    <row r="131" ht="54.75" customHeight="1">
      <c r="A131" s="34">
        <v>46146.0</v>
      </c>
      <c r="B131" s="99" t="s">
        <v>934</v>
      </c>
      <c r="C131" s="99" t="s">
        <v>1002</v>
      </c>
      <c r="D131" s="99" t="s">
        <v>1003</v>
      </c>
      <c r="E131" s="99" t="s">
        <v>1004</v>
      </c>
      <c r="F131" s="265"/>
      <c r="G131" s="99" t="s">
        <v>52</v>
      </c>
      <c r="H131" s="114" t="str">
        <f>vlookup(G131,'Bidding list 26'!$B$4:$G$270,6,0)</f>
        <v>Pro Tower QCT1250, Core i3-14100, Ram 8GB DDR5, SSD
512GB, Integrated graphics card, Power 180W, HDMI &amp; DP Port,
Keyboard and Mouse, 3Yrs Wty</v>
      </c>
      <c r="I131" s="88">
        <f>vlookup(G131,'Bidding list 26'!$B$4:$I$1009,8,0)</f>
        <v>13888000</v>
      </c>
      <c r="J131" s="311">
        <v>3.0</v>
      </c>
      <c r="K131" s="266">
        <f t="shared" si="24"/>
        <v>41664000</v>
      </c>
      <c r="L131" s="99" t="s">
        <v>1302</v>
      </c>
      <c r="M131" s="91"/>
      <c r="N131" s="166" t="s">
        <v>1291</v>
      </c>
      <c r="O131" s="92" t="s">
        <v>98</v>
      </c>
      <c r="P131" s="92" t="s">
        <v>43</v>
      </c>
      <c r="Q131" s="192"/>
      <c r="R131" s="93"/>
      <c r="S131" s="179"/>
      <c r="T131" s="95"/>
      <c r="U131" s="96"/>
      <c r="V131" s="96"/>
      <c r="W131" s="96"/>
      <c r="X131" s="98"/>
      <c r="Y131" s="85"/>
      <c r="Z131" s="99" t="s">
        <v>161</v>
      </c>
      <c r="AA131" s="131" t="s">
        <v>1303</v>
      </c>
      <c r="AB131" s="99" t="s">
        <v>161</v>
      </c>
      <c r="AC131" s="136" t="s">
        <v>1306</v>
      </c>
      <c r="AD131" s="99" t="s">
        <v>161</v>
      </c>
      <c r="AE131" s="136" t="s">
        <v>1306</v>
      </c>
      <c r="AF131" s="312">
        <v>46175.0</v>
      </c>
      <c r="AG131" s="312">
        <v>46178.0</v>
      </c>
      <c r="AH131" s="17" t="s">
        <v>1307</v>
      </c>
      <c r="AI131" s="17"/>
      <c r="AJ131" s="6"/>
      <c r="AK131" s="6"/>
      <c r="AL131" s="6"/>
    </row>
    <row r="132" ht="54.75" customHeight="1">
      <c r="A132" s="34">
        <v>46146.0</v>
      </c>
      <c r="B132" s="99" t="s">
        <v>934</v>
      </c>
      <c r="C132" s="99" t="s">
        <v>1002</v>
      </c>
      <c r="D132" s="99" t="s">
        <v>1003</v>
      </c>
      <c r="E132" s="99" t="s">
        <v>1004</v>
      </c>
      <c r="F132" s="265"/>
      <c r="G132" s="99" t="s">
        <v>39</v>
      </c>
      <c r="H132" s="114" t="str">
        <f>vlookup(G132,'Bidding list 26'!$B$4:$G$270,6,0)</f>
        <v>HS505DP, USB cable</v>
      </c>
      <c r="I132" s="88">
        <f>vlookup(G132,'Bidding list 26'!$B$4:$I$1009,8,0)</f>
        <v>2300000</v>
      </c>
      <c r="J132" s="311">
        <v>5.0</v>
      </c>
      <c r="K132" s="266">
        <f t="shared" si="24"/>
        <v>11500000</v>
      </c>
      <c r="L132" s="99" t="s">
        <v>1302</v>
      </c>
      <c r="M132" s="91"/>
      <c r="N132" s="166" t="s">
        <v>1291</v>
      </c>
      <c r="O132" s="92" t="s">
        <v>98</v>
      </c>
      <c r="P132" s="92" t="s">
        <v>43</v>
      </c>
      <c r="Q132" s="192"/>
      <c r="R132" s="93"/>
      <c r="S132" s="179"/>
      <c r="T132" s="95"/>
      <c r="U132" s="96"/>
      <c r="V132" s="96"/>
      <c r="W132" s="96"/>
      <c r="X132" s="98"/>
      <c r="Y132" s="85"/>
      <c r="Z132" s="99" t="s">
        <v>161</v>
      </c>
      <c r="AA132" s="131" t="s">
        <v>1303</v>
      </c>
      <c r="AB132" s="99" t="s">
        <v>161</v>
      </c>
      <c r="AC132" s="131" t="s">
        <v>1308</v>
      </c>
      <c r="AD132" s="99" t="s">
        <v>161</v>
      </c>
      <c r="AE132" s="99" t="s">
        <v>684</v>
      </c>
      <c r="AF132" s="85"/>
      <c r="AG132" s="147" t="s">
        <v>1309</v>
      </c>
      <c r="AH132" s="17" t="s">
        <v>1310</v>
      </c>
      <c r="AI132" s="17"/>
      <c r="AJ132" s="6"/>
      <c r="AK132" s="6"/>
      <c r="AL132" s="6"/>
    </row>
    <row r="133">
      <c r="A133" s="84"/>
      <c r="B133" s="85"/>
      <c r="C133" s="85"/>
      <c r="D133" s="85"/>
      <c r="E133" s="85"/>
      <c r="F133" s="265"/>
      <c r="G133" s="99"/>
      <c r="H133" s="114" t="str">
        <f>vlookup(G133,'Bidding list 26'!$B$4:$G$270,6,0)</f>
        <v>#N/A</v>
      </c>
      <c r="I133" s="88" t="str">
        <f>vlookup(G133,'Bidding list 26'!$B$4:$I$1009,8,0)</f>
        <v>#N/A</v>
      </c>
      <c r="J133" s="265"/>
      <c r="K133" s="266" t="str">
        <f t="shared" si="24"/>
        <v>#N/A</v>
      </c>
      <c r="L133" s="85"/>
      <c r="M133" s="91"/>
      <c r="N133" s="166"/>
      <c r="O133" s="240"/>
      <c r="P133" s="92"/>
      <c r="Q133" s="192"/>
      <c r="R133" s="93">
        <f>Q133-A133</f>
        <v>0</v>
      </c>
      <c r="S133" s="179" t="str">
        <f t="array" ref="S133">INDEX('NONG Project Timeline-OPM updat'!$D$8:$I$65,MATCH(1,('NONG Project Timeline-OPM updat'!$B$8:$B$65=N133)*('NONG Project Timeline-OPM updat'!$C$8:$C$65=O133),0),MATCH(P133,'NONG Project Timeline-OPM updat'!$D$5:$I$5,0))-14</f>
        <v>#N/A</v>
      </c>
      <c r="T133" s="95" t="str">
        <f>S133-A133</f>
        <v>#N/A</v>
      </c>
      <c r="U133" s="96" t="str">
        <f>IFERROR(VLOOKUP(G133,'Bidding list 26'!$B$2:$P$21,15,0),"")</f>
        <v/>
      </c>
      <c r="V133" s="96" t="str">
        <f>S133-U133</f>
        <v>#N/A</v>
      </c>
      <c r="W133" s="96" t="str">
        <f>if(A133&gt;V133,"Late", "On time")</f>
        <v>#N/A</v>
      </c>
      <c r="X133" s="98"/>
      <c r="Y133" s="85"/>
      <c r="Z133" s="85"/>
      <c r="AA133" s="85"/>
      <c r="AB133" s="85"/>
      <c r="AC133" s="85"/>
      <c r="AD133" s="85"/>
      <c r="AE133" s="85"/>
      <c r="AF133" s="85"/>
      <c r="AG133" s="101"/>
      <c r="AH133" s="85"/>
      <c r="AI133" s="6"/>
      <c r="AJ133" s="6"/>
      <c r="AK133" s="6">
        <f t="shared" ref="AK133:AK137" si="33">if(Z133="Done",$J133,0)</f>
        <v>0</v>
      </c>
      <c r="AL133" s="6">
        <f t="shared" ref="AL133:AL137" si="34">if(AB133="Done",$J133,0)</f>
        <v>0</v>
      </c>
      <c r="AM133" s="3">
        <f t="shared" ref="AM133:AM137" si="35">if(AD133="Done",$J133,0)</f>
        <v>0</v>
      </c>
      <c r="AN133" s="3">
        <f t="shared" ref="AN133:AN137" si="36">if(AG133&lt;&gt;"",$J133,0)</f>
        <v>0</v>
      </c>
    </row>
    <row r="134" ht="40.5" customHeight="1">
      <c r="A134" s="34">
        <v>46144.0</v>
      </c>
      <c r="B134" s="99" t="s">
        <v>891</v>
      </c>
      <c r="C134" s="85" t="s">
        <v>1178</v>
      </c>
      <c r="D134" s="85" t="s">
        <v>893</v>
      </c>
      <c r="E134" s="107" t="s">
        <v>894</v>
      </c>
      <c r="F134" s="265">
        <v>4478.0</v>
      </c>
      <c r="G134" s="99" t="s">
        <v>69</v>
      </c>
      <c r="H134" s="114" t="str">
        <f>vlookup(G134,'Bidding list 26'!$B$4:$G$270,6,0)</f>
        <v>#N/A</v>
      </c>
      <c r="I134" s="88" t="str">
        <f>vlookup(G134,'Bidding list 26'!$B$4:$I$1009,8,0)</f>
        <v>#N/A</v>
      </c>
      <c r="J134" s="282">
        <v>3.0</v>
      </c>
      <c r="K134" s="266" t="str">
        <f t="shared" si="24"/>
        <v>#N/A</v>
      </c>
      <c r="L134" s="99" t="s">
        <v>1291</v>
      </c>
      <c r="M134" s="91"/>
      <c r="N134" s="166" t="s">
        <v>1291</v>
      </c>
      <c r="O134" s="92" t="s">
        <v>98</v>
      </c>
      <c r="P134" s="92" t="s">
        <v>89</v>
      </c>
      <c r="Q134" s="192"/>
      <c r="R134" s="93"/>
      <c r="S134" s="179"/>
      <c r="T134" s="95"/>
      <c r="U134" s="96"/>
      <c r="V134" s="96"/>
      <c r="W134" s="96"/>
      <c r="X134" s="98" t="s">
        <v>160</v>
      </c>
      <c r="Y134" s="85"/>
      <c r="Z134" s="99" t="s">
        <v>161</v>
      </c>
      <c r="AA134" s="99" t="s">
        <v>1311</v>
      </c>
      <c r="AB134" s="99" t="s">
        <v>161</v>
      </c>
      <c r="AC134" s="131" t="s">
        <v>1312</v>
      </c>
      <c r="AD134" s="99" t="s">
        <v>161</v>
      </c>
      <c r="AE134" s="99" t="s">
        <v>1312</v>
      </c>
      <c r="AF134" s="85"/>
      <c r="AG134" s="101"/>
      <c r="AH134" s="99" t="s">
        <v>1313</v>
      </c>
      <c r="AI134" s="6"/>
      <c r="AJ134" s="6"/>
      <c r="AK134" s="6">
        <f t="shared" si="33"/>
        <v>3</v>
      </c>
      <c r="AL134" s="6">
        <f t="shared" si="34"/>
        <v>3</v>
      </c>
      <c r="AM134" s="6">
        <f t="shared" si="35"/>
        <v>3</v>
      </c>
      <c r="AN134" s="6">
        <f t="shared" si="36"/>
        <v>0</v>
      </c>
      <c r="AO134" s="6"/>
      <c r="AP134" s="6"/>
      <c r="AQ134" s="6"/>
    </row>
    <row r="135" ht="40.5" customHeight="1">
      <c r="A135" s="34">
        <v>46144.0</v>
      </c>
      <c r="B135" s="99" t="s">
        <v>891</v>
      </c>
      <c r="C135" s="85" t="s">
        <v>1178</v>
      </c>
      <c r="D135" s="85" t="s">
        <v>893</v>
      </c>
      <c r="E135" s="107" t="s">
        <v>894</v>
      </c>
      <c r="F135" s="265">
        <v>4478.0</v>
      </c>
      <c r="G135" s="99" t="s">
        <v>52</v>
      </c>
      <c r="H135" s="114" t="str">
        <f>vlookup(G135,'Bidding list 26'!$B$4:$G$270,6,0)</f>
        <v>Pro Tower QCT1250, Core i3-14100, Ram 8GB DDR5, SSD
512GB, Integrated graphics card, Power 180W, HDMI &amp; DP Port,
Keyboard and Mouse, 3Yrs Wty</v>
      </c>
      <c r="I135" s="88">
        <f>vlookup(G135,'Bidding list 26'!$B$4:$I$1009,8,0)</f>
        <v>13888000</v>
      </c>
      <c r="J135" s="282">
        <v>3.0</v>
      </c>
      <c r="K135" s="266">
        <f t="shared" si="24"/>
        <v>41664000</v>
      </c>
      <c r="L135" s="99" t="s">
        <v>1291</v>
      </c>
      <c r="M135" s="91"/>
      <c r="N135" s="166" t="s">
        <v>1291</v>
      </c>
      <c r="O135" s="92" t="s">
        <v>98</v>
      </c>
      <c r="P135" s="92" t="s">
        <v>89</v>
      </c>
      <c r="Q135" s="192"/>
      <c r="R135" s="93"/>
      <c r="S135" s="179"/>
      <c r="T135" s="95"/>
      <c r="U135" s="96"/>
      <c r="V135" s="96"/>
      <c r="W135" s="96"/>
      <c r="X135" s="98" t="s">
        <v>160</v>
      </c>
      <c r="Y135" s="85"/>
      <c r="Z135" s="99" t="s">
        <v>161</v>
      </c>
      <c r="AA135" s="99" t="s">
        <v>1311</v>
      </c>
      <c r="AB135" s="99" t="s">
        <v>161</v>
      </c>
      <c r="AC135" s="131" t="s">
        <v>1314</v>
      </c>
      <c r="AD135" s="99" t="s">
        <v>161</v>
      </c>
      <c r="AE135" s="131" t="s">
        <v>1314</v>
      </c>
      <c r="AF135" s="312">
        <v>46175.0</v>
      </c>
      <c r="AG135" s="312">
        <v>46178.0</v>
      </c>
      <c r="AH135" s="17" t="s">
        <v>1315</v>
      </c>
      <c r="AI135" s="17"/>
      <c r="AJ135" s="6"/>
      <c r="AK135" s="6">
        <f t="shared" si="33"/>
        <v>3</v>
      </c>
      <c r="AL135" s="6">
        <f t="shared" si="34"/>
        <v>3</v>
      </c>
      <c r="AM135" s="6">
        <f t="shared" si="35"/>
        <v>3</v>
      </c>
      <c r="AN135" s="6">
        <f t="shared" si="36"/>
        <v>3</v>
      </c>
      <c r="AO135" s="6"/>
      <c r="AP135" s="6"/>
      <c r="AQ135" s="6"/>
    </row>
    <row r="136" ht="40.5" customHeight="1">
      <c r="A136" s="34">
        <v>46144.0</v>
      </c>
      <c r="B136" s="99" t="s">
        <v>891</v>
      </c>
      <c r="C136" s="85" t="s">
        <v>1178</v>
      </c>
      <c r="D136" s="85" t="s">
        <v>893</v>
      </c>
      <c r="E136" s="107" t="s">
        <v>894</v>
      </c>
      <c r="F136" s="265">
        <v>4478.0</v>
      </c>
      <c r="G136" s="99" t="s">
        <v>14</v>
      </c>
      <c r="H136" s="114" t="str">
        <f>vlookup(G136,'Bidding list 26'!$B$4:$G$270,6,0)</f>
        <v>ZEBRA DS8178,USB cable PCS Wireless Scanner</v>
      </c>
      <c r="I136" s="88">
        <f>vlookup(G136,'Bidding list 26'!$B$4:$I$1009,8,0)</f>
        <v>5800000</v>
      </c>
      <c r="J136" s="282">
        <v>2.0</v>
      </c>
      <c r="K136" s="266">
        <f t="shared" si="24"/>
        <v>11600000</v>
      </c>
      <c r="L136" s="99" t="s">
        <v>1291</v>
      </c>
      <c r="M136" s="91"/>
      <c r="N136" s="166" t="s">
        <v>1291</v>
      </c>
      <c r="O136" s="92" t="s">
        <v>98</v>
      </c>
      <c r="P136" s="92" t="s">
        <v>89</v>
      </c>
      <c r="Q136" s="192"/>
      <c r="R136" s="93"/>
      <c r="S136" s="179"/>
      <c r="T136" s="95"/>
      <c r="U136" s="96"/>
      <c r="V136" s="96"/>
      <c r="W136" s="96"/>
      <c r="X136" s="98" t="s">
        <v>160</v>
      </c>
      <c r="Y136" s="85"/>
      <c r="Z136" s="99" t="s">
        <v>161</v>
      </c>
      <c r="AA136" s="99" t="s">
        <v>1311</v>
      </c>
      <c r="AB136" s="99" t="s">
        <v>161</v>
      </c>
      <c r="AC136" s="131" t="s">
        <v>1316</v>
      </c>
      <c r="AD136" s="99" t="s">
        <v>161</v>
      </c>
      <c r="AE136" s="99" t="s">
        <v>1317</v>
      </c>
      <c r="AF136" s="85"/>
      <c r="AG136" s="101"/>
      <c r="AH136" s="17" t="s">
        <v>1318</v>
      </c>
      <c r="AI136" s="17"/>
      <c r="AJ136" s="6"/>
      <c r="AK136" s="6">
        <f t="shared" si="33"/>
        <v>2</v>
      </c>
      <c r="AL136" s="6">
        <f t="shared" si="34"/>
        <v>2</v>
      </c>
      <c r="AM136" s="6">
        <f t="shared" si="35"/>
        <v>2</v>
      </c>
      <c r="AN136" s="6">
        <f t="shared" si="36"/>
        <v>0</v>
      </c>
      <c r="AO136" s="6"/>
      <c r="AP136" s="6"/>
      <c r="AQ136" s="6"/>
    </row>
    <row r="137" ht="40.5" customHeight="1">
      <c r="A137" s="34">
        <v>46144.0</v>
      </c>
      <c r="B137" s="99" t="s">
        <v>891</v>
      </c>
      <c r="C137" s="85" t="s">
        <v>1178</v>
      </c>
      <c r="D137" s="85" t="s">
        <v>893</v>
      </c>
      <c r="E137" s="107" t="s">
        <v>894</v>
      </c>
      <c r="F137" s="265">
        <v>4478.0</v>
      </c>
      <c r="G137" s="99" t="s">
        <v>29</v>
      </c>
      <c r="H137" s="114" t="str">
        <f>vlookup(G137,'Bidding list 26'!$B$4:$G$270,6,0)</f>
        <v>ZT610, 600dpi </v>
      </c>
      <c r="I137" s="88">
        <f>vlookup(G137,'Bidding list 26'!$B$4:$I$1009,8,0)</f>
        <v>48800000</v>
      </c>
      <c r="J137" s="282">
        <v>2.0</v>
      </c>
      <c r="K137" s="266">
        <f t="shared" si="24"/>
        <v>97600000</v>
      </c>
      <c r="L137" s="99" t="s">
        <v>1291</v>
      </c>
      <c r="M137" s="91"/>
      <c r="N137" s="166" t="s">
        <v>1291</v>
      </c>
      <c r="O137" s="92" t="s">
        <v>98</v>
      </c>
      <c r="P137" s="92" t="s">
        <v>89</v>
      </c>
      <c r="Q137" s="192"/>
      <c r="R137" s="93"/>
      <c r="S137" s="179"/>
      <c r="T137" s="95"/>
      <c r="U137" s="96"/>
      <c r="V137" s="96"/>
      <c r="W137" s="96"/>
      <c r="X137" s="98" t="s">
        <v>160</v>
      </c>
      <c r="Y137" s="85"/>
      <c r="Z137" s="99" t="s">
        <v>161</v>
      </c>
      <c r="AA137" s="99" t="s">
        <v>1311</v>
      </c>
      <c r="AB137" s="99" t="s">
        <v>161</v>
      </c>
      <c r="AC137" s="131" t="s">
        <v>1319</v>
      </c>
      <c r="AD137" s="99" t="s">
        <v>161</v>
      </c>
      <c r="AE137" s="131" t="s">
        <v>1319</v>
      </c>
      <c r="AF137" s="85"/>
      <c r="AG137" s="101"/>
      <c r="AH137" s="17" t="s">
        <v>1320</v>
      </c>
      <c r="AI137" s="17"/>
      <c r="AJ137" s="6"/>
      <c r="AK137" s="6">
        <f t="shared" si="33"/>
        <v>2</v>
      </c>
      <c r="AL137" s="6">
        <f t="shared" si="34"/>
        <v>2</v>
      </c>
      <c r="AM137" s="6">
        <f t="shared" si="35"/>
        <v>2</v>
      </c>
      <c r="AN137" s="6">
        <f t="shared" si="36"/>
        <v>0</v>
      </c>
      <c r="AO137" s="6"/>
      <c r="AP137" s="6"/>
      <c r="AQ137" s="6"/>
    </row>
    <row r="138" ht="40.5" customHeight="1">
      <c r="A138" s="34">
        <v>46144.0</v>
      </c>
      <c r="B138" s="99" t="s">
        <v>891</v>
      </c>
      <c r="C138" s="85" t="s">
        <v>1178</v>
      </c>
      <c r="D138" s="85" t="s">
        <v>893</v>
      </c>
      <c r="E138" s="107" t="s">
        <v>894</v>
      </c>
      <c r="F138" s="265">
        <v>4478.0</v>
      </c>
      <c r="G138" s="99" t="s">
        <v>69</v>
      </c>
      <c r="H138" s="114" t="str">
        <f>vlookup(G138,'Bidding list 26'!$B$4:$G$270,6,0)</f>
        <v>#N/A</v>
      </c>
      <c r="I138" s="88" t="str">
        <f>vlookup(G138,'Bidding list 26'!$B$4:$I$1009,8,0)</f>
        <v>#N/A</v>
      </c>
      <c r="J138" s="282">
        <v>3.0</v>
      </c>
      <c r="K138" s="266" t="str">
        <f t="shared" si="24"/>
        <v>#N/A</v>
      </c>
      <c r="L138" s="99" t="s">
        <v>1263</v>
      </c>
      <c r="M138" s="91"/>
      <c r="N138" s="166" t="s">
        <v>886</v>
      </c>
      <c r="O138" s="92" t="s">
        <v>98</v>
      </c>
      <c r="P138" s="92" t="s">
        <v>21</v>
      </c>
      <c r="Q138" s="192"/>
      <c r="R138" s="93"/>
      <c r="S138" s="179"/>
      <c r="T138" s="95"/>
      <c r="U138" s="96"/>
      <c r="V138" s="96"/>
      <c r="W138" s="96"/>
      <c r="X138" s="98" t="s">
        <v>160</v>
      </c>
      <c r="Y138" s="85"/>
      <c r="Z138" s="99" t="s">
        <v>161</v>
      </c>
      <c r="AA138" s="99" t="s">
        <v>1229</v>
      </c>
      <c r="AB138" s="99" t="s">
        <v>161</v>
      </c>
      <c r="AC138" s="126" t="s">
        <v>1231</v>
      </c>
      <c r="AD138" s="99" t="s">
        <v>161</v>
      </c>
      <c r="AE138" s="99" t="s">
        <v>1231</v>
      </c>
      <c r="AF138" s="85"/>
      <c r="AG138" s="124">
        <v>46164.0</v>
      </c>
      <c r="AH138" s="17" t="s">
        <v>1321</v>
      </c>
      <c r="AI138" s="17"/>
      <c r="AJ138" s="6"/>
      <c r="AK138" s="6"/>
      <c r="AL138" s="6"/>
    </row>
    <row r="139" ht="40.5" customHeight="1">
      <c r="A139" s="34">
        <v>46144.0</v>
      </c>
      <c r="B139" s="99" t="s">
        <v>891</v>
      </c>
      <c r="C139" s="85" t="s">
        <v>1178</v>
      </c>
      <c r="D139" s="85" t="s">
        <v>893</v>
      </c>
      <c r="E139" s="107" t="s">
        <v>894</v>
      </c>
      <c r="F139" s="265">
        <v>4478.0</v>
      </c>
      <c r="G139" s="99" t="s">
        <v>52</v>
      </c>
      <c r="H139" s="114" t="str">
        <f>vlookup(G139,'Bidding list 26'!$B$4:$G$270,6,0)</f>
        <v>Pro Tower QCT1250, Core i3-14100, Ram 8GB DDR5, SSD
512GB, Integrated graphics card, Power 180W, HDMI &amp; DP Port,
Keyboard and Mouse, 3Yrs Wty</v>
      </c>
      <c r="I139" s="88">
        <f>vlookup(G139,'Bidding list 26'!$B$4:$I$1009,8,0)</f>
        <v>13888000</v>
      </c>
      <c r="J139" s="282">
        <v>3.0</v>
      </c>
      <c r="K139" s="266">
        <f t="shared" si="24"/>
        <v>41664000</v>
      </c>
      <c r="L139" s="99" t="s">
        <v>1263</v>
      </c>
      <c r="M139" s="91"/>
      <c r="N139" s="166" t="s">
        <v>886</v>
      </c>
      <c r="O139" s="92" t="s">
        <v>98</v>
      </c>
      <c r="P139" s="92" t="s">
        <v>21</v>
      </c>
      <c r="Q139" s="192"/>
      <c r="R139" s="93"/>
      <c r="S139" s="179"/>
      <c r="T139" s="95"/>
      <c r="U139" s="96"/>
      <c r="V139" s="96"/>
      <c r="W139" s="96"/>
      <c r="X139" s="98" t="s">
        <v>160</v>
      </c>
      <c r="Y139" s="85"/>
      <c r="Z139" s="99" t="s">
        <v>161</v>
      </c>
      <c r="AA139" s="99" t="s">
        <v>1229</v>
      </c>
      <c r="AB139" s="99" t="s">
        <v>161</v>
      </c>
      <c r="AC139" s="99" t="s">
        <v>1322</v>
      </c>
      <c r="AD139" s="99" t="s">
        <v>161</v>
      </c>
      <c r="AE139" s="99" t="s">
        <v>1322</v>
      </c>
      <c r="AF139" s="312"/>
      <c r="AG139" s="312">
        <v>46165.0</v>
      </c>
      <c r="AH139" s="99" t="s">
        <v>1323</v>
      </c>
      <c r="AI139" s="6"/>
      <c r="AJ139" s="6"/>
      <c r="AK139" s="6"/>
      <c r="AL139" s="6"/>
    </row>
    <row r="140">
      <c r="A140" s="34">
        <v>46144.0</v>
      </c>
      <c r="B140" s="99" t="s">
        <v>891</v>
      </c>
      <c r="C140" s="85" t="s">
        <v>1178</v>
      </c>
      <c r="D140" s="85" t="s">
        <v>893</v>
      </c>
      <c r="E140" s="107" t="s">
        <v>894</v>
      </c>
      <c r="F140" s="265">
        <v>4478.0</v>
      </c>
      <c r="G140" s="99" t="s">
        <v>14</v>
      </c>
      <c r="H140" s="114" t="str">
        <f>vlookup(G140,'Bidding list 26'!$B$4:$G$270,6,0)</f>
        <v>ZEBRA DS8178,USB cable PCS Wireless Scanner</v>
      </c>
      <c r="I140" s="88">
        <f>vlookup(G140,'Bidding list 26'!$B$4:$I$1009,8,0)</f>
        <v>5800000</v>
      </c>
      <c r="J140" s="282">
        <v>3.0</v>
      </c>
      <c r="K140" s="266">
        <f t="shared" si="24"/>
        <v>17400000</v>
      </c>
      <c r="L140" s="99" t="s">
        <v>1263</v>
      </c>
      <c r="M140" s="91"/>
      <c r="N140" s="166" t="s">
        <v>886</v>
      </c>
      <c r="O140" s="92" t="s">
        <v>98</v>
      </c>
      <c r="P140" s="92" t="s">
        <v>21</v>
      </c>
      <c r="Q140" s="192"/>
      <c r="R140" s="93"/>
      <c r="S140" s="179"/>
      <c r="T140" s="95"/>
      <c r="U140" s="96"/>
      <c r="V140" s="96"/>
      <c r="W140" s="96"/>
      <c r="X140" s="98" t="s">
        <v>160</v>
      </c>
      <c r="Y140" s="85"/>
      <c r="Z140" s="99" t="s">
        <v>161</v>
      </c>
      <c r="AA140" s="99" t="s">
        <v>1229</v>
      </c>
      <c r="AB140" s="99" t="s">
        <v>161</v>
      </c>
      <c r="AC140" s="126" t="s">
        <v>1324</v>
      </c>
      <c r="AD140" s="99" t="s">
        <v>161</v>
      </c>
      <c r="AE140" s="99" t="s">
        <v>1325</v>
      </c>
      <c r="AF140" s="312">
        <v>46168.0</v>
      </c>
      <c r="AG140" s="312">
        <v>46172.0</v>
      </c>
      <c r="AH140" s="17" t="s">
        <v>1326</v>
      </c>
      <c r="AI140" s="17"/>
      <c r="AJ140" s="6"/>
      <c r="AK140" s="6"/>
      <c r="AL140" s="6"/>
    </row>
    <row r="141" ht="68.25" customHeight="1">
      <c r="A141" s="34">
        <v>46144.0</v>
      </c>
      <c r="B141" s="99" t="s">
        <v>891</v>
      </c>
      <c r="C141" s="85" t="s">
        <v>1178</v>
      </c>
      <c r="D141" s="85" t="s">
        <v>893</v>
      </c>
      <c r="E141" s="107" t="s">
        <v>894</v>
      </c>
      <c r="F141" s="265">
        <v>4478.0</v>
      </c>
      <c r="G141" s="99" t="s">
        <v>74</v>
      </c>
      <c r="H141" s="114" t="str">
        <f>vlookup(G141,'Bidding list 26'!$B$4:$G$270,6,0)</f>
        <v>C61-4850, Not including RFID module. Includes: 64GB 27-key Android 11, controller with battery, charging dock, charging adapter, glass screen protector</v>
      </c>
      <c r="I141" s="88">
        <f>vlookup(G141,'Bidding list 26'!$B$4:$I$1009,8,0)</f>
        <v>15500000</v>
      </c>
      <c r="J141" s="282">
        <v>3.0</v>
      </c>
      <c r="K141" s="266">
        <f t="shared" si="24"/>
        <v>46500000</v>
      </c>
      <c r="L141" s="99" t="s">
        <v>1263</v>
      </c>
      <c r="M141" s="91"/>
      <c r="N141" s="166" t="s">
        <v>886</v>
      </c>
      <c r="O141" s="92" t="s">
        <v>98</v>
      </c>
      <c r="P141" s="92" t="s">
        <v>21</v>
      </c>
      <c r="Q141" s="192"/>
      <c r="R141" s="93"/>
      <c r="S141" s="179"/>
      <c r="T141" s="95"/>
      <c r="U141" s="96"/>
      <c r="V141" s="96"/>
      <c r="W141" s="96"/>
      <c r="X141" s="98" t="s">
        <v>160</v>
      </c>
      <c r="Y141" s="85"/>
      <c r="Z141" s="99" t="s">
        <v>161</v>
      </c>
      <c r="AA141" s="99" t="s">
        <v>1229</v>
      </c>
      <c r="AB141" s="99" t="s">
        <v>161</v>
      </c>
      <c r="AC141" s="99" t="s">
        <v>1327</v>
      </c>
      <c r="AD141" s="99" t="s">
        <v>161</v>
      </c>
      <c r="AE141" s="99" t="s">
        <v>1328</v>
      </c>
      <c r="AF141" s="85"/>
      <c r="AG141" s="101"/>
      <c r="AH141" s="99" t="s">
        <v>1329</v>
      </c>
      <c r="AI141" s="6"/>
      <c r="AJ141" s="6"/>
      <c r="AK141" s="6"/>
      <c r="AL141" s="6"/>
    </row>
    <row r="142" ht="111.75" customHeight="1">
      <c r="A142" s="34">
        <v>46148.0</v>
      </c>
      <c r="B142" s="99" t="s">
        <v>45</v>
      </c>
      <c r="C142" s="98" t="s">
        <v>1159</v>
      </c>
      <c r="D142" s="98" t="s">
        <v>1160</v>
      </c>
      <c r="E142" s="268" t="s">
        <v>1161</v>
      </c>
      <c r="F142" s="135">
        <v>3321.0</v>
      </c>
      <c r="G142" s="99" t="s">
        <v>29</v>
      </c>
      <c r="H142" s="102" t="str">
        <f>vlookup(G142,'Bidding list 26'!$B$4:$G$270,6,0)</f>
        <v>ZT610, 600dpi </v>
      </c>
      <c r="I142" s="88">
        <f>vlookup(G142,'Bidding list 26'!$B$4:$I$1009,8,0)</f>
        <v>48800000</v>
      </c>
      <c r="J142" s="282">
        <v>1.0</v>
      </c>
      <c r="K142" s="266">
        <f t="shared" si="24"/>
        <v>48800000</v>
      </c>
      <c r="L142" s="85"/>
      <c r="M142" s="91"/>
      <c r="N142" s="166" t="s">
        <v>886</v>
      </c>
      <c r="O142" s="92" t="s">
        <v>98</v>
      </c>
      <c r="P142" s="92" t="s">
        <v>21</v>
      </c>
      <c r="Q142" s="192"/>
      <c r="R142" s="93"/>
      <c r="S142" s="179"/>
      <c r="T142" s="95"/>
      <c r="U142" s="96"/>
      <c r="V142" s="96"/>
      <c r="W142" s="96"/>
      <c r="X142" s="135" t="s">
        <v>160</v>
      </c>
      <c r="Y142" s="85"/>
      <c r="Z142" s="99" t="s">
        <v>161</v>
      </c>
      <c r="AA142" s="99" t="s">
        <v>1229</v>
      </c>
      <c r="AB142" s="99" t="s">
        <v>161</v>
      </c>
      <c r="AC142" s="99" t="s">
        <v>1330</v>
      </c>
      <c r="AD142" s="99" t="s">
        <v>751</v>
      </c>
      <c r="AE142" s="99" t="s">
        <v>1330</v>
      </c>
      <c r="AF142" s="85"/>
      <c r="AG142" s="101"/>
      <c r="AH142" s="99" t="s">
        <v>1331</v>
      </c>
      <c r="AI142" s="6"/>
      <c r="AJ142" s="6"/>
      <c r="AK142" s="6">
        <f t="shared" ref="AK142:AK1032" si="37">if(Z142="Done",$J142,0)</f>
        <v>1</v>
      </c>
      <c r="AL142" s="6">
        <f t="shared" ref="AL142:AL1032" si="38">if(AB142="Done",$J142,0)</f>
        <v>1</v>
      </c>
      <c r="AM142" s="6">
        <f t="shared" ref="AM142:AM1032" si="39">if(AD142="Done",$J142,0)</f>
        <v>0</v>
      </c>
      <c r="AN142" s="6">
        <f t="shared" ref="AN142:AN154" si="40">if(AG142&lt;&gt;"",$J142,0)</f>
        <v>0</v>
      </c>
      <c r="AO142" s="6"/>
      <c r="AP142" s="6"/>
      <c r="AQ142" s="6"/>
    </row>
    <row r="143">
      <c r="A143" s="34">
        <v>46148.0</v>
      </c>
      <c r="B143" s="99" t="s">
        <v>902</v>
      </c>
      <c r="C143" s="99" t="s">
        <v>1332</v>
      </c>
      <c r="D143" s="99" t="s">
        <v>1333</v>
      </c>
      <c r="E143" s="99" t="s">
        <v>1334</v>
      </c>
      <c r="F143" s="282">
        <v>3605.0</v>
      </c>
      <c r="G143" s="99" t="s">
        <v>67</v>
      </c>
      <c r="H143" s="114" t="str">
        <f>vlookup(G143,'Bidding list 26'!$B$4:$G$270,6,0)</f>
        <v>HKC MB24V7-W, 23.8 inch White, With Bracket Arm Warrior
  WA-MH0802 (White)</v>
      </c>
      <c r="I143" s="88">
        <f>vlookup(G143,'Bidding list 26'!$B$4:$I$1009,8,0)</f>
        <v>1815000</v>
      </c>
      <c r="J143" s="282">
        <v>15.0</v>
      </c>
      <c r="K143" s="266">
        <f t="shared" si="24"/>
        <v>27225000</v>
      </c>
      <c r="L143" s="99" t="s">
        <v>1286</v>
      </c>
      <c r="M143" s="91"/>
      <c r="N143" s="166" t="s">
        <v>907</v>
      </c>
      <c r="O143" s="92" t="s">
        <v>98</v>
      </c>
      <c r="P143" s="92" t="s">
        <v>21</v>
      </c>
      <c r="Q143" s="192"/>
      <c r="R143" s="93"/>
      <c r="S143" s="179"/>
      <c r="T143" s="95"/>
      <c r="U143" s="96"/>
      <c r="V143" s="96"/>
      <c r="W143" s="96"/>
      <c r="X143" s="135" t="s">
        <v>160</v>
      </c>
      <c r="Y143" s="99" t="s">
        <v>256</v>
      </c>
      <c r="Z143" s="99" t="s">
        <v>161</v>
      </c>
      <c r="AA143" s="99" t="s">
        <v>1335</v>
      </c>
      <c r="AB143" s="99" t="s">
        <v>161</v>
      </c>
      <c r="AC143" s="99" t="s">
        <v>1336</v>
      </c>
      <c r="AD143" s="99" t="s">
        <v>161</v>
      </c>
      <c r="AE143" s="99" t="s">
        <v>1336</v>
      </c>
      <c r="AF143" s="85"/>
      <c r="AG143" s="101"/>
      <c r="AH143" s="99" t="s">
        <v>1337</v>
      </c>
      <c r="AI143" s="6"/>
      <c r="AJ143" s="6"/>
      <c r="AK143" s="6">
        <f t="shared" si="37"/>
        <v>15</v>
      </c>
      <c r="AL143" s="6">
        <f t="shared" si="38"/>
        <v>15</v>
      </c>
      <c r="AM143" s="6">
        <f t="shared" si="39"/>
        <v>15</v>
      </c>
      <c r="AN143" s="6">
        <f t="shared" si="40"/>
        <v>0</v>
      </c>
      <c r="AO143" s="6"/>
      <c r="AP143" s="6"/>
      <c r="AQ143" s="6"/>
    </row>
    <row r="144">
      <c r="A144" s="34">
        <v>46148.0</v>
      </c>
      <c r="B144" s="99" t="s">
        <v>902</v>
      </c>
      <c r="C144" s="99" t="s">
        <v>1332</v>
      </c>
      <c r="D144" s="99" t="s">
        <v>1333</v>
      </c>
      <c r="E144" s="99" t="s">
        <v>1334</v>
      </c>
      <c r="F144" s="282">
        <v>3605.0</v>
      </c>
      <c r="G144" s="99" t="s">
        <v>1224</v>
      </c>
      <c r="H144" s="114" t="str">
        <f>vlookup(G144,'Bidding list 26'!$B$4:$G$270,6,0)</f>
        <v>
NUC 15 PRO Tall, U7- 255H, 16GB DDR5, 512GB NVMe SSD, 3Yrs Ｗty</v>
      </c>
      <c r="I144" s="88">
        <f>vlookup(G144,'Bidding list 26'!$B$4:$I$1009,8,0)</f>
        <v>22750000</v>
      </c>
      <c r="J144" s="282">
        <v>15.0</v>
      </c>
      <c r="K144" s="266">
        <f t="shared" si="24"/>
        <v>341250000</v>
      </c>
      <c r="L144" s="99" t="s">
        <v>1286</v>
      </c>
      <c r="M144" s="91"/>
      <c r="N144" s="166" t="s">
        <v>907</v>
      </c>
      <c r="O144" s="92" t="s">
        <v>98</v>
      </c>
      <c r="P144" s="92" t="s">
        <v>21</v>
      </c>
      <c r="Q144" s="192"/>
      <c r="R144" s="93"/>
      <c r="S144" s="179"/>
      <c r="T144" s="95"/>
      <c r="U144" s="96"/>
      <c r="V144" s="96"/>
      <c r="W144" s="96"/>
      <c r="X144" s="135" t="s">
        <v>160</v>
      </c>
      <c r="Y144" s="99" t="s">
        <v>256</v>
      </c>
      <c r="Z144" s="99" t="s">
        <v>161</v>
      </c>
      <c r="AA144" s="99" t="s">
        <v>1335</v>
      </c>
      <c r="AB144" s="99" t="s">
        <v>161</v>
      </c>
      <c r="AC144" s="99" t="s">
        <v>1338</v>
      </c>
      <c r="AD144" s="99" t="s">
        <v>161</v>
      </c>
      <c r="AE144" s="99" t="s">
        <v>1338</v>
      </c>
      <c r="AF144" s="169">
        <v>46161.0</v>
      </c>
      <c r="AG144" s="147"/>
      <c r="AH144" s="99" t="s">
        <v>1339</v>
      </c>
      <c r="AI144" s="6"/>
      <c r="AJ144" s="6"/>
      <c r="AK144" s="6">
        <f t="shared" si="37"/>
        <v>15</v>
      </c>
      <c r="AL144" s="6">
        <f t="shared" si="38"/>
        <v>15</v>
      </c>
      <c r="AM144" s="6">
        <f t="shared" si="39"/>
        <v>15</v>
      </c>
      <c r="AN144" s="6">
        <f t="shared" si="40"/>
        <v>0</v>
      </c>
      <c r="AO144" s="6"/>
      <c r="AP144" s="6"/>
      <c r="AQ144" s="6"/>
    </row>
    <row r="145" ht="52.5" customHeight="1">
      <c r="A145" s="314">
        <v>46148.0</v>
      </c>
      <c r="B145" s="99" t="s">
        <v>45</v>
      </c>
      <c r="C145" s="98" t="s">
        <v>1159</v>
      </c>
      <c r="D145" s="98" t="s">
        <v>1160</v>
      </c>
      <c r="E145" s="268" t="s">
        <v>1161</v>
      </c>
      <c r="F145" s="135">
        <v>3321.0</v>
      </c>
      <c r="G145" s="135" t="s">
        <v>14</v>
      </c>
      <c r="H145" s="315" t="s">
        <v>1340</v>
      </c>
      <c r="I145" s="105">
        <f>vlookup(G145,'Bidding list 26'!$B$4:$I$1009,8,0)</f>
        <v>5800000</v>
      </c>
      <c r="J145" s="286">
        <v>5.0</v>
      </c>
      <c r="K145" s="270">
        <f t="shared" si="24"/>
        <v>29000000</v>
      </c>
      <c r="L145" s="135" t="s">
        <v>1341</v>
      </c>
      <c r="M145" s="91"/>
      <c r="N145" s="166" t="s">
        <v>1005</v>
      </c>
      <c r="O145" s="92" t="s">
        <v>98</v>
      </c>
      <c r="P145" s="92" t="s">
        <v>21</v>
      </c>
      <c r="Q145" s="316">
        <v>46167.0</v>
      </c>
      <c r="R145" s="93"/>
      <c r="S145" s="179"/>
      <c r="T145" s="95"/>
      <c r="U145" s="96"/>
      <c r="V145" s="96"/>
      <c r="W145" s="96"/>
      <c r="X145" s="135" t="s">
        <v>160</v>
      </c>
      <c r="Y145" s="99" t="s">
        <v>256</v>
      </c>
      <c r="Z145" s="99" t="s">
        <v>161</v>
      </c>
      <c r="AA145" s="99" t="s">
        <v>1342</v>
      </c>
      <c r="AB145" s="99" t="s">
        <v>161</v>
      </c>
      <c r="AC145" s="99" t="s">
        <v>1343</v>
      </c>
      <c r="AD145" s="99" t="s">
        <v>161</v>
      </c>
      <c r="AE145" s="99" t="s">
        <v>1317</v>
      </c>
      <c r="AF145" s="85"/>
      <c r="AG145" s="101"/>
      <c r="AH145" s="99" t="s">
        <v>1344</v>
      </c>
      <c r="AI145" s="6"/>
      <c r="AJ145" s="6"/>
      <c r="AK145" s="6">
        <f t="shared" si="37"/>
        <v>5</v>
      </c>
      <c r="AL145" s="6">
        <f t="shared" si="38"/>
        <v>5</v>
      </c>
      <c r="AM145" s="3">
        <f t="shared" si="39"/>
        <v>5</v>
      </c>
      <c r="AN145" s="3">
        <f t="shared" si="40"/>
        <v>0</v>
      </c>
    </row>
    <row r="146" ht="52.5" customHeight="1">
      <c r="A146" s="314">
        <v>46148.0</v>
      </c>
      <c r="B146" s="99" t="s">
        <v>934</v>
      </c>
      <c r="C146" s="99" t="s">
        <v>1002</v>
      </c>
      <c r="D146" s="99" t="s">
        <v>1003</v>
      </c>
      <c r="E146" s="99" t="s">
        <v>1004</v>
      </c>
      <c r="F146" s="282">
        <v>24006.0</v>
      </c>
      <c r="G146" s="99" t="s">
        <v>70</v>
      </c>
      <c r="H146" s="114" t="str">
        <f>vlookup(G146,'Bidding list 26'!$B$4:$G$270,6,0)</f>
        <v>VA1903H-2, 19 inch, VGA cable + HDMI cable / Brand: VIEWSONIC</v>
      </c>
      <c r="I146" s="88">
        <f>vlookup(G146,'Bidding list 26'!$B$4:$I$1009,8,0)</f>
        <v>1265000</v>
      </c>
      <c r="J146" s="282">
        <v>12.0</v>
      </c>
      <c r="K146" s="266">
        <f t="shared" si="24"/>
        <v>15180000</v>
      </c>
      <c r="L146" s="99" t="s">
        <v>1341</v>
      </c>
      <c r="M146" s="91"/>
      <c r="N146" s="166" t="s">
        <v>1005</v>
      </c>
      <c r="O146" s="92" t="s">
        <v>98</v>
      </c>
      <c r="P146" s="92" t="s">
        <v>21</v>
      </c>
      <c r="Q146" s="192"/>
      <c r="R146" s="93"/>
      <c r="S146" s="179"/>
      <c r="T146" s="95"/>
      <c r="U146" s="96"/>
      <c r="V146" s="96"/>
      <c r="W146" s="96"/>
      <c r="X146" s="135" t="s">
        <v>160</v>
      </c>
      <c r="Y146" s="99" t="s">
        <v>256</v>
      </c>
      <c r="Z146" s="99" t="s">
        <v>161</v>
      </c>
      <c r="AA146" s="99" t="s">
        <v>1342</v>
      </c>
      <c r="AB146" s="99" t="s">
        <v>161</v>
      </c>
      <c r="AC146" s="126" t="s">
        <v>1345</v>
      </c>
      <c r="AD146" s="99" t="s">
        <v>161</v>
      </c>
      <c r="AE146" s="126" t="s">
        <v>1345</v>
      </c>
      <c r="AF146" s="85"/>
      <c r="AG146" s="147" t="s">
        <v>1258</v>
      </c>
      <c r="AH146" s="99" t="s">
        <v>1346</v>
      </c>
      <c r="AI146" s="6"/>
      <c r="AJ146" s="6"/>
      <c r="AK146" s="6">
        <f t="shared" si="37"/>
        <v>12</v>
      </c>
      <c r="AL146" s="6">
        <f t="shared" si="38"/>
        <v>12</v>
      </c>
      <c r="AM146" s="3">
        <f t="shared" si="39"/>
        <v>12</v>
      </c>
      <c r="AN146" s="3">
        <f t="shared" si="40"/>
        <v>12</v>
      </c>
    </row>
    <row r="147" ht="52.5" customHeight="1">
      <c r="A147" s="34">
        <v>46148.0</v>
      </c>
      <c r="B147" s="85" t="s">
        <v>1135</v>
      </c>
      <c r="C147" s="85" t="s">
        <v>1136</v>
      </c>
      <c r="D147" s="85" t="s">
        <v>967</v>
      </c>
      <c r="E147" s="313" t="s">
        <v>1137</v>
      </c>
      <c r="F147" s="265">
        <v>4324.0</v>
      </c>
      <c r="G147" s="99" t="s">
        <v>70</v>
      </c>
      <c r="H147" s="114" t="str">
        <f>vlookup(G147,'Bidding list 26'!$B$4:$G$270,6,0)</f>
        <v>VA1903H-2, 19 inch, VGA cable + HDMI cable / Brand: VIEWSONIC</v>
      </c>
      <c r="I147" s="88">
        <f>vlookup(G147,'Bidding list 26'!$B$4:$I$1009,8,0)</f>
        <v>1265000</v>
      </c>
      <c r="J147" s="282">
        <v>17.0</v>
      </c>
      <c r="K147" s="266">
        <f t="shared" si="24"/>
        <v>21505000</v>
      </c>
      <c r="L147" s="99" t="s">
        <v>1341</v>
      </c>
      <c r="M147" s="91"/>
      <c r="N147" s="166" t="s">
        <v>1005</v>
      </c>
      <c r="O147" s="92" t="s">
        <v>98</v>
      </c>
      <c r="P147" s="92" t="s">
        <v>21</v>
      </c>
      <c r="Q147" s="192"/>
      <c r="R147" s="93"/>
      <c r="S147" s="179"/>
      <c r="T147" s="95"/>
      <c r="U147" s="96"/>
      <c r="V147" s="96"/>
      <c r="W147" s="96"/>
      <c r="X147" s="135" t="s">
        <v>160</v>
      </c>
      <c r="Y147" s="99" t="s">
        <v>256</v>
      </c>
      <c r="Z147" s="99" t="s">
        <v>161</v>
      </c>
      <c r="AA147" s="99" t="s">
        <v>1342</v>
      </c>
      <c r="AB147" s="99" t="s">
        <v>161</v>
      </c>
      <c r="AC147" s="126" t="s">
        <v>1345</v>
      </c>
      <c r="AD147" s="99" t="s">
        <v>161</v>
      </c>
      <c r="AE147" s="126" t="s">
        <v>1345</v>
      </c>
      <c r="AF147" s="85"/>
      <c r="AG147" s="147" t="s">
        <v>1258</v>
      </c>
      <c r="AH147" s="99" t="s">
        <v>1347</v>
      </c>
      <c r="AI147" s="6"/>
      <c r="AJ147" s="6"/>
      <c r="AK147" s="6">
        <f t="shared" si="37"/>
        <v>17</v>
      </c>
      <c r="AL147" s="6">
        <f t="shared" si="38"/>
        <v>17</v>
      </c>
      <c r="AM147" s="3">
        <f t="shared" si="39"/>
        <v>17</v>
      </c>
      <c r="AN147" s="3">
        <f t="shared" si="40"/>
        <v>17</v>
      </c>
    </row>
    <row r="148" ht="52.5" customHeight="1">
      <c r="A148" s="34">
        <v>46148.0</v>
      </c>
      <c r="B148" s="85" t="s">
        <v>1135</v>
      </c>
      <c r="C148" s="85" t="s">
        <v>1136</v>
      </c>
      <c r="D148" s="85" t="s">
        <v>967</v>
      </c>
      <c r="E148" s="313" t="s">
        <v>1137</v>
      </c>
      <c r="F148" s="265">
        <v>4324.0</v>
      </c>
      <c r="G148" s="99" t="s">
        <v>52</v>
      </c>
      <c r="H148" s="114" t="str">
        <f>vlookup(G148,'Bidding list 26'!$B$4:$G$270,6,0)</f>
        <v>Pro Tower QCT1250, Core i3-14100, Ram 8GB DDR5, SSD
512GB, Integrated graphics card, Power 180W, HDMI &amp; DP Port,
Keyboard and Mouse, 3Yrs Wty</v>
      </c>
      <c r="I148" s="88">
        <f>vlookup(G148,'Bidding list 26'!$B$4:$I$1009,8,0)</f>
        <v>13888000</v>
      </c>
      <c r="J148" s="286">
        <v>17.0</v>
      </c>
      <c r="K148" s="266">
        <f t="shared" si="24"/>
        <v>236096000</v>
      </c>
      <c r="L148" s="99" t="s">
        <v>1341</v>
      </c>
      <c r="M148" s="91"/>
      <c r="N148" s="166" t="s">
        <v>1005</v>
      </c>
      <c r="O148" s="92" t="s">
        <v>98</v>
      </c>
      <c r="P148" s="92" t="s">
        <v>21</v>
      </c>
      <c r="Q148" s="192"/>
      <c r="R148" s="93"/>
      <c r="S148" s="179"/>
      <c r="T148" s="95"/>
      <c r="U148" s="96"/>
      <c r="V148" s="96"/>
      <c r="W148" s="96"/>
      <c r="X148" s="135" t="s">
        <v>160</v>
      </c>
      <c r="Y148" s="99" t="s">
        <v>256</v>
      </c>
      <c r="Z148" s="99" t="s">
        <v>161</v>
      </c>
      <c r="AA148" s="99" t="s">
        <v>1342</v>
      </c>
      <c r="AB148" s="99" t="s">
        <v>161</v>
      </c>
      <c r="AC148" s="126" t="s">
        <v>1348</v>
      </c>
      <c r="AD148" s="99" t="s">
        <v>161</v>
      </c>
      <c r="AE148" s="126" t="s">
        <v>1348</v>
      </c>
      <c r="AF148" s="169">
        <v>46175.0</v>
      </c>
      <c r="AG148" s="169">
        <v>46178.0</v>
      </c>
      <c r="AH148" s="99" t="s">
        <v>1349</v>
      </c>
      <c r="AI148" s="6"/>
      <c r="AJ148" s="6"/>
      <c r="AK148" s="6">
        <f t="shared" si="37"/>
        <v>17</v>
      </c>
      <c r="AL148" s="6">
        <f t="shared" si="38"/>
        <v>17</v>
      </c>
      <c r="AM148" s="3">
        <f t="shared" si="39"/>
        <v>17</v>
      </c>
      <c r="AN148" s="3">
        <f t="shared" si="40"/>
        <v>17</v>
      </c>
    </row>
    <row r="149" ht="52.5" customHeight="1">
      <c r="A149" s="34">
        <v>46148.0</v>
      </c>
      <c r="B149" s="85" t="s">
        <v>1135</v>
      </c>
      <c r="C149" s="85" t="s">
        <v>1136</v>
      </c>
      <c r="D149" s="85" t="s">
        <v>967</v>
      </c>
      <c r="E149" s="313" t="s">
        <v>1137</v>
      </c>
      <c r="F149" s="265">
        <v>4324.0</v>
      </c>
      <c r="G149" s="99" t="s">
        <v>39</v>
      </c>
      <c r="H149" s="114" t="str">
        <f>vlookup(G149,'Bidding list 26'!$B$4:$G$270,6,0)</f>
        <v>HS505DP, USB cable</v>
      </c>
      <c r="I149" s="88">
        <f>vlookup(G149,'Bidding list 26'!$B$4:$I$1009,8,0)</f>
        <v>2300000</v>
      </c>
      <c r="J149" s="282">
        <v>18.0</v>
      </c>
      <c r="K149" s="266">
        <f t="shared" si="24"/>
        <v>41400000</v>
      </c>
      <c r="L149" s="99" t="s">
        <v>1341</v>
      </c>
      <c r="M149" s="91"/>
      <c r="N149" s="166" t="s">
        <v>1005</v>
      </c>
      <c r="O149" s="92" t="s">
        <v>98</v>
      </c>
      <c r="P149" s="92" t="s">
        <v>21</v>
      </c>
      <c r="Q149" s="192"/>
      <c r="R149" s="93"/>
      <c r="S149" s="179"/>
      <c r="T149" s="95"/>
      <c r="U149" s="96"/>
      <c r="V149" s="96"/>
      <c r="W149" s="96"/>
      <c r="X149" s="135" t="s">
        <v>160</v>
      </c>
      <c r="Y149" s="99" t="s">
        <v>256</v>
      </c>
      <c r="Z149" s="99" t="s">
        <v>161</v>
      </c>
      <c r="AA149" s="99" t="s">
        <v>1342</v>
      </c>
      <c r="AB149" s="99" t="s">
        <v>161</v>
      </c>
      <c r="AC149" s="99" t="s">
        <v>1350</v>
      </c>
      <c r="AD149" s="99" t="s">
        <v>161</v>
      </c>
      <c r="AE149" s="99" t="s">
        <v>684</v>
      </c>
      <c r="AF149" s="85"/>
      <c r="AG149" s="126" t="s">
        <v>773</v>
      </c>
      <c r="AH149" s="99" t="s">
        <v>1351</v>
      </c>
      <c r="AI149" s="6"/>
      <c r="AJ149" s="6"/>
      <c r="AK149" s="6">
        <f t="shared" si="37"/>
        <v>18</v>
      </c>
      <c r="AL149" s="6">
        <f t="shared" si="38"/>
        <v>18</v>
      </c>
      <c r="AM149" s="3">
        <f t="shared" si="39"/>
        <v>18</v>
      </c>
      <c r="AN149" s="3">
        <f t="shared" si="40"/>
        <v>18</v>
      </c>
    </row>
    <row r="150" ht="52.5" customHeight="1">
      <c r="A150" s="34">
        <v>46148.0</v>
      </c>
      <c r="B150" s="85" t="s">
        <v>1135</v>
      </c>
      <c r="C150" s="85" t="s">
        <v>1136</v>
      </c>
      <c r="D150" s="85" t="s">
        <v>967</v>
      </c>
      <c r="E150" s="313" t="s">
        <v>1137</v>
      </c>
      <c r="F150" s="265">
        <v>4324.0</v>
      </c>
      <c r="G150" s="99" t="s">
        <v>29</v>
      </c>
      <c r="H150" s="114" t="str">
        <f>vlookup(G150,'Bidding list 26'!$B$4:$G$270,6,0)</f>
        <v>ZT610, 600dpi </v>
      </c>
      <c r="I150" s="88">
        <f>vlookup(G150,'Bidding list 26'!$B$4:$I$1009,8,0)</f>
        <v>48800000</v>
      </c>
      <c r="J150" s="282">
        <v>4.0</v>
      </c>
      <c r="K150" s="266">
        <f t="shared" si="24"/>
        <v>195200000</v>
      </c>
      <c r="L150" s="99" t="s">
        <v>1341</v>
      </c>
      <c r="M150" s="91"/>
      <c r="N150" s="166" t="s">
        <v>1005</v>
      </c>
      <c r="O150" s="92" t="s">
        <v>98</v>
      </c>
      <c r="P150" s="92" t="s">
        <v>21</v>
      </c>
      <c r="Q150" s="192"/>
      <c r="R150" s="93"/>
      <c r="S150" s="179"/>
      <c r="T150" s="95"/>
      <c r="U150" s="96"/>
      <c r="V150" s="96"/>
      <c r="W150" s="96"/>
      <c r="X150" s="135" t="s">
        <v>160</v>
      </c>
      <c r="Y150" s="99" t="s">
        <v>256</v>
      </c>
      <c r="Z150" s="99" t="s">
        <v>161</v>
      </c>
      <c r="AA150" s="99" t="s">
        <v>1342</v>
      </c>
      <c r="AB150" s="99" t="s">
        <v>161</v>
      </c>
      <c r="AC150" s="99" t="s">
        <v>1352</v>
      </c>
      <c r="AD150" s="99" t="s">
        <v>161</v>
      </c>
      <c r="AE150" s="99" t="s">
        <v>1352</v>
      </c>
      <c r="AF150" s="317">
        <v>46185.0</v>
      </c>
      <c r="AG150" s="317">
        <v>46186.0</v>
      </c>
      <c r="AH150" s="99" t="s">
        <v>1353</v>
      </c>
      <c r="AI150" s="6"/>
      <c r="AJ150" s="6"/>
      <c r="AK150" s="6">
        <f t="shared" si="37"/>
        <v>4</v>
      </c>
      <c r="AL150" s="6">
        <f t="shared" si="38"/>
        <v>4</v>
      </c>
      <c r="AM150" s="3">
        <f t="shared" si="39"/>
        <v>4</v>
      </c>
      <c r="AN150" s="3">
        <f t="shared" si="40"/>
        <v>4</v>
      </c>
    </row>
    <row r="151">
      <c r="A151" s="34">
        <v>46151.0</v>
      </c>
      <c r="B151" s="99" t="s">
        <v>902</v>
      </c>
      <c r="C151" s="99" t="s">
        <v>1354</v>
      </c>
      <c r="D151" s="99" t="s">
        <v>1284</v>
      </c>
      <c r="E151" s="99" t="s">
        <v>1285</v>
      </c>
      <c r="F151" s="282">
        <v>3542.0</v>
      </c>
      <c r="G151" s="99" t="s">
        <v>1224</v>
      </c>
      <c r="H151" s="114" t="str">
        <f>vlookup(G151,'Bidding list 26'!$B$4:$G$270,6,0)</f>
        <v>
NUC 15 PRO Tall, U7- 255H, 16GB DDR5, 512GB NVMe SSD, 3Yrs Ｗty</v>
      </c>
      <c r="I151" s="88">
        <f>vlookup(G151,'Bidding list 26'!$B$4:$I$1009,8,0)</f>
        <v>22750000</v>
      </c>
      <c r="J151" s="282">
        <v>30.0</v>
      </c>
      <c r="K151" s="266">
        <f t="shared" si="24"/>
        <v>682500000</v>
      </c>
      <c r="L151" s="99" t="s">
        <v>1286</v>
      </c>
      <c r="M151" s="91"/>
      <c r="N151" s="166" t="s">
        <v>907</v>
      </c>
      <c r="O151" s="92" t="s">
        <v>98</v>
      </c>
      <c r="P151" s="92" t="s">
        <v>21</v>
      </c>
      <c r="Q151" s="192"/>
      <c r="R151" s="93"/>
      <c r="S151" s="179"/>
      <c r="T151" s="95"/>
      <c r="U151" s="96"/>
      <c r="V151" s="96"/>
      <c r="W151" s="96"/>
      <c r="X151" s="135" t="s">
        <v>160</v>
      </c>
      <c r="Y151" s="99" t="s">
        <v>477</v>
      </c>
      <c r="Z151" s="99" t="s">
        <v>161</v>
      </c>
      <c r="AA151" s="99" t="s">
        <v>1287</v>
      </c>
      <c r="AB151" s="99" t="s">
        <v>161</v>
      </c>
      <c r="AC151" s="99" t="s">
        <v>1288</v>
      </c>
      <c r="AD151" s="99" t="s">
        <v>161</v>
      </c>
      <c r="AE151" s="99" t="s">
        <v>1288</v>
      </c>
      <c r="AF151" s="317">
        <v>46169.0</v>
      </c>
      <c r="AG151" s="317">
        <v>46169.0</v>
      </c>
      <c r="AH151" s="99" t="s">
        <v>1355</v>
      </c>
      <c r="AI151" s="6"/>
      <c r="AJ151" s="6"/>
      <c r="AK151" s="6">
        <f t="shared" si="37"/>
        <v>30</v>
      </c>
      <c r="AL151" s="6">
        <f t="shared" si="38"/>
        <v>30</v>
      </c>
      <c r="AM151" s="6">
        <f t="shared" si="39"/>
        <v>30</v>
      </c>
      <c r="AN151" s="6">
        <f t="shared" si="40"/>
        <v>30</v>
      </c>
      <c r="AO151" s="6"/>
      <c r="AP151" s="6"/>
      <c r="AQ151" s="6"/>
    </row>
    <row r="152" ht="51.75" customHeight="1">
      <c r="A152" s="318">
        <v>46154.0</v>
      </c>
      <c r="B152" s="135" t="s">
        <v>45</v>
      </c>
      <c r="C152" s="98" t="s">
        <v>1159</v>
      </c>
      <c r="D152" s="98" t="s">
        <v>1160</v>
      </c>
      <c r="E152" s="268" t="s">
        <v>1161</v>
      </c>
      <c r="F152" s="135">
        <v>3321.0</v>
      </c>
      <c r="G152" s="135" t="s">
        <v>69</v>
      </c>
      <c r="H152" s="102" t="str">
        <f>vlookup(G152,'Bidding list 26'!$B$4:$G$270,6,0)</f>
        <v>#N/A</v>
      </c>
      <c r="I152" s="105" t="str">
        <f>vlookup(G152,'Bidding list 26'!$B$4:$I$1009,8,0)</f>
        <v>#N/A</v>
      </c>
      <c r="J152" s="286">
        <v>3.0</v>
      </c>
      <c r="K152" s="270" t="str">
        <f t="shared" si="24"/>
        <v>#N/A</v>
      </c>
      <c r="L152" s="135" t="s">
        <v>1356</v>
      </c>
      <c r="M152" s="118"/>
      <c r="N152" s="135" t="s">
        <v>1139</v>
      </c>
      <c r="O152" s="95" t="s">
        <v>98</v>
      </c>
      <c r="P152" s="95" t="s">
        <v>59</v>
      </c>
      <c r="Q152" s="319"/>
      <c r="R152" s="93"/>
      <c r="S152" s="179"/>
      <c r="T152" s="95"/>
      <c r="U152" s="96"/>
      <c r="V152" s="96"/>
      <c r="W152" s="96"/>
      <c r="X152" s="135" t="s">
        <v>160</v>
      </c>
      <c r="Y152" s="135" t="s">
        <v>256</v>
      </c>
      <c r="Z152" s="135" t="s">
        <v>161</v>
      </c>
      <c r="AA152" s="135" t="s">
        <v>1357</v>
      </c>
      <c r="AB152" s="135" t="s">
        <v>161</v>
      </c>
      <c r="AC152" s="126" t="s">
        <v>1358</v>
      </c>
      <c r="AD152" s="135" t="s">
        <v>161</v>
      </c>
      <c r="AE152" s="126" t="s">
        <v>1358</v>
      </c>
      <c r="AF152" s="98"/>
      <c r="AG152" s="188"/>
      <c r="AH152" s="135" t="s">
        <v>1359</v>
      </c>
      <c r="AI152" s="6"/>
      <c r="AJ152" s="6"/>
      <c r="AK152" s="6">
        <f t="shared" si="37"/>
        <v>3</v>
      </c>
      <c r="AL152" s="6">
        <f t="shared" si="38"/>
        <v>3</v>
      </c>
      <c r="AM152" s="6">
        <f t="shared" si="39"/>
        <v>3</v>
      </c>
      <c r="AN152" s="6">
        <f t="shared" si="40"/>
        <v>0</v>
      </c>
      <c r="AO152" s="6"/>
      <c r="AP152" s="6"/>
      <c r="AQ152" s="6"/>
    </row>
    <row r="153" ht="51.75" customHeight="1">
      <c r="A153" s="318">
        <v>46154.0</v>
      </c>
      <c r="B153" s="135" t="s">
        <v>45</v>
      </c>
      <c r="C153" s="98" t="s">
        <v>1159</v>
      </c>
      <c r="D153" s="98" t="s">
        <v>1160</v>
      </c>
      <c r="E153" s="268" t="s">
        <v>1161</v>
      </c>
      <c r="F153" s="135">
        <v>3321.0</v>
      </c>
      <c r="G153" s="135" t="s">
        <v>55</v>
      </c>
      <c r="H153" s="102" t="str">
        <f>vlookup(G153,'Bidding list 26'!$B$4:$G$270,6,0)</f>
        <v>Pro Tower QCT1250, Ultra 5 235, Ram 16GB DDR5, SSD
512GB, Integrated graphics card, Power 180W, HDMI &amp; DP Port,
Keyboard and Mouse, 3Yrs Wty</v>
      </c>
      <c r="I153" s="105">
        <f>vlookup(G153,'Bidding list 26'!$B$4:$I$1009,8,0)</f>
        <v>18717000</v>
      </c>
      <c r="J153" s="286">
        <v>3.0</v>
      </c>
      <c r="K153" s="270">
        <f t="shared" si="24"/>
        <v>56151000</v>
      </c>
      <c r="L153" s="135" t="s">
        <v>1356</v>
      </c>
      <c r="M153" s="118"/>
      <c r="N153" s="135" t="s">
        <v>1139</v>
      </c>
      <c r="O153" s="95" t="s">
        <v>98</v>
      </c>
      <c r="P153" s="95" t="s">
        <v>59</v>
      </c>
      <c r="Q153" s="319"/>
      <c r="R153" s="93"/>
      <c r="S153" s="179"/>
      <c r="T153" s="95"/>
      <c r="U153" s="96"/>
      <c r="V153" s="96"/>
      <c r="W153" s="96"/>
      <c r="X153" s="135" t="s">
        <v>160</v>
      </c>
      <c r="Y153" s="135" t="s">
        <v>256</v>
      </c>
      <c r="Z153" s="135" t="s">
        <v>161</v>
      </c>
      <c r="AA153" s="135" t="s">
        <v>1357</v>
      </c>
      <c r="AB153" s="135" t="s">
        <v>161</v>
      </c>
      <c r="AC153" s="126" t="s">
        <v>1360</v>
      </c>
      <c r="AD153" s="135" t="s">
        <v>161</v>
      </c>
      <c r="AE153" s="126" t="s">
        <v>1360</v>
      </c>
      <c r="AF153" s="169">
        <v>46175.0</v>
      </c>
      <c r="AG153" s="169">
        <v>46178.0</v>
      </c>
      <c r="AH153" s="135" t="s">
        <v>1361</v>
      </c>
      <c r="AI153" s="6"/>
      <c r="AJ153" s="6"/>
      <c r="AK153" s="6">
        <f t="shared" si="37"/>
        <v>3</v>
      </c>
      <c r="AL153" s="6">
        <f t="shared" si="38"/>
        <v>3</v>
      </c>
      <c r="AM153" s="6">
        <f t="shared" si="39"/>
        <v>3</v>
      </c>
      <c r="AN153" s="6">
        <f t="shared" si="40"/>
        <v>3</v>
      </c>
      <c r="AO153" s="6"/>
      <c r="AP153" s="6"/>
      <c r="AQ153" s="6"/>
    </row>
    <row r="154" ht="51.75" customHeight="1">
      <c r="A154" s="318">
        <v>46154.0</v>
      </c>
      <c r="B154" s="135" t="s">
        <v>45</v>
      </c>
      <c r="C154" s="98" t="s">
        <v>1159</v>
      </c>
      <c r="D154" s="98" t="s">
        <v>1160</v>
      </c>
      <c r="E154" s="268" t="s">
        <v>1161</v>
      </c>
      <c r="F154" s="135">
        <v>3321.0</v>
      </c>
      <c r="G154" s="135" t="s">
        <v>42</v>
      </c>
      <c r="H154" s="102" t="str">
        <f>vlookup(G154,'Bidding list 26'!$B$4:$G$270,6,0)</f>
        <v>SEUIC HS505HDP-2530 ,USB cable</v>
      </c>
      <c r="I154" s="105">
        <f>vlookup(G154,'Bidding list 26'!$B$4:$I$1009,8,0)</f>
        <v>3300000</v>
      </c>
      <c r="J154" s="286">
        <v>3.0</v>
      </c>
      <c r="K154" s="270">
        <f t="shared" si="24"/>
        <v>9900000</v>
      </c>
      <c r="L154" s="135" t="s">
        <v>1356</v>
      </c>
      <c r="M154" s="118"/>
      <c r="N154" s="135" t="s">
        <v>1139</v>
      </c>
      <c r="O154" s="95" t="s">
        <v>98</v>
      </c>
      <c r="P154" s="95" t="s">
        <v>59</v>
      </c>
      <c r="Q154" s="319"/>
      <c r="R154" s="93"/>
      <c r="S154" s="179"/>
      <c r="T154" s="95"/>
      <c r="U154" s="96"/>
      <c r="V154" s="96"/>
      <c r="W154" s="96"/>
      <c r="X154" s="135" t="s">
        <v>160</v>
      </c>
      <c r="Y154" s="135" t="s">
        <v>256</v>
      </c>
      <c r="Z154" s="135" t="s">
        <v>161</v>
      </c>
      <c r="AA154" s="135" t="s">
        <v>1357</v>
      </c>
      <c r="AB154" s="135" t="s">
        <v>161</v>
      </c>
      <c r="AC154" s="126" t="s">
        <v>1362</v>
      </c>
      <c r="AD154" s="135" t="s">
        <v>161</v>
      </c>
      <c r="AE154" s="135" t="s">
        <v>1363</v>
      </c>
      <c r="AF154" s="98"/>
      <c r="AG154" s="188"/>
      <c r="AH154" s="135" t="s">
        <v>1364</v>
      </c>
      <c r="AI154" s="6"/>
      <c r="AJ154" s="6"/>
      <c r="AK154" s="6">
        <f t="shared" si="37"/>
        <v>3</v>
      </c>
      <c r="AL154" s="6">
        <f t="shared" si="38"/>
        <v>3</v>
      </c>
      <c r="AM154" s="6">
        <f t="shared" si="39"/>
        <v>3</v>
      </c>
      <c r="AN154" s="6">
        <f t="shared" si="40"/>
        <v>0</v>
      </c>
      <c r="AO154" s="6"/>
      <c r="AP154" s="6"/>
      <c r="AQ154" s="6"/>
    </row>
    <row r="155" ht="51.75" customHeight="1">
      <c r="A155" s="314">
        <v>46158.0</v>
      </c>
      <c r="B155" s="99" t="s">
        <v>45</v>
      </c>
      <c r="C155" s="98" t="s">
        <v>1159</v>
      </c>
      <c r="D155" s="98" t="s">
        <v>1160</v>
      </c>
      <c r="E155" s="268" t="s">
        <v>1161</v>
      </c>
      <c r="F155" s="135">
        <v>3321.0</v>
      </c>
      <c r="G155" s="99" t="s">
        <v>69</v>
      </c>
      <c r="H155" s="102" t="str">
        <f>vlookup(G155,'Bidding list 26'!$B$4:$G$270,6,0)</f>
        <v>#N/A</v>
      </c>
      <c r="I155" s="105" t="str">
        <f>vlookup(G155,'Bidding list 26'!$B$4:$I$1009,8,0)</f>
        <v>#N/A</v>
      </c>
      <c r="J155" s="286">
        <v>10.0</v>
      </c>
      <c r="K155" s="270" t="str">
        <f t="shared" si="24"/>
        <v>#N/A</v>
      </c>
      <c r="L155" s="99" t="s">
        <v>1365</v>
      </c>
      <c r="M155" s="91"/>
      <c r="N155" s="166" t="s">
        <v>886</v>
      </c>
      <c r="O155" s="92" t="s">
        <v>98</v>
      </c>
      <c r="P155" s="92" t="s">
        <v>43</v>
      </c>
      <c r="Q155" s="320">
        <v>46173.0</v>
      </c>
      <c r="R155" s="93">
        <f t="shared" ref="R155:R161" si="41">Q155-A155</f>
        <v>15</v>
      </c>
      <c r="S155" s="179"/>
      <c r="T155" s="95"/>
      <c r="U155" s="96"/>
      <c r="V155" s="96"/>
      <c r="W155" s="96"/>
      <c r="X155" s="135" t="s">
        <v>160</v>
      </c>
      <c r="Y155" s="99" t="s">
        <v>477</v>
      </c>
      <c r="Z155" s="99" t="s">
        <v>161</v>
      </c>
      <c r="AA155" s="99" t="s">
        <v>1366</v>
      </c>
      <c r="AB155" s="99" t="s">
        <v>161</v>
      </c>
      <c r="AC155" s="126" t="s">
        <v>1367</v>
      </c>
      <c r="AD155" s="99" t="s">
        <v>161</v>
      </c>
      <c r="AE155" s="126" t="s">
        <v>1367</v>
      </c>
      <c r="AH155" s="99" t="s">
        <v>1368</v>
      </c>
      <c r="AI155" s="6"/>
      <c r="AJ155" s="6"/>
      <c r="AK155" s="6">
        <f t="shared" si="37"/>
        <v>10</v>
      </c>
      <c r="AL155" s="6">
        <f t="shared" si="38"/>
        <v>10</v>
      </c>
      <c r="AM155" s="6">
        <f t="shared" si="39"/>
        <v>10</v>
      </c>
      <c r="AN155" s="6">
        <f>if(AG156&lt;&gt;"",$J155,0)</f>
        <v>10</v>
      </c>
      <c r="AO155" s="6"/>
      <c r="AP155" s="6"/>
      <c r="AQ155" s="6"/>
    </row>
    <row r="156" ht="51.75" customHeight="1">
      <c r="A156" s="314">
        <v>46158.0</v>
      </c>
      <c r="B156" s="99" t="s">
        <v>45</v>
      </c>
      <c r="C156" s="98" t="s">
        <v>1159</v>
      </c>
      <c r="D156" s="98" t="s">
        <v>1160</v>
      </c>
      <c r="E156" s="268" t="s">
        <v>1161</v>
      </c>
      <c r="F156" s="135">
        <v>3321.0</v>
      </c>
      <c r="G156" s="99" t="s">
        <v>55</v>
      </c>
      <c r="H156" s="102" t="str">
        <f>vlookup(G156,'Bidding list 26'!$B$4:$G$270,6,0)</f>
        <v>Pro Tower QCT1250, Ultra 5 235, Ram 16GB DDR5, SSD
512GB, Integrated graphics card, Power 180W, HDMI &amp; DP Port,
Keyboard and Mouse, 3Yrs Wty</v>
      </c>
      <c r="I156" s="105">
        <f>vlookup(G156,'Bidding list 26'!$B$4:$I$1009,8,0)</f>
        <v>18717000</v>
      </c>
      <c r="J156" s="286">
        <v>10.0</v>
      </c>
      <c r="K156" s="270">
        <f t="shared" si="24"/>
        <v>187170000</v>
      </c>
      <c r="L156" s="99" t="s">
        <v>1365</v>
      </c>
      <c r="M156" s="91"/>
      <c r="N156" s="166" t="s">
        <v>886</v>
      </c>
      <c r="O156" s="92" t="s">
        <v>98</v>
      </c>
      <c r="P156" s="92" t="s">
        <v>43</v>
      </c>
      <c r="Q156" s="320">
        <v>46173.0</v>
      </c>
      <c r="R156" s="93">
        <f t="shared" si="41"/>
        <v>15</v>
      </c>
      <c r="S156" s="179"/>
      <c r="T156" s="95"/>
      <c r="U156" s="96"/>
      <c r="V156" s="96"/>
      <c r="W156" s="96"/>
      <c r="X156" s="135" t="s">
        <v>160</v>
      </c>
      <c r="Y156" s="99" t="s">
        <v>477</v>
      </c>
      <c r="Z156" s="99" t="s">
        <v>161</v>
      </c>
      <c r="AA156" s="99" t="s">
        <v>1366</v>
      </c>
      <c r="AB156" s="99" t="s">
        <v>161</v>
      </c>
      <c r="AC156" s="126" t="s">
        <v>1369</v>
      </c>
      <c r="AD156" s="99" t="s">
        <v>161</v>
      </c>
      <c r="AE156" s="126" t="s">
        <v>1369</v>
      </c>
      <c r="AF156" s="169">
        <v>46190.0</v>
      </c>
      <c r="AG156" s="169">
        <v>46193.0</v>
      </c>
      <c r="AH156" s="99" t="s">
        <v>1370</v>
      </c>
      <c r="AI156" s="6"/>
      <c r="AJ156" s="6"/>
      <c r="AK156" s="6">
        <f t="shared" si="37"/>
        <v>10</v>
      </c>
      <c r="AL156" s="6">
        <f t="shared" si="38"/>
        <v>10</v>
      </c>
      <c r="AM156" s="6">
        <f t="shared" si="39"/>
        <v>10</v>
      </c>
      <c r="AN156" s="6" t="str">
        <f>if(#REF!&lt;&gt;"",$J156,0)</f>
        <v>#REF!</v>
      </c>
      <c r="AO156" s="6"/>
      <c r="AP156" s="6"/>
      <c r="AQ156" s="6"/>
    </row>
    <row r="157" ht="51.75" customHeight="1">
      <c r="A157" s="314">
        <v>46158.0</v>
      </c>
      <c r="B157" s="99" t="s">
        <v>45</v>
      </c>
      <c r="C157" s="98" t="s">
        <v>1159</v>
      </c>
      <c r="D157" s="98" t="s">
        <v>1160</v>
      </c>
      <c r="E157" s="268" t="s">
        <v>1161</v>
      </c>
      <c r="F157" s="135">
        <v>3321.0</v>
      </c>
      <c r="G157" s="99" t="s">
        <v>14</v>
      </c>
      <c r="H157" s="102" t="str">
        <f>vlookup(G157,'Bidding list 26'!$B$4:$G$270,6,0)</f>
        <v>ZEBRA DS8178,USB cable PCS Wireless Scanner</v>
      </c>
      <c r="I157" s="105">
        <f>vlookup(G157,'Bidding list 26'!$B$4:$I$1009,8,0)</f>
        <v>5800000</v>
      </c>
      <c r="J157" s="286">
        <v>6.0</v>
      </c>
      <c r="K157" s="270">
        <f t="shared" si="24"/>
        <v>34800000</v>
      </c>
      <c r="L157" s="99" t="s">
        <v>1365</v>
      </c>
      <c r="M157" s="91"/>
      <c r="N157" s="166" t="s">
        <v>886</v>
      </c>
      <c r="O157" s="92" t="s">
        <v>98</v>
      </c>
      <c r="P157" s="92" t="s">
        <v>43</v>
      </c>
      <c r="Q157" s="320">
        <v>46173.0</v>
      </c>
      <c r="R157" s="93">
        <f t="shared" si="41"/>
        <v>15</v>
      </c>
      <c r="S157" s="179"/>
      <c r="T157" s="95"/>
      <c r="U157" s="96"/>
      <c r="V157" s="96"/>
      <c r="W157" s="96"/>
      <c r="X157" s="135" t="s">
        <v>160</v>
      </c>
      <c r="Y157" s="99" t="s">
        <v>477</v>
      </c>
      <c r="Z157" s="99" t="s">
        <v>161</v>
      </c>
      <c r="AA157" s="99" t="s">
        <v>1366</v>
      </c>
      <c r="AB157" s="99" t="s">
        <v>161</v>
      </c>
      <c r="AC157" s="126" t="s">
        <v>1371</v>
      </c>
      <c r="AD157" s="99" t="s">
        <v>161</v>
      </c>
      <c r="AE157" s="99" t="s">
        <v>1372</v>
      </c>
      <c r="AF157" s="85"/>
      <c r="AG157" s="101"/>
      <c r="AH157" s="99" t="s">
        <v>1373</v>
      </c>
      <c r="AI157" s="6"/>
      <c r="AJ157" s="6"/>
      <c r="AK157" s="6">
        <f t="shared" si="37"/>
        <v>6</v>
      </c>
      <c r="AL157" s="6">
        <f t="shared" si="38"/>
        <v>6</v>
      </c>
      <c r="AM157" s="6">
        <f t="shared" si="39"/>
        <v>6</v>
      </c>
      <c r="AN157" s="6">
        <f t="shared" ref="AN157:AN1032" si="42">if(AG157&lt;&gt;"",$J157,0)</f>
        <v>0</v>
      </c>
      <c r="AO157" s="6"/>
      <c r="AP157" s="6"/>
      <c r="AQ157" s="6"/>
    </row>
    <row r="158" ht="61.5" customHeight="1">
      <c r="A158" s="321">
        <v>46160.0</v>
      </c>
      <c r="B158" s="322" t="s">
        <v>902</v>
      </c>
      <c r="C158" s="323" t="s">
        <v>1374</v>
      </c>
      <c r="D158" s="323" t="s">
        <v>1375</v>
      </c>
      <c r="E158" s="324" t="s">
        <v>1376</v>
      </c>
      <c r="F158" s="323">
        <v>23382.0</v>
      </c>
      <c r="G158" s="322" t="s">
        <v>42</v>
      </c>
      <c r="H158" s="325" t="s">
        <v>309</v>
      </c>
      <c r="I158" s="326">
        <v>3300000.0</v>
      </c>
      <c r="J158" s="327">
        <v>12.0</v>
      </c>
      <c r="K158" s="266">
        <f t="shared" si="24"/>
        <v>39600000</v>
      </c>
      <c r="L158" s="322" t="s">
        <v>1377</v>
      </c>
      <c r="M158" s="91"/>
      <c r="N158" s="328" t="s">
        <v>907</v>
      </c>
      <c r="O158" s="329" t="s">
        <v>98</v>
      </c>
      <c r="P158" s="329" t="s">
        <v>21</v>
      </c>
      <c r="Q158" s="320">
        <v>46165.0</v>
      </c>
      <c r="R158" s="93">
        <f t="shared" si="41"/>
        <v>5</v>
      </c>
      <c r="S158" s="179"/>
      <c r="T158" s="95"/>
      <c r="U158" s="96"/>
      <c r="V158" s="96"/>
      <c r="W158" s="96"/>
      <c r="X158" s="323" t="s">
        <v>160</v>
      </c>
      <c r="Y158" s="99" t="s">
        <v>256</v>
      </c>
      <c r="Z158" s="99" t="s">
        <v>161</v>
      </c>
      <c r="AA158" s="330" t="s">
        <v>1378</v>
      </c>
      <c r="AB158" s="99" t="s">
        <v>161</v>
      </c>
      <c r="AC158" s="99" t="s">
        <v>1379</v>
      </c>
      <c r="AD158" s="99" t="s">
        <v>161</v>
      </c>
      <c r="AE158" s="99" t="s">
        <v>1380</v>
      </c>
      <c r="AF158" s="85"/>
      <c r="AG158" s="101"/>
      <c r="AH158" s="99" t="s">
        <v>1381</v>
      </c>
      <c r="AI158" s="6"/>
      <c r="AJ158" s="6"/>
      <c r="AK158" s="6">
        <f t="shared" si="37"/>
        <v>12</v>
      </c>
      <c r="AL158" s="6">
        <f t="shared" si="38"/>
        <v>12</v>
      </c>
      <c r="AM158" s="6">
        <f t="shared" si="39"/>
        <v>12</v>
      </c>
      <c r="AN158" s="6">
        <f t="shared" si="42"/>
        <v>0</v>
      </c>
      <c r="AO158" s="6"/>
      <c r="AP158" s="6"/>
      <c r="AQ158" s="6"/>
    </row>
    <row r="159" ht="61.5" customHeight="1">
      <c r="A159" s="321">
        <v>46160.0</v>
      </c>
      <c r="B159" s="322" t="s">
        <v>902</v>
      </c>
      <c r="C159" s="323" t="s">
        <v>1374</v>
      </c>
      <c r="D159" s="323" t="s">
        <v>1375</v>
      </c>
      <c r="E159" s="324" t="s">
        <v>1376</v>
      </c>
      <c r="F159" s="323">
        <v>23382.0</v>
      </c>
      <c r="G159" s="322" t="s">
        <v>29</v>
      </c>
      <c r="H159" s="325" t="s">
        <v>1382</v>
      </c>
      <c r="I159" s="326">
        <v>4.88E7</v>
      </c>
      <c r="J159" s="327">
        <v>12.0</v>
      </c>
      <c r="K159" s="266">
        <f t="shared" si="24"/>
        <v>585600000</v>
      </c>
      <c r="L159" s="322" t="s">
        <v>1377</v>
      </c>
      <c r="M159" s="91"/>
      <c r="N159" s="328" t="s">
        <v>907</v>
      </c>
      <c r="O159" s="329" t="s">
        <v>98</v>
      </c>
      <c r="P159" s="329" t="s">
        <v>21</v>
      </c>
      <c r="Q159" s="320">
        <v>46165.0</v>
      </c>
      <c r="R159" s="93">
        <f t="shared" si="41"/>
        <v>5</v>
      </c>
      <c r="S159" s="179"/>
      <c r="T159" s="95"/>
      <c r="U159" s="96"/>
      <c r="V159" s="96"/>
      <c r="W159" s="96"/>
      <c r="X159" s="135" t="s">
        <v>160</v>
      </c>
      <c r="Y159" s="99" t="s">
        <v>256</v>
      </c>
      <c r="Z159" s="99" t="s">
        <v>161</v>
      </c>
      <c r="AA159" s="330" t="s">
        <v>1378</v>
      </c>
      <c r="AB159" s="99" t="s">
        <v>161</v>
      </c>
      <c r="AC159" s="99" t="s">
        <v>1383</v>
      </c>
      <c r="AD159" s="99" t="s">
        <v>161</v>
      </c>
      <c r="AE159" s="99" t="s">
        <v>1383</v>
      </c>
      <c r="AF159" s="85"/>
      <c r="AG159" s="101"/>
      <c r="AH159" s="99" t="s">
        <v>1384</v>
      </c>
      <c r="AI159" s="6"/>
      <c r="AJ159" s="6"/>
      <c r="AK159" s="6">
        <f t="shared" si="37"/>
        <v>12</v>
      </c>
      <c r="AL159" s="6">
        <f t="shared" si="38"/>
        <v>12</v>
      </c>
      <c r="AM159" s="6">
        <f t="shared" si="39"/>
        <v>12</v>
      </c>
      <c r="AN159" s="6">
        <f t="shared" si="42"/>
        <v>0</v>
      </c>
      <c r="AO159" s="6"/>
      <c r="AP159" s="6"/>
      <c r="AQ159" s="6"/>
    </row>
    <row r="160" ht="61.5" customHeight="1">
      <c r="A160" s="321">
        <v>46160.0</v>
      </c>
      <c r="B160" s="322" t="s">
        <v>902</v>
      </c>
      <c r="C160" s="323" t="s">
        <v>1374</v>
      </c>
      <c r="D160" s="323" t="s">
        <v>1375</v>
      </c>
      <c r="E160" s="324" t="s">
        <v>1376</v>
      </c>
      <c r="F160" s="323">
        <v>23382.0</v>
      </c>
      <c r="G160" s="322" t="s">
        <v>69</v>
      </c>
      <c r="H160" s="139" t="s">
        <v>292</v>
      </c>
      <c r="I160" s="331">
        <v>1265000.0</v>
      </c>
      <c r="J160" s="332">
        <v>12.0</v>
      </c>
      <c r="K160" s="270">
        <f t="shared" si="24"/>
        <v>15180000</v>
      </c>
      <c r="L160" s="322" t="s">
        <v>1377</v>
      </c>
      <c r="M160" s="91"/>
      <c r="N160" s="328" t="s">
        <v>907</v>
      </c>
      <c r="O160" s="329" t="s">
        <v>98</v>
      </c>
      <c r="P160" s="329" t="s">
        <v>21</v>
      </c>
      <c r="Q160" s="320">
        <v>46165.0</v>
      </c>
      <c r="R160" s="93">
        <f t="shared" si="41"/>
        <v>5</v>
      </c>
      <c r="S160" s="179"/>
      <c r="T160" s="95"/>
      <c r="U160" s="96"/>
      <c r="V160" s="96"/>
      <c r="W160" s="96"/>
      <c r="X160" s="135" t="s">
        <v>160</v>
      </c>
      <c r="Y160" s="99" t="s">
        <v>256</v>
      </c>
      <c r="Z160" s="99" t="s">
        <v>161</v>
      </c>
      <c r="AA160" s="330" t="s">
        <v>1378</v>
      </c>
      <c r="AB160" s="99" t="s">
        <v>161</v>
      </c>
      <c r="AC160" s="99" t="s">
        <v>1385</v>
      </c>
      <c r="AD160" s="99" t="s">
        <v>161</v>
      </c>
      <c r="AE160" s="99" t="s">
        <v>1386</v>
      </c>
      <c r="AF160" s="85"/>
      <c r="AG160" s="147" t="s">
        <v>1387</v>
      </c>
      <c r="AH160" s="99" t="s">
        <v>1388</v>
      </c>
      <c r="AI160" s="6"/>
      <c r="AJ160" s="6"/>
      <c r="AK160" s="6">
        <f t="shared" si="37"/>
        <v>12</v>
      </c>
      <c r="AL160" s="6">
        <f t="shared" si="38"/>
        <v>12</v>
      </c>
      <c r="AM160" s="6">
        <f t="shared" si="39"/>
        <v>12</v>
      </c>
      <c r="AN160" s="6">
        <f t="shared" si="42"/>
        <v>12</v>
      </c>
      <c r="AO160" s="6"/>
      <c r="AP160" s="6"/>
      <c r="AQ160" s="6"/>
    </row>
    <row r="161" ht="61.5" customHeight="1">
      <c r="A161" s="321">
        <v>46160.0</v>
      </c>
      <c r="B161" s="322" t="s">
        <v>902</v>
      </c>
      <c r="C161" s="323" t="s">
        <v>1374</v>
      </c>
      <c r="D161" s="323" t="s">
        <v>1375</v>
      </c>
      <c r="E161" s="324" t="s">
        <v>1376</v>
      </c>
      <c r="F161" s="323">
        <v>23382.0</v>
      </c>
      <c r="G161" s="322" t="s">
        <v>1224</v>
      </c>
      <c r="H161" s="139" t="s">
        <v>1389</v>
      </c>
      <c r="I161" s="331">
        <v>2.275E7</v>
      </c>
      <c r="J161" s="332">
        <v>12.0</v>
      </c>
      <c r="K161" s="270">
        <f t="shared" si="24"/>
        <v>273000000</v>
      </c>
      <c r="L161" s="322" t="s">
        <v>1377</v>
      </c>
      <c r="M161" s="91"/>
      <c r="N161" s="328" t="s">
        <v>907</v>
      </c>
      <c r="O161" s="329" t="s">
        <v>98</v>
      </c>
      <c r="P161" s="329" t="s">
        <v>21</v>
      </c>
      <c r="Q161" s="320">
        <v>46165.0</v>
      </c>
      <c r="R161" s="93">
        <f t="shared" si="41"/>
        <v>5</v>
      </c>
      <c r="S161" s="179"/>
      <c r="T161" s="95"/>
      <c r="U161" s="96"/>
      <c r="V161" s="96"/>
      <c r="W161" s="96"/>
      <c r="X161" s="135" t="s">
        <v>160</v>
      </c>
      <c r="Y161" s="99" t="s">
        <v>256</v>
      </c>
      <c r="Z161" s="99" t="s">
        <v>161</v>
      </c>
      <c r="AA161" s="330" t="s">
        <v>1378</v>
      </c>
      <c r="AB161" s="99" t="s">
        <v>161</v>
      </c>
      <c r="AC161" s="99" t="s">
        <v>1390</v>
      </c>
      <c r="AD161" s="99" t="s">
        <v>161</v>
      </c>
      <c r="AE161" s="99" t="s">
        <v>1390</v>
      </c>
      <c r="AF161" s="333">
        <v>46176.0</v>
      </c>
      <c r="AG161" s="333">
        <v>46179.0</v>
      </c>
      <c r="AH161" s="99" t="s">
        <v>1391</v>
      </c>
      <c r="AI161" s="6"/>
      <c r="AJ161" s="6"/>
      <c r="AK161" s="6">
        <f t="shared" si="37"/>
        <v>12</v>
      </c>
      <c r="AL161" s="6">
        <f t="shared" si="38"/>
        <v>12</v>
      </c>
      <c r="AM161" s="6">
        <f t="shared" si="39"/>
        <v>12</v>
      </c>
      <c r="AN161" s="6">
        <f t="shared" si="42"/>
        <v>12</v>
      </c>
      <c r="AO161" s="6"/>
      <c r="AP161" s="6"/>
      <c r="AQ161" s="6"/>
    </row>
    <row r="162" ht="51.75" customHeight="1">
      <c r="A162" s="321">
        <v>46167.0</v>
      </c>
      <c r="B162" s="99" t="s">
        <v>934</v>
      </c>
      <c r="C162" s="135" t="s">
        <v>1392</v>
      </c>
      <c r="D162" s="135" t="s">
        <v>1393</v>
      </c>
      <c r="E162" s="135" t="s">
        <v>1394</v>
      </c>
      <c r="F162" s="135">
        <v>24461.0</v>
      </c>
      <c r="G162" s="99" t="s">
        <v>65</v>
      </c>
      <c r="H162" s="102" t="str">
        <f>vlookup(G162,'Bidding list 26'!$B$4:$G$270,6,0)</f>
        <v>NUC 14 Essential NUC14MNK150 Intel N150, Ram 16 GB DDR5,SSD 256GB, Wi-Fi and Bluetooth, NoOS, 3Yrs Wty</v>
      </c>
      <c r="I162" s="105">
        <f>vlookup(G162,'Bidding list 26'!$B$4:$I$1009,8,0)</f>
        <v>9680000</v>
      </c>
      <c r="J162" s="332">
        <v>6.0</v>
      </c>
      <c r="K162" s="270">
        <f t="shared" si="24"/>
        <v>58080000</v>
      </c>
      <c r="L162" s="99" t="s">
        <v>1395</v>
      </c>
      <c r="M162" s="91"/>
      <c r="N162" s="166" t="s">
        <v>886</v>
      </c>
      <c r="O162" s="92" t="s">
        <v>98</v>
      </c>
      <c r="P162" s="92" t="s">
        <v>21</v>
      </c>
      <c r="Q162" s="192"/>
      <c r="R162" s="93"/>
      <c r="S162" s="179"/>
      <c r="T162" s="95"/>
      <c r="U162" s="96"/>
      <c r="V162" s="96"/>
      <c r="W162" s="96"/>
      <c r="X162" s="135" t="s">
        <v>160</v>
      </c>
      <c r="Y162" s="99" t="s">
        <v>256</v>
      </c>
      <c r="Z162" s="99" t="s">
        <v>161</v>
      </c>
      <c r="AA162" s="126" t="s">
        <v>1242</v>
      </c>
      <c r="AB162" s="99" t="s">
        <v>161</v>
      </c>
      <c r="AC162" s="126" t="s">
        <v>1243</v>
      </c>
      <c r="AD162" s="99" t="s">
        <v>161</v>
      </c>
      <c r="AE162" s="126" t="s">
        <v>1243</v>
      </c>
      <c r="AF162" s="85"/>
      <c r="AG162" s="333">
        <v>46199.0</v>
      </c>
      <c r="AH162" s="99" t="s">
        <v>1396</v>
      </c>
      <c r="AI162" s="6"/>
      <c r="AJ162" s="6"/>
      <c r="AK162" s="6">
        <f t="shared" si="37"/>
        <v>6</v>
      </c>
      <c r="AL162" s="6">
        <f t="shared" si="38"/>
        <v>6</v>
      </c>
      <c r="AM162" s="6">
        <f t="shared" si="39"/>
        <v>6</v>
      </c>
      <c r="AN162" s="6">
        <f t="shared" si="42"/>
        <v>6</v>
      </c>
      <c r="AO162" s="6"/>
      <c r="AP162" s="6"/>
      <c r="AQ162" s="6"/>
    </row>
    <row r="163" ht="51.75" customHeight="1">
      <c r="A163" s="321">
        <v>46167.0</v>
      </c>
      <c r="B163" s="99" t="s">
        <v>934</v>
      </c>
      <c r="C163" s="135" t="s">
        <v>1392</v>
      </c>
      <c r="D163" s="135" t="s">
        <v>1393</v>
      </c>
      <c r="E163" s="135" t="s">
        <v>1394</v>
      </c>
      <c r="F163" s="135">
        <v>24461.0</v>
      </c>
      <c r="G163" s="99" t="s">
        <v>71</v>
      </c>
      <c r="H163" s="102" t="str">
        <f>vlookup(G163,'Bidding list 26'!$B$4:$G$270,6,0)</f>
        <v>#N/A</v>
      </c>
      <c r="I163" s="105" t="str">
        <f>vlookup(G163,'Bidding list 26'!$B$4:$I$1009,8,0)</f>
        <v>#N/A</v>
      </c>
      <c r="J163" s="332">
        <v>6.0</v>
      </c>
      <c r="K163" s="270" t="str">
        <f t="shared" si="24"/>
        <v>#N/A</v>
      </c>
      <c r="L163" s="99" t="s">
        <v>1395</v>
      </c>
      <c r="M163" s="91"/>
      <c r="N163" s="166" t="s">
        <v>886</v>
      </c>
      <c r="O163" s="92" t="s">
        <v>98</v>
      </c>
      <c r="P163" s="92" t="s">
        <v>21</v>
      </c>
      <c r="Q163" s="192"/>
      <c r="R163" s="93"/>
      <c r="S163" s="179"/>
      <c r="T163" s="95"/>
      <c r="U163" s="96"/>
      <c r="V163" s="96"/>
      <c r="W163" s="96"/>
      <c r="X163" s="135" t="s">
        <v>160</v>
      </c>
      <c r="Y163" s="99" t="s">
        <v>256</v>
      </c>
      <c r="Z163" s="99" t="s">
        <v>161</v>
      </c>
      <c r="AA163" s="99" t="s">
        <v>1397</v>
      </c>
      <c r="AB163" s="99" t="s">
        <v>161</v>
      </c>
      <c r="AC163" s="131" t="s">
        <v>1398</v>
      </c>
      <c r="AD163" s="99" t="s">
        <v>161</v>
      </c>
      <c r="AE163" s="99" t="s">
        <v>1399</v>
      </c>
      <c r="AF163" s="85"/>
      <c r="AG163" s="147" t="s">
        <v>773</v>
      </c>
      <c r="AH163" s="135" t="s">
        <v>1400</v>
      </c>
      <c r="AI163" s="6"/>
      <c r="AJ163" s="6"/>
      <c r="AK163" s="6">
        <f t="shared" si="37"/>
        <v>6</v>
      </c>
      <c r="AL163" s="6">
        <f t="shared" si="38"/>
        <v>6</v>
      </c>
      <c r="AM163" s="6">
        <f t="shared" si="39"/>
        <v>6</v>
      </c>
      <c r="AN163" s="6">
        <f t="shared" si="42"/>
        <v>6</v>
      </c>
      <c r="AO163" s="6"/>
      <c r="AP163" s="6"/>
      <c r="AQ163" s="6"/>
    </row>
    <row r="164" ht="51.75" customHeight="1">
      <c r="A164" s="321">
        <v>46167.0</v>
      </c>
      <c r="B164" s="99" t="s">
        <v>934</v>
      </c>
      <c r="C164" s="135" t="s">
        <v>1392</v>
      </c>
      <c r="D164" s="135" t="s">
        <v>1393</v>
      </c>
      <c r="E164" s="135" t="s">
        <v>1394</v>
      </c>
      <c r="F164" s="135">
        <v>24461.0</v>
      </c>
      <c r="G164" s="99" t="s">
        <v>42</v>
      </c>
      <c r="H164" s="102" t="str">
        <f>vlookup(G164,'Bidding list 26'!$B$4:$G$270,6,0)</f>
        <v>SEUIC HS505HDP-2530 ,USB cable</v>
      </c>
      <c r="I164" s="105">
        <f>vlookup(G164,'Bidding list 26'!$B$4:$I$1009,8,0)</f>
        <v>3300000</v>
      </c>
      <c r="J164" s="332">
        <v>2.0</v>
      </c>
      <c r="K164" s="270">
        <f t="shared" si="24"/>
        <v>6600000</v>
      </c>
      <c r="L164" s="99" t="s">
        <v>1395</v>
      </c>
      <c r="M164" s="91"/>
      <c r="N164" s="166" t="s">
        <v>886</v>
      </c>
      <c r="O164" s="92" t="s">
        <v>98</v>
      </c>
      <c r="P164" s="92" t="s">
        <v>21</v>
      </c>
      <c r="Q164" s="192"/>
      <c r="R164" s="93"/>
      <c r="S164" s="179"/>
      <c r="T164" s="95"/>
      <c r="U164" s="96"/>
      <c r="V164" s="96"/>
      <c r="W164" s="96"/>
      <c r="X164" s="135" t="s">
        <v>160</v>
      </c>
      <c r="Y164" s="99" t="s">
        <v>256</v>
      </c>
      <c r="Z164" s="99" t="s">
        <v>161</v>
      </c>
      <c r="AA164" s="99" t="s">
        <v>1397</v>
      </c>
      <c r="AB164" s="99" t="s">
        <v>161</v>
      </c>
      <c r="AC164" s="131" t="s">
        <v>1401</v>
      </c>
      <c r="AD164" s="99" t="s">
        <v>161</v>
      </c>
      <c r="AE164" s="99" t="s">
        <v>1402</v>
      </c>
      <c r="AF164" s="85"/>
      <c r="AG164" s="147" t="s">
        <v>773</v>
      </c>
      <c r="AH164" s="135" t="s">
        <v>1403</v>
      </c>
      <c r="AI164" s="6"/>
      <c r="AJ164" s="6"/>
      <c r="AK164" s="6">
        <f t="shared" si="37"/>
        <v>2</v>
      </c>
      <c r="AL164" s="6">
        <f t="shared" si="38"/>
        <v>2</v>
      </c>
      <c r="AM164" s="6">
        <f t="shared" si="39"/>
        <v>2</v>
      </c>
      <c r="AN164" s="6">
        <f t="shared" si="42"/>
        <v>2</v>
      </c>
      <c r="AO164" s="6"/>
      <c r="AP164" s="6"/>
      <c r="AQ164" s="6"/>
    </row>
    <row r="165" ht="51.75" customHeight="1">
      <c r="A165" s="321">
        <v>46174.0</v>
      </c>
      <c r="B165" s="99" t="s">
        <v>49</v>
      </c>
      <c r="C165" s="99" t="s">
        <v>1404</v>
      </c>
      <c r="D165" s="99" t="s">
        <v>1106</v>
      </c>
      <c r="E165" s="99" t="s">
        <v>1107</v>
      </c>
      <c r="F165" s="99"/>
      <c r="G165" s="99" t="s">
        <v>39</v>
      </c>
      <c r="H165" s="108" t="s">
        <v>305</v>
      </c>
      <c r="I165" s="105">
        <f>vlookup(G165,'Bidding list 26'!$B$4:$I$1009,8,0)</f>
        <v>2300000</v>
      </c>
      <c r="J165" s="332">
        <v>3.0</v>
      </c>
      <c r="K165" s="270">
        <f t="shared" si="24"/>
        <v>6900000</v>
      </c>
      <c r="L165" s="99" t="s">
        <v>1341</v>
      </c>
      <c r="M165" s="210" t="s">
        <v>19</v>
      </c>
      <c r="N165" s="99" t="s">
        <v>1005</v>
      </c>
      <c r="O165" s="334" t="s">
        <v>95</v>
      </c>
      <c r="P165" s="334" t="s">
        <v>21</v>
      </c>
      <c r="Q165" s="192"/>
      <c r="R165" s="335"/>
      <c r="S165" s="336"/>
      <c r="T165" s="334"/>
      <c r="U165" s="87"/>
      <c r="V165" s="87"/>
      <c r="W165" s="87"/>
      <c r="X165" s="99" t="s">
        <v>160</v>
      </c>
      <c r="Y165" s="99" t="s">
        <v>477</v>
      </c>
      <c r="Z165" s="99" t="s">
        <v>161</v>
      </c>
      <c r="AA165" s="99" t="s">
        <v>1405</v>
      </c>
      <c r="AB165" s="99" t="s">
        <v>161</v>
      </c>
      <c r="AC165" s="99" t="s">
        <v>1406</v>
      </c>
      <c r="AD165" s="99" t="s">
        <v>161</v>
      </c>
      <c r="AE165" s="99" t="s">
        <v>1407</v>
      </c>
      <c r="AF165" s="85"/>
      <c r="AG165" s="147" t="s">
        <v>773</v>
      </c>
      <c r="AH165" s="99" t="s">
        <v>1408</v>
      </c>
      <c r="AI165" s="337"/>
      <c r="AJ165" s="337"/>
      <c r="AK165" s="337">
        <f t="shared" si="37"/>
        <v>3</v>
      </c>
      <c r="AL165" s="337">
        <f t="shared" si="38"/>
        <v>3</v>
      </c>
      <c r="AM165" s="337">
        <f t="shared" si="39"/>
        <v>3</v>
      </c>
      <c r="AN165" s="337">
        <f t="shared" si="42"/>
        <v>3</v>
      </c>
      <c r="AO165" s="337"/>
      <c r="AP165" s="337"/>
      <c r="AQ165" s="337"/>
    </row>
    <row r="166" ht="51.75" customHeight="1">
      <c r="A166" s="314">
        <v>46184.0</v>
      </c>
      <c r="B166" s="99" t="s">
        <v>49</v>
      </c>
      <c r="C166" s="135" t="s">
        <v>1153</v>
      </c>
      <c r="D166" s="135" t="s">
        <v>1154</v>
      </c>
      <c r="E166" s="135" t="s">
        <v>1409</v>
      </c>
      <c r="F166" s="135"/>
      <c r="G166" s="99" t="s">
        <v>55</v>
      </c>
      <c r="H166" s="108" t="s">
        <v>700</v>
      </c>
      <c r="I166" s="338">
        <v>2.6752E7</v>
      </c>
      <c r="J166" s="286">
        <v>13.0</v>
      </c>
      <c r="K166" s="270">
        <f t="shared" si="24"/>
        <v>347776000</v>
      </c>
      <c r="L166" s="99" t="s">
        <v>1410</v>
      </c>
      <c r="M166" s="90" t="s">
        <v>19</v>
      </c>
      <c r="N166" s="166" t="s">
        <v>1139</v>
      </c>
      <c r="O166" s="92" t="s">
        <v>98</v>
      </c>
      <c r="P166" s="92" t="s">
        <v>43</v>
      </c>
      <c r="Q166" s="192"/>
      <c r="R166" s="93"/>
      <c r="S166" s="179"/>
      <c r="T166" s="95"/>
      <c r="U166" s="96"/>
      <c r="V166" s="96"/>
      <c r="W166" s="96"/>
      <c r="X166" s="135" t="s">
        <v>160</v>
      </c>
      <c r="Y166" s="99" t="s">
        <v>477</v>
      </c>
      <c r="Z166" s="99" t="s">
        <v>751</v>
      </c>
      <c r="AA166" s="126" t="s">
        <v>1411</v>
      </c>
      <c r="AB166" s="99" t="s">
        <v>161</v>
      </c>
      <c r="AC166" s="99" t="s">
        <v>1412</v>
      </c>
      <c r="AD166" s="99" t="s">
        <v>161</v>
      </c>
      <c r="AE166" s="99" t="s">
        <v>1412</v>
      </c>
      <c r="AF166" s="85"/>
      <c r="AG166" s="101"/>
      <c r="AH166" s="99" t="s">
        <v>1413</v>
      </c>
      <c r="AI166" s="6"/>
      <c r="AJ166" s="6"/>
      <c r="AK166" s="6">
        <f t="shared" si="37"/>
        <v>0</v>
      </c>
      <c r="AL166" s="6">
        <f t="shared" si="38"/>
        <v>13</v>
      </c>
      <c r="AM166" s="6">
        <f t="shared" si="39"/>
        <v>13</v>
      </c>
      <c r="AN166" s="6">
        <f t="shared" si="42"/>
        <v>0</v>
      </c>
      <c r="AO166" s="6"/>
      <c r="AP166" s="6"/>
      <c r="AQ166" s="6"/>
    </row>
    <row r="167" ht="51.75" customHeight="1">
      <c r="A167" s="314">
        <v>46184.0</v>
      </c>
      <c r="B167" s="99" t="s">
        <v>49</v>
      </c>
      <c r="C167" s="135" t="s">
        <v>1153</v>
      </c>
      <c r="D167" s="135" t="s">
        <v>1154</v>
      </c>
      <c r="E167" s="135" t="s">
        <v>1409</v>
      </c>
      <c r="F167" s="135"/>
      <c r="G167" s="99" t="s">
        <v>71</v>
      </c>
      <c r="H167" s="339" t="s">
        <v>292</v>
      </c>
      <c r="I167" s="165">
        <v>1240000.0</v>
      </c>
      <c r="J167" s="282">
        <v>14.0</v>
      </c>
      <c r="K167" s="270">
        <f t="shared" si="24"/>
        <v>17360000</v>
      </c>
      <c r="L167" s="99" t="s">
        <v>1410</v>
      </c>
      <c r="M167" s="90" t="s">
        <v>19</v>
      </c>
      <c r="N167" s="166" t="s">
        <v>1139</v>
      </c>
      <c r="O167" s="92" t="s">
        <v>98</v>
      </c>
      <c r="P167" s="92" t="s">
        <v>43</v>
      </c>
      <c r="Q167" s="192"/>
      <c r="R167" s="93"/>
      <c r="S167" s="179"/>
      <c r="T167" s="95"/>
      <c r="U167" s="96"/>
      <c r="V167" s="96"/>
      <c r="W167" s="96"/>
      <c r="X167" s="135" t="s">
        <v>160</v>
      </c>
      <c r="Y167" s="99" t="s">
        <v>477</v>
      </c>
      <c r="Z167" s="99" t="s">
        <v>751</v>
      </c>
      <c r="AA167" s="99" t="s">
        <v>1411</v>
      </c>
      <c r="AB167" s="99" t="s">
        <v>161</v>
      </c>
      <c r="AC167" s="99" t="s">
        <v>1414</v>
      </c>
      <c r="AD167" s="99" t="s">
        <v>161</v>
      </c>
      <c r="AE167" s="99" t="s">
        <v>1414</v>
      </c>
      <c r="AF167" s="85"/>
      <c r="AG167" s="147" t="s">
        <v>1415</v>
      </c>
      <c r="AH167" s="99" t="s">
        <v>1416</v>
      </c>
      <c r="AI167" s="6"/>
      <c r="AJ167" s="6"/>
      <c r="AK167" s="6">
        <f t="shared" si="37"/>
        <v>0</v>
      </c>
      <c r="AL167" s="6">
        <f t="shared" si="38"/>
        <v>14</v>
      </c>
      <c r="AM167" s="6">
        <f t="shared" si="39"/>
        <v>14</v>
      </c>
      <c r="AN167" s="6">
        <f t="shared" si="42"/>
        <v>14</v>
      </c>
      <c r="AO167" s="6"/>
      <c r="AP167" s="6"/>
      <c r="AQ167" s="6"/>
    </row>
    <row r="168">
      <c r="A168" s="314">
        <v>46184.0</v>
      </c>
      <c r="B168" s="99" t="s">
        <v>49</v>
      </c>
      <c r="C168" s="135" t="s">
        <v>1153</v>
      </c>
      <c r="D168" s="135" t="s">
        <v>1154</v>
      </c>
      <c r="E168" s="135" t="s">
        <v>1409</v>
      </c>
      <c r="F168" s="265"/>
      <c r="G168" s="99" t="s">
        <v>39</v>
      </c>
      <c r="H168" s="148" t="s">
        <v>1417</v>
      </c>
      <c r="I168" s="165">
        <v>2500000.0</v>
      </c>
      <c r="J168" s="282">
        <v>21.0</v>
      </c>
      <c r="K168" s="270">
        <f t="shared" si="24"/>
        <v>52500000</v>
      </c>
      <c r="L168" s="99" t="s">
        <v>1410</v>
      </c>
      <c r="M168" s="90" t="s">
        <v>19</v>
      </c>
      <c r="N168" s="166" t="s">
        <v>1139</v>
      </c>
      <c r="O168" s="92" t="s">
        <v>98</v>
      </c>
      <c r="P168" s="92" t="s">
        <v>43</v>
      </c>
      <c r="Q168" s="192"/>
      <c r="R168" s="93"/>
      <c r="S168" s="179"/>
      <c r="T168" s="95"/>
      <c r="U168" s="96"/>
      <c r="V168" s="96"/>
      <c r="W168" s="96"/>
      <c r="X168" s="135" t="s">
        <v>160</v>
      </c>
      <c r="Y168" s="99" t="s">
        <v>477</v>
      </c>
      <c r="Z168" s="99" t="s">
        <v>751</v>
      </c>
      <c r="AA168" s="99" t="s">
        <v>1411</v>
      </c>
      <c r="AB168" s="99" t="s">
        <v>161</v>
      </c>
      <c r="AC168" s="99" t="s">
        <v>1418</v>
      </c>
      <c r="AD168" s="99" t="s">
        <v>161</v>
      </c>
      <c r="AE168" s="99" t="s">
        <v>840</v>
      </c>
      <c r="AF168" s="85"/>
      <c r="AG168" s="147"/>
      <c r="AH168" s="99" t="s">
        <v>1419</v>
      </c>
      <c r="AI168" s="6"/>
      <c r="AJ168" s="6"/>
      <c r="AK168" s="6">
        <f t="shared" si="37"/>
        <v>0</v>
      </c>
      <c r="AL168" s="6">
        <f t="shared" si="38"/>
        <v>21</v>
      </c>
      <c r="AM168" s="3">
        <f t="shared" si="39"/>
        <v>21</v>
      </c>
      <c r="AN168" s="3">
        <f t="shared" si="42"/>
        <v>0</v>
      </c>
    </row>
    <row r="169" ht="48.75" customHeight="1">
      <c r="A169" s="314">
        <v>46188.0</v>
      </c>
      <c r="B169" s="99" t="s">
        <v>965</v>
      </c>
      <c r="C169" s="185" t="s">
        <v>966</v>
      </c>
      <c r="D169" s="185" t="s">
        <v>981</v>
      </c>
      <c r="E169" s="185" t="s">
        <v>1137</v>
      </c>
      <c r="F169" s="265"/>
      <c r="G169" s="99" t="s">
        <v>1420</v>
      </c>
      <c r="H169" s="102" t="str">
        <f>vlookup(G169,'Bidding list 26'!$B$4:$G$270,6,0)</f>
        <v>All-in-One Desktop PC AOC A24A33-2FN2N8F/74 // CPU N95 | Ram 8G | SSD 256G | IPS 23.8 inch FHD | Color: Black Warranty: 03 Years</v>
      </c>
      <c r="I169" s="105">
        <f>vlookup(G169,'Bidding list 26'!$B$4:$I$1009,8,0)</f>
        <v>13088000</v>
      </c>
      <c r="J169" s="282">
        <v>13.0</v>
      </c>
      <c r="K169" s="270">
        <f t="shared" si="24"/>
        <v>170144000</v>
      </c>
      <c r="L169" s="99" t="s">
        <v>1410</v>
      </c>
      <c r="M169" s="90" t="s">
        <v>19</v>
      </c>
      <c r="N169" s="166" t="s">
        <v>1139</v>
      </c>
      <c r="O169" s="92" t="s">
        <v>98</v>
      </c>
      <c r="P169" s="92" t="s">
        <v>43</v>
      </c>
      <c r="Q169" s="192"/>
      <c r="R169" s="93"/>
      <c r="S169" s="179"/>
      <c r="T169" s="95"/>
      <c r="U169" s="96"/>
      <c r="V169" s="96"/>
      <c r="W169" s="96"/>
      <c r="X169" s="135" t="s">
        <v>160</v>
      </c>
      <c r="Y169" s="99" t="s">
        <v>256</v>
      </c>
      <c r="Z169" s="99" t="s">
        <v>161</v>
      </c>
      <c r="AA169" s="85" t="s">
        <v>1421</v>
      </c>
      <c r="AB169" s="85"/>
      <c r="AC169" s="85"/>
      <c r="AD169" s="85"/>
      <c r="AE169" s="85"/>
      <c r="AF169" s="85"/>
      <c r="AG169" s="101"/>
      <c r="AH169" s="85"/>
      <c r="AI169" s="6"/>
      <c r="AJ169" s="6"/>
      <c r="AK169" s="340">
        <f t="shared" si="37"/>
        <v>13</v>
      </c>
      <c r="AL169" s="340">
        <f t="shared" si="38"/>
        <v>0</v>
      </c>
      <c r="AM169" s="340">
        <f t="shared" si="39"/>
        <v>0</v>
      </c>
      <c r="AN169" s="340">
        <f t="shared" si="42"/>
        <v>0</v>
      </c>
      <c r="AO169" s="6"/>
      <c r="AP169" s="6"/>
      <c r="AQ169" s="6"/>
    </row>
    <row r="170" ht="48.75" customHeight="1">
      <c r="A170" s="314">
        <v>46188.0</v>
      </c>
      <c r="B170" s="99" t="s">
        <v>965</v>
      </c>
      <c r="C170" s="185" t="s">
        <v>966</v>
      </c>
      <c r="D170" s="185" t="s">
        <v>981</v>
      </c>
      <c r="E170" s="185" t="s">
        <v>1137</v>
      </c>
      <c r="F170" s="265"/>
      <c r="G170" s="99" t="s">
        <v>39</v>
      </c>
      <c r="H170" s="102" t="str">
        <f>vlookup(G170,'Bidding list 26'!$B$4:$G$270,6,0)</f>
        <v>HS505DP, USB cable</v>
      </c>
      <c r="I170" s="105">
        <f>vlookup(G170,'Bidding list 26'!$B$4:$I$1009,8,0)</f>
        <v>2300000</v>
      </c>
      <c r="J170" s="282">
        <v>13.0</v>
      </c>
      <c r="K170" s="270">
        <f t="shared" si="24"/>
        <v>29900000</v>
      </c>
      <c r="L170" s="99" t="s">
        <v>1410</v>
      </c>
      <c r="M170" s="90" t="s">
        <v>19</v>
      </c>
      <c r="N170" s="166" t="s">
        <v>1139</v>
      </c>
      <c r="O170" s="92" t="s">
        <v>98</v>
      </c>
      <c r="P170" s="92" t="s">
        <v>43</v>
      </c>
      <c r="Q170" s="192"/>
      <c r="R170" s="93"/>
      <c r="S170" s="179"/>
      <c r="T170" s="95"/>
      <c r="U170" s="96"/>
      <c r="V170" s="96"/>
      <c r="W170" s="96"/>
      <c r="X170" s="135" t="s">
        <v>160</v>
      </c>
      <c r="Y170" s="99" t="s">
        <v>256</v>
      </c>
      <c r="Z170" s="99" t="s">
        <v>161</v>
      </c>
      <c r="AA170" s="85" t="s">
        <v>1421</v>
      </c>
      <c r="AB170" s="99" t="s">
        <v>161</v>
      </c>
      <c r="AC170" s="99" t="s">
        <v>1422</v>
      </c>
      <c r="AD170" s="99" t="s">
        <v>161</v>
      </c>
      <c r="AE170" s="99" t="s">
        <v>1423</v>
      </c>
      <c r="AF170" s="85"/>
      <c r="AG170" s="101"/>
      <c r="AH170" s="85"/>
      <c r="AI170" s="6"/>
      <c r="AJ170" s="6"/>
      <c r="AK170" s="6">
        <f t="shared" si="37"/>
        <v>13</v>
      </c>
      <c r="AL170" s="6">
        <f t="shared" si="38"/>
        <v>13</v>
      </c>
      <c r="AM170" s="6">
        <f t="shared" si="39"/>
        <v>13</v>
      </c>
      <c r="AN170" s="6">
        <f t="shared" si="42"/>
        <v>0</v>
      </c>
      <c r="AO170" s="6"/>
      <c r="AP170" s="6"/>
      <c r="AQ170" s="6"/>
    </row>
    <row r="171" ht="48.75" customHeight="1">
      <c r="A171" s="314">
        <v>46188.0</v>
      </c>
      <c r="B171" s="99" t="s">
        <v>965</v>
      </c>
      <c r="C171" s="185" t="s">
        <v>966</v>
      </c>
      <c r="D171" s="185" t="s">
        <v>981</v>
      </c>
      <c r="E171" s="185" t="s">
        <v>1137</v>
      </c>
      <c r="F171" s="265"/>
      <c r="G171" s="99" t="s">
        <v>29</v>
      </c>
      <c r="H171" s="102" t="str">
        <f>vlookup(G171,'Bidding list 26'!$B$4:$G$270,6,0)</f>
        <v>ZT610, 600dpi </v>
      </c>
      <c r="I171" s="105">
        <f>vlookup(G171,'Bidding list 26'!$B$4:$I$1009,8,0)</f>
        <v>48800000</v>
      </c>
      <c r="J171" s="282">
        <v>2.0</v>
      </c>
      <c r="K171" s="270">
        <f t="shared" si="24"/>
        <v>97600000</v>
      </c>
      <c r="L171" s="99" t="s">
        <v>1410</v>
      </c>
      <c r="M171" s="90" t="s">
        <v>19</v>
      </c>
      <c r="N171" s="166" t="s">
        <v>1139</v>
      </c>
      <c r="O171" s="92" t="s">
        <v>98</v>
      </c>
      <c r="P171" s="92" t="s">
        <v>43</v>
      </c>
      <c r="Q171" s="192"/>
      <c r="R171" s="93"/>
      <c r="S171" s="179"/>
      <c r="T171" s="95"/>
      <c r="U171" s="96"/>
      <c r="V171" s="96"/>
      <c r="W171" s="96"/>
      <c r="X171" s="135" t="s">
        <v>160</v>
      </c>
      <c r="Y171" s="99" t="s">
        <v>256</v>
      </c>
      <c r="Z171" s="99" t="s">
        <v>161</v>
      </c>
      <c r="AA171" s="85" t="s">
        <v>1421</v>
      </c>
      <c r="AB171" s="99" t="s">
        <v>434</v>
      </c>
      <c r="AC171" s="99" t="s">
        <v>1424</v>
      </c>
      <c r="AD171" s="85"/>
      <c r="AE171" s="85"/>
      <c r="AF171" s="85"/>
      <c r="AG171" s="101"/>
      <c r="AH171" s="85"/>
      <c r="AI171" s="6"/>
      <c r="AJ171" s="6"/>
      <c r="AK171" s="6">
        <f t="shared" si="37"/>
        <v>2</v>
      </c>
      <c r="AL171" s="6">
        <f t="shared" si="38"/>
        <v>0</v>
      </c>
      <c r="AM171" s="6">
        <f t="shared" si="39"/>
        <v>0</v>
      </c>
      <c r="AN171" s="6">
        <f t="shared" si="42"/>
        <v>0</v>
      </c>
      <c r="AO171" s="6"/>
      <c r="AP171" s="6"/>
      <c r="AQ171" s="6"/>
    </row>
    <row r="172">
      <c r="A172" s="314">
        <v>46193.0</v>
      </c>
      <c r="B172" s="99" t="s">
        <v>965</v>
      </c>
      <c r="C172" s="185" t="s">
        <v>1425</v>
      </c>
      <c r="D172" s="185" t="s">
        <v>1426</v>
      </c>
      <c r="E172" s="185" t="s">
        <v>1427</v>
      </c>
      <c r="F172" s="185">
        <v>23222.0</v>
      </c>
      <c r="G172" s="99" t="s">
        <v>25</v>
      </c>
      <c r="H172" s="102" t="str">
        <f>vlookup(G172,'Bidding list 26'!$B$4:$G$270,6,0)</f>
        <v>SingPC M22Vi512H8M2-W , i5-12450H, Ram 8GB, SSD 256GB, 21.5inch Key-Mouse, WiFi, Bluetooth</v>
      </c>
      <c r="I172" s="105">
        <f>vlookup(G172,'Bidding list 26'!$B$4:$I$1009,8,0)</f>
        <v>16280000</v>
      </c>
      <c r="J172" s="282">
        <v>3.0</v>
      </c>
      <c r="K172" s="270">
        <f t="shared" si="24"/>
        <v>48840000</v>
      </c>
      <c r="L172" s="85"/>
      <c r="M172" s="91"/>
      <c r="N172" s="166" t="s">
        <v>907</v>
      </c>
      <c r="O172" s="92" t="s">
        <v>98</v>
      </c>
      <c r="P172" s="92" t="s">
        <v>21</v>
      </c>
      <c r="Q172" s="192"/>
      <c r="R172" s="93"/>
      <c r="S172" s="179"/>
      <c r="T172" s="95"/>
      <c r="U172" s="96"/>
      <c r="V172" s="96"/>
      <c r="W172" s="96"/>
      <c r="X172" s="135" t="s">
        <v>160</v>
      </c>
      <c r="Y172" s="99" t="s">
        <v>256</v>
      </c>
      <c r="Z172" s="99" t="s">
        <v>751</v>
      </c>
      <c r="AA172" s="99" t="s">
        <v>1428</v>
      </c>
      <c r="AB172" s="85"/>
      <c r="AC172" s="85"/>
      <c r="AD172" s="85"/>
      <c r="AE172" s="85"/>
      <c r="AF172" s="85"/>
      <c r="AG172" s="101"/>
      <c r="AH172" s="85"/>
      <c r="AI172" s="6"/>
      <c r="AJ172" s="6"/>
      <c r="AK172" s="6">
        <f t="shared" si="37"/>
        <v>0</v>
      </c>
      <c r="AL172" s="6">
        <f t="shared" si="38"/>
        <v>0</v>
      </c>
      <c r="AM172" s="6">
        <f t="shared" si="39"/>
        <v>0</v>
      </c>
      <c r="AN172" s="6">
        <f t="shared" si="42"/>
        <v>0</v>
      </c>
      <c r="AO172" s="6"/>
      <c r="AP172" s="6"/>
      <c r="AQ172" s="6"/>
    </row>
    <row r="173" ht="52.5" customHeight="1">
      <c r="A173" s="314">
        <v>46197.0</v>
      </c>
      <c r="B173" s="99" t="s">
        <v>49</v>
      </c>
      <c r="C173" s="99" t="s">
        <v>1404</v>
      </c>
      <c r="D173" s="99" t="s">
        <v>1106</v>
      </c>
      <c r="E173" s="99" t="s">
        <v>1107</v>
      </c>
      <c r="F173" s="265"/>
      <c r="G173" s="99" t="s">
        <v>56</v>
      </c>
      <c r="H173" s="108" t="s">
        <v>700</v>
      </c>
      <c r="I173" s="338">
        <v>2.6752E7</v>
      </c>
      <c r="J173" s="282">
        <v>18.0</v>
      </c>
      <c r="K173" s="270">
        <f t="shared" si="24"/>
        <v>481536000</v>
      </c>
      <c r="L173" s="99" t="s">
        <v>1429</v>
      </c>
      <c r="M173" s="90"/>
      <c r="N173" s="166" t="s">
        <v>1005</v>
      </c>
      <c r="O173" s="92" t="s">
        <v>95</v>
      </c>
      <c r="P173" s="92" t="s">
        <v>21</v>
      </c>
      <c r="Q173" s="192"/>
      <c r="R173" s="93"/>
      <c r="S173" s="179"/>
      <c r="T173" s="95"/>
      <c r="U173" s="96"/>
      <c r="V173" s="96"/>
      <c r="W173" s="96"/>
      <c r="X173" s="135" t="s">
        <v>160</v>
      </c>
      <c r="Y173" s="99" t="s">
        <v>256</v>
      </c>
      <c r="Z173" s="99" t="s">
        <v>751</v>
      </c>
      <c r="AA173" s="99" t="s">
        <v>1430</v>
      </c>
      <c r="AB173" s="85"/>
      <c r="AC173" s="85"/>
      <c r="AD173" s="85"/>
      <c r="AE173" s="85"/>
      <c r="AF173" s="85"/>
      <c r="AG173" s="101"/>
      <c r="AH173" s="85"/>
      <c r="AI173" s="6"/>
      <c r="AJ173" s="6"/>
      <c r="AK173" s="6">
        <f t="shared" si="37"/>
        <v>0</v>
      </c>
      <c r="AL173" s="6">
        <f t="shared" si="38"/>
        <v>0</v>
      </c>
      <c r="AM173" s="6">
        <f t="shared" si="39"/>
        <v>0</v>
      </c>
      <c r="AN173" s="6">
        <f t="shared" si="42"/>
        <v>0</v>
      </c>
      <c r="AO173" s="6"/>
      <c r="AP173" s="6"/>
      <c r="AQ173" s="6"/>
    </row>
    <row r="174" ht="52.5" customHeight="1">
      <c r="A174" s="314">
        <v>46197.0</v>
      </c>
      <c r="B174" s="99" t="s">
        <v>49</v>
      </c>
      <c r="C174" s="99" t="s">
        <v>1404</v>
      </c>
      <c r="D174" s="99" t="s">
        <v>1106</v>
      </c>
      <c r="E174" s="99" t="s">
        <v>1107</v>
      </c>
      <c r="F174" s="265"/>
      <c r="G174" s="99" t="s">
        <v>68</v>
      </c>
      <c r="H174" s="103" t="s">
        <v>475</v>
      </c>
      <c r="I174" s="10">
        <v>2020000.0</v>
      </c>
      <c r="J174" s="282">
        <v>12.0</v>
      </c>
      <c r="K174" s="270">
        <f t="shared" si="24"/>
        <v>24240000</v>
      </c>
      <c r="L174" s="99" t="s">
        <v>1429</v>
      </c>
      <c r="M174" s="90"/>
      <c r="N174" s="166" t="s">
        <v>1005</v>
      </c>
      <c r="O174" s="92" t="s">
        <v>95</v>
      </c>
      <c r="P174" s="92" t="s">
        <v>21</v>
      </c>
      <c r="Q174" s="192"/>
      <c r="R174" s="93"/>
      <c r="S174" s="179"/>
      <c r="T174" s="95"/>
      <c r="U174" s="96"/>
      <c r="V174" s="96"/>
      <c r="W174" s="96"/>
      <c r="X174" s="135" t="s">
        <v>160</v>
      </c>
      <c r="Y174" s="99" t="s">
        <v>256</v>
      </c>
      <c r="Z174" s="99" t="s">
        <v>751</v>
      </c>
      <c r="AA174" s="99" t="s">
        <v>1430</v>
      </c>
      <c r="AB174" s="85"/>
      <c r="AC174" s="85"/>
      <c r="AD174" s="85"/>
      <c r="AE174" s="85"/>
      <c r="AF174" s="85"/>
      <c r="AG174" s="101"/>
      <c r="AH174" s="85"/>
      <c r="AI174" s="6"/>
      <c r="AJ174" s="6"/>
      <c r="AK174" s="6">
        <f t="shared" si="37"/>
        <v>0</v>
      </c>
      <c r="AL174" s="6">
        <f t="shared" si="38"/>
        <v>0</v>
      </c>
      <c r="AM174" s="6">
        <f t="shared" si="39"/>
        <v>0</v>
      </c>
      <c r="AN174" s="6">
        <f t="shared" si="42"/>
        <v>0</v>
      </c>
      <c r="AO174" s="6"/>
      <c r="AP174" s="6"/>
      <c r="AQ174" s="6"/>
    </row>
    <row r="175" ht="52.5" customHeight="1">
      <c r="A175" s="314">
        <v>46197.0</v>
      </c>
      <c r="B175" s="99" t="s">
        <v>49</v>
      </c>
      <c r="C175" s="99" t="s">
        <v>1404</v>
      </c>
      <c r="D175" s="99" t="s">
        <v>1106</v>
      </c>
      <c r="E175" s="99" t="s">
        <v>1107</v>
      </c>
      <c r="F175" s="265"/>
      <c r="G175" s="99" t="s">
        <v>39</v>
      </c>
      <c r="H175" s="341" t="s">
        <v>305</v>
      </c>
      <c r="I175" s="342">
        <v>2300000.0</v>
      </c>
      <c r="J175" s="282">
        <v>20.0</v>
      </c>
      <c r="K175" s="270">
        <f t="shared" si="24"/>
        <v>46000000</v>
      </c>
      <c r="L175" s="99" t="s">
        <v>1429</v>
      </c>
      <c r="M175" s="90"/>
      <c r="N175" s="166" t="s">
        <v>1005</v>
      </c>
      <c r="O175" s="92" t="s">
        <v>95</v>
      </c>
      <c r="P175" s="92" t="s">
        <v>21</v>
      </c>
      <c r="Q175" s="192"/>
      <c r="R175" s="93"/>
      <c r="S175" s="179"/>
      <c r="T175" s="95"/>
      <c r="U175" s="96"/>
      <c r="V175" s="96"/>
      <c r="W175" s="96"/>
      <c r="X175" s="135" t="s">
        <v>160</v>
      </c>
      <c r="Y175" s="99" t="s">
        <v>256</v>
      </c>
      <c r="Z175" s="99" t="s">
        <v>751</v>
      </c>
      <c r="AA175" s="99" t="s">
        <v>1430</v>
      </c>
      <c r="AB175" s="85"/>
      <c r="AC175" s="85"/>
      <c r="AD175" s="85"/>
      <c r="AE175" s="85"/>
      <c r="AF175" s="85"/>
      <c r="AG175" s="101"/>
      <c r="AH175" s="85"/>
      <c r="AI175" s="6"/>
      <c r="AJ175" s="6"/>
      <c r="AK175" s="6">
        <f t="shared" si="37"/>
        <v>0</v>
      </c>
      <c r="AL175" s="6">
        <f t="shared" si="38"/>
        <v>0</v>
      </c>
      <c r="AM175" s="6">
        <f t="shared" si="39"/>
        <v>0</v>
      </c>
      <c r="AN175" s="6">
        <f t="shared" si="42"/>
        <v>0</v>
      </c>
      <c r="AO175" s="6"/>
      <c r="AP175" s="6"/>
      <c r="AQ175" s="6"/>
    </row>
    <row r="176">
      <c r="A176" s="84"/>
      <c r="B176" s="85"/>
      <c r="C176" s="85"/>
      <c r="D176" s="85"/>
      <c r="E176" s="85"/>
      <c r="F176" s="265"/>
      <c r="G176" s="99"/>
      <c r="H176" s="114"/>
      <c r="I176" s="88"/>
      <c r="J176" s="265"/>
      <c r="K176" s="266"/>
      <c r="L176" s="85"/>
      <c r="M176" s="91"/>
      <c r="N176" s="166"/>
      <c r="O176" s="240"/>
      <c r="P176" s="92"/>
      <c r="Q176" s="192"/>
      <c r="R176" s="93"/>
      <c r="S176" s="179"/>
      <c r="T176" s="95"/>
      <c r="U176" s="96"/>
      <c r="V176" s="96"/>
      <c r="W176" s="96"/>
      <c r="X176" s="98"/>
      <c r="Y176" s="85"/>
      <c r="Z176" s="85"/>
      <c r="AA176" s="85"/>
      <c r="AB176" s="85"/>
      <c r="AC176" s="85"/>
      <c r="AD176" s="85"/>
      <c r="AE176" s="85"/>
      <c r="AF176" s="85"/>
      <c r="AG176" s="101"/>
      <c r="AH176" s="85"/>
      <c r="AI176" s="6"/>
      <c r="AJ176" s="6"/>
      <c r="AK176" s="6">
        <f t="shared" si="37"/>
        <v>0</v>
      </c>
      <c r="AL176" s="6">
        <f t="shared" si="38"/>
        <v>0</v>
      </c>
      <c r="AM176" s="6">
        <f t="shared" si="39"/>
        <v>0</v>
      </c>
      <c r="AN176" s="6">
        <f t="shared" si="42"/>
        <v>0</v>
      </c>
      <c r="AO176" s="6"/>
      <c r="AP176" s="6"/>
      <c r="AQ176" s="6"/>
    </row>
    <row r="177">
      <c r="A177" s="84"/>
      <c r="B177" s="85"/>
      <c r="C177" s="85"/>
      <c r="D177" s="85"/>
      <c r="E177" s="85"/>
      <c r="F177" s="265"/>
      <c r="G177" s="99"/>
      <c r="H177" s="114"/>
      <c r="I177" s="88"/>
      <c r="J177" s="265"/>
      <c r="K177" s="266"/>
      <c r="L177" s="85"/>
      <c r="M177" s="91"/>
      <c r="N177" s="166"/>
      <c r="O177" s="240"/>
      <c r="P177" s="92"/>
      <c r="Q177" s="192"/>
      <c r="R177" s="93"/>
      <c r="S177" s="179"/>
      <c r="T177" s="95"/>
      <c r="U177" s="96"/>
      <c r="V177" s="96"/>
      <c r="W177" s="96"/>
      <c r="X177" s="98"/>
      <c r="Y177" s="85"/>
      <c r="Z177" s="85"/>
      <c r="AA177" s="85"/>
      <c r="AB177" s="85"/>
      <c r="AC177" s="85"/>
      <c r="AD177" s="85"/>
      <c r="AE177" s="85"/>
      <c r="AF177" s="85"/>
      <c r="AG177" s="101"/>
      <c r="AH177" s="85"/>
      <c r="AI177" s="6"/>
      <c r="AJ177" s="6"/>
      <c r="AK177" s="6">
        <f t="shared" si="37"/>
        <v>0</v>
      </c>
      <c r="AL177" s="6">
        <f t="shared" si="38"/>
        <v>0</v>
      </c>
      <c r="AM177" s="6">
        <f t="shared" si="39"/>
        <v>0</v>
      </c>
      <c r="AN177" s="6">
        <f t="shared" si="42"/>
        <v>0</v>
      </c>
      <c r="AO177" s="6"/>
      <c r="AP177" s="6"/>
      <c r="AQ177" s="6"/>
    </row>
    <row r="178">
      <c r="A178" s="84"/>
      <c r="B178" s="85"/>
      <c r="C178" s="85"/>
      <c r="D178" s="85"/>
      <c r="E178" s="85"/>
      <c r="F178" s="265"/>
      <c r="G178" s="99"/>
      <c r="H178" s="114"/>
      <c r="I178" s="88"/>
      <c r="J178" s="265"/>
      <c r="K178" s="266"/>
      <c r="L178" s="85"/>
      <c r="M178" s="91"/>
      <c r="N178" s="166"/>
      <c r="O178" s="240"/>
      <c r="P178" s="92"/>
      <c r="Q178" s="192"/>
      <c r="R178" s="93"/>
      <c r="S178" s="179"/>
      <c r="T178" s="95"/>
      <c r="U178" s="96"/>
      <c r="V178" s="96"/>
      <c r="W178" s="96"/>
      <c r="X178" s="98"/>
      <c r="Y178" s="85"/>
      <c r="Z178" s="85"/>
      <c r="AA178" s="85"/>
      <c r="AB178" s="85"/>
      <c r="AC178" s="85"/>
      <c r="AD178" s="85"/>
      <c r="AE178" s="85"/>
      <c r="AF178" s="85"/>
      <c r="AG178" s="101"/>
      <c r="AH178" s="85"/>
      <c r="AI178" s="6"/>
      <c r="AJ178" s="6"/>
      <c r="AK178" s="6">
        <f t="shared" si="37"/>
        <v>0</v>
      </c>
      <c r="AL178" s="6">
        <f t="shared" si="38"/>
        <v>0</v>
      </c>
      <c r="AM178" s="6">
        <f t="shared" si="39"/>
        <v>0</v>
      </c>
      <c r="AN178" s="6">
        <f t="shared" si="42"/>
        <v>0</v>
      </c>
      <c r="AO178" s="6"/>
      <c r="AP178" s="6"/>
      <c r="AQ178" s="6"/>
    </row>
    <row r="179">
      <c r="A179" s="84"/>
      <c r="B179" s="85"/>
      <c r="C179" s="85"/>
      <c r="D179" s="85"/>
      <c r="E179" s="85"/>
      <c r="F179" s="265"/>
      <c r="G179" s="99"/>
      <c r="H179" s="114"/>
      <c r="I179" s="88"/>
      <c r="J179" s="265"/>
      <c r="K179" s="266"/>
      <c r="L179" s="85"/>
      <c r="M179" s="91"/>
      <c r="N179" s="166"/>
      <c r="O179" s="240"/>
      <c r="P179" s="92"/>
      <c r="Q179" s="192"/>
      <c r="R179" s="93"/>
      <c r="S179" s="179"/>
      <c r="T179" s="95"/>
      <c r="U179" s="96"/>
      <c r="V179" s="96"/>
      <c r="W179" s="96"/>
      <c r="X179" s="98"/>
      <c r="Y179" s="85"/>
      <c r="Z179" s="85"/>
      <c r="AA179" s="85"/>
      <c r="AB179" s="85"/>
      <c r="AC179" s="85"/>
      <c r="AD179" s="85"/>
      <c r="AE179" s="85"/>
      <c r="AF179" s="85"/>
      <c r="AG179" s="101"/>
      <c r="AH179" s="85"/>
      <c r="AI179" s="6"/>
      <c r="AJ179" s="6"/>
      <c r="AK179" s="6">
        <f t="shared" si="37"/>
        <v>0</v>
      </c>
      <c r="AL179" s="6">
        <f t="shared" si="38"/>
        <v>0</v>
      </c>
      <c r="AM179" s="6">
        <f t="shared" si="39"/>
        <v>0</v>
      </c>
      <c r="AN179" s="6">
        <f t="shared" si="42"/>
        <v>0</v>
      </c>
      <c r="AO179" s="6"/>
      <c r="AP179" s="6"/>
      <c r="AQ179" s="6"/>
    </row>
    <row r="180">
      <c r="A180" s="84"/>
      <c r="B180" s="85"/>
      <c r="C180" s="85"/>
      <c r="D180" s="85"/>
      <c r="E180" s="85"/>
      <c r="F180" s="6"/>
      <c r="G180" s="99"/>
      <c r="H180" s="114"/>
      <c r="I180" s="88"/>
      <c r="J180" s="265"/>
      <c r="K180" s="266"/>
      <c r="L180" s="85"/>
      <c r="M180" s="91"/>
      <c r="N180" s="166"/>
      <c r="O180" s="240"/>
      <c r="P180" s="92"/>
      <c r="Q180" s="192"/>
      <c r="R180" s="93"/>
      <c r="S180" s="179"/>
      <c r="T180" s="95"/>
      <c r="U180" s="96"/>
      <c r="V180" s="96"/>
      <c r="W180" s="96"/>
      <c r="X180" s="98"/>
      <c r="Y180" s="85"/>
      <c r="Z180" s="85"/>
      <c r="AA180" s="85"/>
      <c r="AB180" s="85"/>
      <c r="AC180" s="85"/>
      <c r="AD180" s="85"/>
      <c r="AE180" s="85"/>
      <c r="AF180" s="85"/>
      <c r="AG180" s="101"/>
      <c r="AH180" s="85"/>
      <c r="AI180" s="6"/>
      <c r="AJ180" s="6"/>
      <c r="AK180" s="6">
        <f t="shared" si="37"/>
        <v>0</v>
      </c>
      <c r="AL180" s="6">
        <f t="shared" si="38"/>
        <v>0</v>
      </c>
      <c r="AM180" s="6">
        <f t="shared" si="39"/>
        <v>0</v>
      </c>
      <c r="AN180" s="6">
        <f t="shared" si="42"/>
        <v>0</v>
      </c>
      <c r="AO180" s="6"/>
      <c r="AP180" s="6"/>
      <c r="AQ180" s="6"/>
    </row>
    <row r="181">
      <c r="A181" s="84"/>
      <c r="B181" s="85"/>
      <c r="C181" s="85"/>
      <c r="D181" s="85"/>
      <c r="E181" s="85"/>
      <c r="F181" s="265"/>
      <c r="G181" s="99"/>
      <c r="H181" s="114"/>
      <c r="I181" s="88"/>
      <c r="J181" s="265"/>
      <c r="K181" s="266"/>
      <c r="L181" s="85"/>
      <c r="M181" s="91"/>
      <c r="N181" s="166"/>
      <c r="O181" s="240"/>
      <c r="P181" s="92"/>
      <c r="Q181" s="192"/>
      <c r="R181" s="93"/>
      <c r="S181" s="179"/>
      <c r="T181" s="95"/>
      <c r="U181" s="96"/>
      <c r="V181" s="96"/>
      <c r="W181" s="96"/>
      <c r="X181" s="98"/>
      <c r="Y181" s="85"/>
      <c r="Z181" s="85"/>
      <c r="AA181" s="85"/>
      <c r="AB181" s="85"/>
      <c r="AC181" s="85"/>
      <c r="AD181" s="85"/>
      <c r="AE181" s="85"/>
      <c r="AF181" s="85"/>
      <c r="AG181" s="101"/>
      <c r="AH181" s="85"/>
      <c r="AI181" s="6"/>
      <c r="AJ181" s="6"/>
      <c r="AK181" s="6">
        <f t="shared" si="37"/>
        <v>0</v>
      </c>
      <c r="AL181" s="6">
        <f t="shared" si="38"/>
        <v>0</v>
      </c>
      <c r="AM181" s="6">
        <f t="shared" si="39"/>
        <v>0</v>
      </c>
      <c r="AN181" s="6">
        <f t="shared" si="42"/>
        <v>0</v>
      </c>
      <c r="AO181" s="6"/>
      <c r="AP181" s="6"/>
      <c r="AQ181" s="6"/>
    </row>
    <row r="182">
      <c r="A182" s="84"/>
      <c r="B182" s="85"/>
      <c r="C182" s="85"/>
      <c r="D182" s="85"/>
      <c r="E182" s="85"/>
      <c r="F182" s="265"/>
      <c r="G182" s="99"/>
      <c r="H182" s="114"/>
      <c r="I182" s="88"/>
      <c r="J182" s="265"/>
      <c r="K182" s="266"/>
      <c r="L182" s="85"/>
      <c r="M182" s="91"/>
      <c r="N182" s="166"/>
      <c r="O182" s="240"/>
      <c r="P182" s="92"/>
      <c r="Q182" s="192"/>
      <c r="R182" s="93"/>
      <c r="S182" s="179"/>
      <c r="T182" s="95"/>
      <c r="U182" s="96"/>
      <c r="V182" s="96"/>
      <c r="W182" s="96"/>
      <c r="X182" s="98"/>
      <c r="Y182" s="85"/>
      <c r="Z182" s="85"/>
      <c r="AA182" s="85"/>
      <c r="AB182" s="85"/>
      <c r="AC182" s="85"/>
      <c r="AD182" s="85"/>
      <c r="AE182" s="85"/>
      <c r="AF182" s="85"/>
      <c r="AG182" s="101"/>
      <c r="AH182" s="85"/>
      <c r="AI182" s="6"/>
      <c r="AJ182" s="6"/>
      <c r="AK182" s="6">
        <f t="shared" si="37"/>
        <v>0</v>
      </c>
      <c r="AL182" s="6">
        <f t="shared" si="38"/>
        <v>0</v>
      </c>
      <c r="AM182" s="6">
        <f t="shared" si="39"/>
        <v>0</v>
      </c>
      <c r="AN182" s="6">
        <f t="shared" si="42"/>
        <v>0</v>
      </c>
      <c r="AO182" s="6"/>
      <c r="AP182" s="6"/>
      <c r="AQ182" s="6"/>
    </row>
    <row r="183">
      <c r="A183" s="84"/>
      <c r="B183" s="85"/>
      <c r="C183" s="85"/>
      <c r="D183" s="85"/>
      <c r="E183" s="85"/>
      <c r="F183" s="265"/>
      <c r="G183" s="99"/>
      <c r="H183" s="114"/>
      <c r="I183" s="88"/>
      <c r="J183" s="265"/>
      <c r="K183" s="266"/>
      <c r="L183" s="85"/>
      <c r="M183" s="91"/>
      <c r="N183" s="166"/>
      <c r="O183" s="240"/>
      <c r="P183" s="92"/>
      <c r="Q183" s="192"/>
      <c r="R183" s="93"/>
      <c r="S183" s="179"/>
      <c r="T183" s="95"/>
      <c r="U183" s="96"/>
      <c r="V183" s="96"/>
      <c r="W183" s="96"/>
      <c r="X183" s="98"/>
      <c r="Y183" s="85"/>
      <c r="Z183" s="85"/>
      <c r="AA183" s="85"/>
      <c r="AB183" s="85"/>
      <c r="AC183" s="85"/>
      <c r="AD183" s="85"/>
      <c r="AE183" s="85"/>
      <c r="AF183" s="85"/>
      <c r="AG183" s="101"/>
      <c r="AH183" s="85"/>
      <c r="AI183" s="6"/>
      <c r="AJ183" s="6"/>
      <c r="AK183" s="6">
        <f t="shared" si="37"/>
        <v>0</v>
      </c>
      <c r="AL183" s="6">
        <f t="shared" si="38"/>
        <v>0</v>
      </c>
      <c r="AM183" s="6">
        <f t="shared" si="39"/>
        <v>0</v>
      </c>
      <c r="AN183" s="6">
        <f t="shared" si="42"/>
        <v>0</v>
      </c>
      <c r="AO183" s="6"/>
      <c r="AP183" s="6"/>
      <c r="AQ183" s="6"/>
    </row>
    <row r="184">
      <c r="A184" s="84"/>
      <c r="B184" s="85"/>
      <c r="C184" s="85"/>
      <c r="D184" s="85"/>
      <c r="E184" s="85"/>
      <c r="F184" s="265"/>
      <c r="G184" s="99"/>
      <c r="H184" s="114"/>
      <c r="I184" s="88"/>
      <c r="J184" s="265"/>
      <c r="K184" s="266"/>
      <c r="L184" s="85"/>
      <c r="M184" s="91"/>
      <c r="N184" s="166"/>
      <c r="O184" s="240"/>
      <c r="P184" s="92"/>
      <c r="Q184" s="192"/>
      <c r="R184" s="93"/>
      <c r="S184" s="179"/>
      <c r="T184" s="95"/>
      <c r="U184" s="96"/>
      <c r="V184" s="96"/>
      <c r="W184" s="96"/>
      <c r="X184" s="98"/>
      <c r="Y184" s="85"/>
      <c r="Z184" s="85"/>
      <c r="AA184" s="85"/>
      <c r="AB184" s="85"/>
      <c r="AC184" s="85"/>
      <c r="AD184" s="85"/>
      <c r="AE184" s="85"/>
      <c r="AF184" s="85"/>
      <c r="AG184" s="101"/>
      <c r="AH184" s="85"/>
      <c r="AI184" s="6"/>
      <c r="AJ184" s="6"/>
      <c r="AK184" s="6">
        <f t="shared" si="37"/>
        <v>0</v>
      </c>
      <c r="AL184" s="6">
        <f t="shared" si="38"/>
        <v>0</v>
      </c>
      <c r="AM184" s="6">
        <f t="shared" si="39"/>
        <v>0</v>
      </c>
      <c r="AN184" s="6">
        <f t="shared" si="42"/>
        <v>0</v>
      </c>
      <c r="AO184" s="6"/>
      <c r="AP184" s="6"/>
      <c r="AQ184" s="6"/>
    </row>
    <row r="185">
      <c r="A185" s="84"/>
      <c r="B185" s="85"/>
      <c r="C185" s="85"/>
      <c r="D185" s="85"/>
      <c r="E185" s="85"/>
      <c r="F185" s="265"/>
      <c r="G185" s="99"/>
      <c r="H185" s="114"/>
      <c r="I185" s="88"/>
      <c r="J185" s="265"/>
      <c r="K185" s="266"/>
      <c r="L185" s="85"/>
      <c r="M185" s="91"/>
      <c r="N185" s="166"/>
      <c r="O185" s="240"/>
      <c r="P185" s="92"/>
      <c r="Q185" s="192"/>
      <c r="R185" s="93"/>
      <c r="S185" s="179"/>
      <c r="T185" s="95"/>
      <c r="U185" s="96"/>
      <c r="V185" s="96"/>
      <c r="W185" s="96"/>
      <c r="X185" s="98"/>
      <c r="Y185" s="85"/>
      <c r="Z185" s="85"/>
      <c r="AA185" s="85"/>
      <c r="AB185" s="85"/>
      <c r="AC185" s="85"/>
      <c r="AD185" s="85"/>
      <c r="AE185" s="85"/>
      <c r="AF185" s="85"/>
      <c r="AG185" s="101"/>
      <c r="AH185" s="85"/>
      <c r="AI185" s="6"/>
      <c r="AJ185" s="6"/>
      <c r="AK185" s="6">
        <f t="shared" si="37"/>
        <v>0</v>
      </c>
      <c r="AL185" s="6">
        <f t="shared" si="38"/>
        <v>0</v>
      </c>
      <c r="AM185" s="6">
        <f t="shared" si="39"/>
        <v>0</v>
      </c>
      <c r="AN185" s="6">
        <f t="shared" si="42"/>
        <v>0</v>
      </c>
      <c r="AO185" s="6"/>
      <c r="AP185" s="6"/>
      <c r="AQ185" s="6"/>
    </row>
    <row r="186">
      <c r="A186" s="84"/>
      <c r="B186" s="85"/>
      <c r="C186" s="85"/>
      <c r="D186" s="85"/>
      <c r="E186" s="85"/>
      <c r="F186" s="265"/>
      <c r="G186" s="99"/>
      <c r="H186" s="114"/>
      <c r="I186" s="88"/>
      <c r="J186" s="265"/>
      <c r="K186" s="266"/>
      <c r="L186" s="85"/>
      <c r="M186" s="91"/>
      <c r="N186" s="166"/>
      <c r="O186" s="240"/>
      <c r="P186" s="92"/>
      <c r="Q186" s="192"/>
      <c r="R186" s="93"/>
      <c r="S186" s="179"/>
      <c r="T186" s="95"/>
      <c r="U186" s="96"/>
      <c r="V186" s="96"/>
      <c r="W186" s="96"/>
      <c r="X186" s="98"/>
      <c r="Y186" s="85"/>
      <c r="Z186" s="85"/>
      <c r="AA186" s="85"/>
      <c r="AB186" s="85"/>
      <c r="AC186" s="85"/>
      <c r="AD186" s="85"/>
      <c r="AE186" s="85"/>
      <c r="AF186" s="85"/>
      <c r="AG186" s="101"/>
      <c r="AH186" s="85"/>
      <c r="AI186" s="6"/>
      <c r="AJ186" s="6"/>
      <c r="AK186" s="6">
        <f t="shared" si="37"/>
        <v>0</v>
      </c>
      <c r="AL186" s="6">
        <f t="shared" si="38"/>
        <v>0</v>
      </c>
      <c r="AM186" s="6">
        <f t="shared" si="39"/>
        <v>0</v>
      </c>
      <c r="AN186" s="6">
        <f t="shared" si="42"/>
        <v>0</v>
      </c>
      <c r="AO186" s="6"/>
      <c r="AP186" s="6"/>
      <c r="AQ186" s="6"/>
    </row>
    <row r="187">
      <c r="A187" s="84"/>
      <c r="B187" s="85"/>
      <c r="C187" s="85"/>
      <c r="D187" s="85"/>
      <c r="E187" s="85"/>
      <c r="F187" s="265"/>
      <c r="G187" s="99"/>
      <c r="H187" s="114"/>
      <c r="I187" s="88"/>
      <c r="J187" s="265"/>
      <c r="K187" s="266"/>
      <c r="L187" s="85"/>
      <c r="M187" s="91"/>
      <c r="N187" s="166"/>
      <c r="O187" s="240"/>
      <c r="P187" s="92"/>
      <c r="Q187" s="192"/>
      <c r="R187" s="93"/>
      <c r="S187" s="179"/>
      <c r="T187" s="95"/>
      <c r="U187" s="96"/>
      <c r="V187" s="96"/>
      <c r="W187" s="96"/>
      <c r="X187" s="98"/>
      <c r="Y187" s="85"/>
      <c r="Z187" s="85"/>
      <c r="AA187" s="85"/>
      <c r="AB187" s="85"/>
      <c r="AC187" s="85"/>
      <c r="AD187" s="85"/>
      <c r="AE187" s="85"/>
      <c r="AF187" s="85"/>
      <c r="AG187" s="101"/>
      <c r="AH187" s="85"/>
      <c r="AI187" s="6"/>
      <c r="AJ187" s="6"/>
      <c r="AK187" s="6">
        <f t="shared" si="37"/>
        <v>0</v>
      </c>
      <c r="AL187" s="6">
        <f t="shared" si="38"/>
        <v>0</v>
      </c>
      <c r="AM187" s="6">
        <f t="shared" si="39"/>
        <v>0</v>
      </c>
      <c r="AN187" s="6">
        <f t="shared" si="42"/>
        <v>0</v>
      </c>
      <c r="AO187" s="6"/>
      <c r="AP187" s="6"/>
      <c r="AQ187" s="6"/>
    </row>
    <row r="188">
      <c r="A188" s="84"/>
      <c r="B188" s="85"/>
      <c r="C188" s="85"/>
      <c r="D188" s="85"/>
      <c r="E188" s="85"/>
      <c r="F188" s="265"/>
      <c r="G188" s="99"/>
      <c r="H188" s="114"/>
      <c r="I188" s="88"/>
      <c r="J188" s="265"/>
      <c r="K188" s="266"/>
      <c r="L188" s="85"/>
      <c r="M188" s="91"/>
      <c r="N188" s="166"/>
      <c r="O188" s="240"/>
      <c r="P188" s="92"/>
      <c r="Q188" s="192"/>
      <c r="R188" s="93"/>
      <c r="S188" s="179"/>
      <c r="T188" s="95"/>
      <c r="U188" s="96"/>
      <c r="V188" s="96"/>
      <c r="W188" s="96"/>
      <c r="X188" s="98"/>
      <c r="Y188" s="85"/>
      <c r="Z188" s="85"/>
      <c r="AA188" s="85"/>
      <c r="AB188" s="85"/>
      <c r="AC188" s="85"/>
      <c r="AD188" s="85"/>
      <c r="AE188" s="85"/>
      <c r="AF188" s="85"/>
      <c r="AG188" s="101"/>
      <c r="AH188" s="85"/>
      <c r="AI188" s="6"/>
      <c r="AJ188" s="6"/>
      <c r="AK188" s="6">
        <f t="shared" si="37"/>
        <v>0</v>
      </c>
      <c r="AL188" s="6">
        <f t="shared" si="38"/>
        <v>0</v>
      </c>
      <c r="AM188" s="6">
        <f t="shared" si="39"/>
        <v>0</v>
      </c>
      <c r="AN188" s="6">
        <f t="shared" si="42"/>
        <v>0</v>
      </c>
      <c r="AO188" s="6"/>
      <c r="AP188" s="6"/>
      <c r="AQ188" s="6"/>
    </row>
    <row r="189">
      <c r="A189" s="84"/>
      <c r="B189" s="85"/>
      <c r="C189" s="85"/>
      <c r="D189" s="85"/>
      <c r="E189" s="85"/>
      <c r="F189" s="265"/>
      <c r="G189" s="99"/>
      <c r="H189" s="114"/>
      <c r="I189" s="88"/>
      <c r="J189" s="265"/>
      <c r="K189" s="266"/>
      <c r="L189" s="85"/>
      <c r="M189" s="91"/>
      <c r="N189" s="166"/>
      <c r="O189" s="240"/>
      <c r="P189" s="92"/>
      <c r="Q189" s="192"/>
      <c r="R189" s="93"/>
      <c r="S189" s="179"/>
      <c r="T189" s="95"/>
      <c r="U189" s="96"/>
      <c r="V189" s="96"/>
      <c r="W189" s="96"/>
      <c r="X189" s="98"/>
      <c r="Y189" s="85"/>
      <c r="Z189" s="85"/>
      <c r="AA189" s="85"/>
      <c r="AB189" s="85"/>
      <c r="AC189" s="85"/>
      <c r="AD189" s="85"/>
      <c r="AE189" s="85"/>
      <c r="AF189" s="85"/>
      <c r="AG189" s="101"/>
      <c r="AH189" s="85"/>
      <c r="AI189" s="6"/>
      <c r="AJ189" s="6"/>
      <c r="AK189" s="6">
        <f t="shared" si="37"/>
        <v>0</v>
      </c>
      <c r="AL189" s="6">
        <f t="shared" si="38"/>
        <v>0</v>
      </c>
      <c r="AM189" s="6">
        <f t="shared" si="39"/>
        <v>0</v>
      </c>
      <c r="AN189" s="6">
        <f t="shared" si="42"/>
        <v>0</v>
      </c>
      <c r="AO189" s="6"/>
      <c r="AP189" s="6"/>
      <c r="AQ189" s="6"/>
    </row>
    <row r="190">
      <c r="A190" s="84"/>
      <c r="B190" s="85"/>
      <c r="C190" s="85"/>
      <c r="D190" s="85"/>
      <c r="E190" s="85"/>
      <c r="F190" s="265"/>
      <c r="G190" s="99"/>
      <c r="H190" s="114"/>
      <c r="I190" s="88"/>
      <c r="J190" s="265"/>
      <c r="K190" s="266"/>
      <c r="L190" s="85"/>
      <c r="M190" s="91"/>
      <c r="N190" s="166"/>
      <c r="O190" s="240"/>
      <c r="P190" s="92"/>
      <c r="Q190" s="192"/>
      <c r="R190" s="93"/>
      <c r="S190" s="179"/>
      <c r="T190" s="95"/>
      <c r="U190" s="96"/>
      <c r="V190" s="96"/>
      <c r="W190" s="96"/>
      <c r="X190" s="98"/>
      <c r="Y190" s="85"/>
      <c r="Z190" s="85"/>
      <c r="AA190" s="85"/>
      <c r="AB190" s="85"/>
      <c r="AC190" s="85"/>
      <c r="AD190" s="85"/>
      <c r="AE190" s="85"/>
      <c r="AF190" s="85"/>
      <c r="AG190" s="101"/>
      <c r="AH190" s="85"/>
      <c r="AI190" s="6"/>
      <c r="AJ190" s="6"/>
      <c r="AK190" s="6">
        <f t="shared" si="37"/>
        <v>0</v>
      </c>
      <c r="AL190" s="6">
        <f t="shared" si="38"/>
        <v>0</v>
      </c>
      <c r="AM190" s="6">
        <f t="shared" si="39"/>
        <v>0</v>
      </c>
      <c r="AN190" s="6">
        <f t="shared" si="42"/>
        <v>0</v>
      </c>
      <c r="AO190" s="6"/>
      <c r="AP190" s="6"/>
      <c r="AQ190" s="6"/>
    </row>
    <row r="191">
      <c r="A191" s="84"/>
      <c r="B191" s="85"/>
      <c r="C191" s="85"/>
      <c r="D191" s="85"/>
      <c r="E191" s="85"/>
      <c r="F191" s="265"/>
      <c r="G191" s="99"/>
      <c r="H191" s="114"/>
      <c r="I191" s="88"/>
      <c r="J191" s="265"/>
      <c r="K191" s="266"/>
      <c r="L191" s="85"/>
      <c r="M191" s="91"/>
      <c r="N191" s="166"/>
      <c r="O191" s="240"/>
      <c r="P191" s="92"/>
      <c r="Q191" s="192"/>
      <c r="R191" s="93"/>
      <c r="S191" s="179"/>
      <c r="T191" s="95"/>
      <c r="U191" s="96"/>
      <c r="V191" s="96"/>
      <c r="W191" s="96"/>
      <c r="X191" s="98"/>
      <c r="Y191" s="85"/>
      <c r="Z191" s="85"/>
      <c r="AA191" s="85"/>
      <c r="AB191" s="85"/>
      <c r="AC191" s="85"/>
      <c r="AD191" s="85"/>
      <c r="AE191" s="85"/>
      <c r="AF191" s="85"/>
      <c r="AG191" s="101"/>
      <c r="AH191" s="85"/>
      <c r="AI191" s="6"/>
      <c r="AJ191" s="6"/>
      <c r="AK191" s="6">
        <f t="shared" si="37"/>
        <v>0</v>
      </c>
      <c r="AL191" s="6">
        <f t="shared" si="38"/>
        <v>0</v>
      </c>
      <c r="AM191" s="6">
        <f t="shared" si="39"/>
        <v>0</v>
      </c>
      <c r="AN191" s="6">
        <f t="shared" si="42"/>
        <v>0</v>
      </c>
      <c r="AO191" s="6"/>
      <c r="AP191" s="6"/>
      <c r="AQ191" s="6"/>
    </row>
    <row r="192">
      <c r="A192" s="84"/>
      <c r="B192" s="85"/>
      <c r="C192" s="85"/>
      <c r="D192" s="85"/>
      <c r="E192" s="85"/>
      <c r="F192" s="265"/>
      <c r="G192" s="99"/>
      <c r="H192" s="114"/>
      <c r="I192" s="88"/>
      <c r="J192" s="265"/>
      <c r="K192" s="266"/>
      <c r="L192" s="85"/>
      <c r="M192" s="91"/>
      <c r="N192" s="166"/>
      <c r="O192" s="240"/>
      <c r="P192" s="92"/>
      <c r="Q192" s="192"/>
      <c r="R192" s="93"/>
      <c r="S192" s="179"/>
      <c r="T192" s="95"/>
      <c r="U192" s="96"/>
      <c r="V192" s="96"/>
      <c r="W192" s="96"/>
      <c r="X192" s="98"/>
      <c r="Y192" s="85"/>
      <c r="Z192" s="85"/>
      <c r="AA192" s="85"/>
      <c r="AB192" s="85"/>
      <c r="AC192" s="85"/>
      <c r="AD192" s="85"/>
      <c r="AE192" s="85"/>
      <c r="AF192" s="85"/>
      <c r="AG192" s="101"/>
      <c r="AH192" s="85"/>
      <c r="AI192" s="6"/>
      <c r="AJ192" s="6"/>
      <c r="AK192" s="6">
        <f t="shared" si="37"/>
        <v>0</v>
      </c>
      <c r="AL192" s="6">
        <f t="shared" si="38"/>
        <v>0</v>
      </c>
      <c r="AM192" s="6">
        <f t="shared" si="39"/>
        <v>0</v>
      </c>
      <c r="AN192" s="6">
        <f t="shared" si="42"/>
        <v>0</v>
      </c>
      <c r="AO192" s="6"/>
      <c r="AP192" s="6"/>
      <c r="AQ192" s="6"/>
    </row>
    <row r="193">
      <c r="A193" s="343"/>
      <c r="B193" s="344"/>
      <c r="C193" s="344"/>
      <c r="D193" s="344"/>
      <c r="E193" s="344"/>
      <c r="F193" s="345"/>
      <c r="G193" s="346"/>
      <c r="H193" s="347"/>
      <c r="I193" s="348"/>
      <c r="J193" s="345"/>
      <c r="K193" s="349"/>
      <c r="L193" s="344"/>
      <c r="M193" s="350"/>
      <c r="N193" s="351"/>
      <c r="O193" s="352"/>
      <c r="P193" s="353"/>
      <c r="Q193" s="354"/>
      <c r="R193" s="355"/>
      <c r="S193" s="356"/>
      <c r="T193" s="357"/>
      <c r="U193" s="358"/>
      <c r="V193" s="358"/>
      <c r="W193" s="358"/>
      <c r="X193" s="359"/>
      <c r="Y193" s="344"/>
      <c r="Z193" s="344"/>
      <c r="AA193" s="344"/>
      <c r="AB193" s="344"/>
      <c r="AC193" s="344"/>
      <c r="AD193" s="344"/>
      <c r="AE193" s="344"/>
      <c r="AF193" s="344"/>
      <c r="AG193" s="101"/>
      <c r="AH193" s="344"/>
      <c r="AK193" s="3">
        <f t="shared" si="37"/>
        <v>0</v>
      </c>
      <c r="AL193" s="3">
        <f t="shared" si="38"/>
        <v>0</v>
      </c>
      <c r="AM193" s="3">
        <f t="shared" si="39"/>
        <v>0</v>
      </c>
      <c r="AN193" s="3">
        <f t="shared" si="42"/>
        <v>0</v>
      </c>
    </row>
    <row r="194">
      <c r="A194" s="343"/>
      <c r="B194" s="344"/>
      <c r="C194" s="344"/>
      <c r="D194" s="344"/>
      <c r="E194" s="344"/>
      <c r="F194" s="345"/>
      <c r="G194" s="346"/>
      <c r="H194" s="347"/>
      <c r="I194" s="348"/>
      <c r="J194" s="345"/>
      <c r="K194" s="349"/>
      <c r="L194" s="344"/>
      <c r="M194" s="350"/>
      <c r="N194" s="351"/>
      <c r="O194" s="352"/>
      <c r="P194" s="353"/>
      <c r="Q194" s="354"/>
      <c r="R194" s="355"/>
      <c r="S194" s="356"/>
      <c r="T194" s="357"/>
      <c r="U194" s="358"/>
      <c r="V194" s="358"/>
      <c r="W194" s="358"/>
      <c r="X194" s="359"/>
      <c r="Y194" s="344"/>
      <c r="Z194" s="344"/>
      <c r="AA194" s="344"/>
      <c r="AB194" s="344"/>
      <c r="AC194" s="344"/>
      <c r="AD194" s="344"/>
      <c r="AE194" s="344"/>
      <c r="AF194" s="344"/>
      <c r="AG194" s="101"/>
      <c r="AH194" s="344"/>
      <c r="AK194" s="3">
        <f t="shared" si="37"/>
        <v>0</v>
      </c>
      <c r="AL194" s="3">
        <f t="shared" si="38"/>
        <v>0</v>
      </c>
      <c r="AM194" s="3">
        <f t="shared" si="39"/>
        <v>0</v>
      </c>
      <c r="AN194" s="3">
        <f t="shared" si="42"/>
        <v>0</v>
      </c>
    </row>
    <row r="195">
      <c r="A195" s="343"/>
      <c r="B195" s="344"/>
      <c r="C195" s="344"/>
      <c r="D195" s="344"/>
      <c r="E195" s="344"/>
      <c r="F195" s="345"/>
      <c r="G195" s="346"/>
      <c r="H195" s="347"/>
      <c r="I195" s="348"/>
      <c r="J195" s="345"/>
      <c r="K195" s="349"/>
      <c r="L195" s="344"/>
      <c r="M195" s="350"/>
      <c r="N195" s="351"/>
      <c r="O195" s="352"/>
      <c r="P195" s="353"/>
      <c r="Q195" s="354"/>
      <c r="R195" s="355"/>
      <c r="S195" s="356"/>
      <c r="T195" s="357"/>
      <c r="U195" s="358"/>
      <c r="V195" s="358"/>
      <c r="W195" s="358"/>
      <c r="X195" s="359"/>
      <c r="Y195" s="344"/>
      <c r="Z195" s="344"/>
      <c r="AA195" s="344"/>
      <c r="AB195" s="344"/>
      <c r="AC195" s="344"/>
      <c r="AD195" s="344"/>
      <c r="AE195" s="344"/>
      <c r="AF195" s="344"/>
      <c r="AG195" s="101"/>
      <c r="AH195" s="344"/>
      <c r="AK195" s="3">
        <f t="shared" si="37"/>
        <v>0</v>
      </c>
      <c r="AL195" s="3">
        <f t="shared" si="38"/>
        <v>0</v>
      </c>
      <c r="AM195" s="3">
        <f t="shared" si="39"/>
        <v>0</v>
      </c>
      <c r="AN195" s="3">
        <f t="shared" si="42"/>
        <v>0</v>
      </c>
    </row>
    <row r="196">
      <c r="A196" s="343"/>
      <c r="B196" s="344"/>
      <c r="C196" s="344"/>
      <c r="D196" s="344"/>
      <c r="E196" s="344"/>
      <c r="F196" s="345"/>
      <c r="G196" s="346"/>
      <c r="H196" s="347"/>
      <c r="I196" s="348"/>
      <c r="J196" s="345"/>
      <c r="K196" s="349"/>
      <c r="L196" s="344"/>
      <c r="M196" s="350"/>
      <c r="N196" s="351"/>
      <c r="O196" s="352"/>
      <c r="P196" s="353"/>
      <c r="Q196" s="354"/>
      <c r="R196" s="355"/>
      <c r="S196" s="356"/>
      <c r="T196" s="357"/>
      <c r="U196" s="358"/>
      <c r="V196" s="358"/>
      <c r="W196" s="358"/>
      <c r="X196" s="359"/>
      <c r="Y196" s="344"/>
      <c r="Z196" s="344"/>
      <c r="AA196" s="344"/>
      <c r="AB196" s="344"/>
      <c r="AC196" s="344"/>
      <c r="AD196" s="344"/>
      <c r="AE196" s="344"/>
      <c r="AF196" s="344"/>
      <c r="AG196" s="101"/>
      <c r="AH196" s="344"/>
      <c r="AK196" s="3">
        <f t="shared" si="37"/>
        <v>0</v>
      </c>
      <c r="AL196" s="3">
        <f t="shared" si="38"/>
        <v>0</v>
      </c>
      <c r="AM196" s="3">
        <f t="shared" si="39"/>
        <v>0</v>
      </c>
      <c r="AN196" s="3">
        <f t="shared" si="42"/>
        <v>0</v>
      </c>
    </row>
    <row r="197">
      <c r="A197" s="343"/>
      <c r="B197" s="344"/>
      <c r="C197" s="344"/>
      <c r="D197" s="344"/>
      <c r="E197" s="344"/>
      <c r="F197" s="345"/>
      <c r="G197" s="346"/>
      <c r="H197" s="347"/>
      <c r="I197" s="348"/>
      <c r="J197" s="345"/>
      <c r="K197" s="349"/>
      <c r="L197" s="344"/>
      <c r="M197" s="350"/>
      <c r="N197" s="351"/>
      <c r="O197" s="352"/>
      <c r="P197" s="353"/>
      <c r="Q197" s="354"/>
      <c r="R197" s="355"/>
      <c r="S197" s="356"/>
      <c r="T197" s="357"/>
      <c r="U197" s="358"/>
      <c r="V197" s="358"/>
      <c r="W197" s="358"/>
      <c r="X197" s="359"/>
      <c r="Y197" s="344"/>
      <c r="Z197" s="344"/>
      <c r="AA197" s="344"/>
      <c r="AB197" s="344"/>
      <c r="AC197" s="344"/>
      <c r="AD197" s="344"/>
      <c r="AE197" s="344"/>
      <c r="AF197" s="344"/>
      <c r="AG197" s="101"/>
      <c r="AH197" s="344"/>
      <c r="AK197" s="3">
        <f t="shared" si="37"/>
        <v>0</v>
      </c>
      <c r="AL197" s="3">
        <f t="shared" si="38"/>
        <v>0</v>
      </c>
      <c r="AM197" s="3">
        <f t="shared" si="39"/>
        <v>0</v>
      </c>
      <c r="AN197" s="3">
        <f t="shared" si="42"/>
        <v>0</v>
      </c>
    </row>
    <row r="198">
      <c r="A198" s="343"/>
      <c r="B198" s="344"/>
      <c r="C198" s="344"/>
      <c r="D198" s="344"/>
      <c r="E198" s="344"/>
      <c r="F198" s="345"/>
      <c r="G198" s="346"/>
      <c r="H198" s="347"/>
      <c r="I198" s="348"/>
      <c r="J198" s="345"/>
      <c r="K198" s="349"/>
      <c r="L198" s="344"/>
      <c r="M198" s="350"/>
      <c r="N198" s="351"/>
      <c r="O198" s="352"/>
      <c r="P198" s="353"/>
      <c r="Q198" s="354"/>
      <c r="R198" s="355"/>
      <c r="S198" s="356"/>
      <c r="T198" s="357"/>
      <c r="U198" s="358"/>
      <c r="V198" s="358"/>
      <c r="W198" s="358"/>
      <c r="X198" s="359"/>
      <c r="Y198" s="344"/>
      <c r="Z198" s="344"/>
      <c r="AA198" s="344"/>
      <c r="AB198" s="344"/>
      <c r="AC198" s="344"/>
      <c r="AD198" s="344"/>
      <c r="AE198" s="344"/>
      <c r="AF198" s="344"/>
      <c r="AG198" s="101"/>
      <c r="AH198" s="344"/>
      <c r="AK198" s="3">
        <f t="shared" si="37"/>
        <v>0</v>
      </c>
      <c r="AL198" s="3">
        <f t="shared" si="38"/>
        <v>0</v>
      </c>
      <c r="AM198" s="3">
        <f t="shared" si="39"/>
        <v>0</v>
      </c>
      <c r="AN198" s="3">
        <f t="shared" si="42"/>
        <v>0</v>
      </c>
    </row>
    <row r="199">
      <c r="A199" s="343"/>
      <c r="B199" s="344"/>
      <c r="C199" s="344"/>
      <c r="D199" s="344"/>
      <c r="E199" s="344"/>
      <c r="F199" s="345"/>
      <c r="G199" s="346"/>
      <c r="H199" s="347"/>
      <c r="I199" s="348"/>
      <c r="J199" s="345"/>
      <c r="K199" s="349"/>
      <c r="L199" s="344"/>
      <c r="M199" s="350"/>
      <c r="N199" s="351"/>
      <c r="O199" s="352"/>
      <c r="P199" s="353"/>
      <c r="Q199" s="354"/>
      <c r="R199" s="355"/>
      <c r="S199" s="356"/>
      <c r="T199" s="357"/>
      <c r="U199" s="358"/>
      <c r="V199" s="358"/>
      <c r="W199" s="358"/>
      <c r="X199" s="359"/>
      <c r="Y199" s="344"/>
      <c r="Z199" s="344"/>
      <c r="AA199" s="344"/>
      <c r="AB199" s="344"/>
      <c r="AC199" s="344"/>
      <c r="AD199" s="344"/>
      <c r="AE199" s="344"/>
      <c r="AF199" s="344"/>
      <c r="AG199" s="101"/>
      <c r="AH199" s="344"/>
      <c r="AK199" s="3">
        <f t="shared" si="37"/>
        <v>0</v>
      </c>
      <c r="AL199" s="3">
        <f t="shared" si="38"/>
        <v>0</v>
      </c>
      <c r="AM199" s="3">
        <f t="shared" si="39"/>
        <v>0</v>
      </c>
      <c r="AN199" s="3">
        <f t="shared" si="42"/>
        <v>0</v>
      </c>
    </row>
    <row r="200">
      <c r="A200" s="343"/>
      <c r="B200" s="344"/>
      <c r="C200" s="344"/>
      <c r="D200" s="344"/>
      <c r="E200" s="344"/>
      <c r="F200" s="345"/>
      <c r="G200" s="346"/>
      <c r="H200" s="347"/>
      <c r="I200" s="348"/>
      <c r="J200" s="345"/>
      <c r="K200" s="349"/>
      <c r="L200" s="344"/>
      <c r="M200" s="350"/>
      <c r="N200" s="351"/>
      <c r="O200" s="352"/>
      <c r="P200" s="353"/>
      <c r="Q200" s="354"/>
      <c r="R200" s="355"/>
      <c r="S200" s="356"/>
      <c r="T200" s="357"/>
      <c r="U200" s="358"/>
      <c r="V200" s="358"/>
      <c r="W200" s="358"/>
      <c r="X200" s="359"/>
      <c r="Y200" s="344"/>
      <c r="Z200" s="344"/>
      <c r="AA200" s="344"/>
      <c r="AB200" s="344"/>
      <c r="AC200" s="344"/>
      <c r="AD200" s="344"/>
      <c r="AE200" s="344"/>
      <c r="AF200" s="344"/>
      <c r="AG200" s="101"/>
      <c r="AH200" s="344"/>
      <c r="AK200" s="3">
        <f t="shared" si="37"/>
        <v>0</v>
      </c>
      <c r="AL200" s="3">
        <f t="shared" si="38"/>
        <v>0</v>
      </c>
      <c r="AM200" s="3">
        <f t="shared" si="39"/>
        <v>0</v>
      </c>
      <c r="AN200" s="3">
        <f t="shared" si="42"/>
        <v>0</v>
      </c>
    </row>
    <row r="201">
      <c r="A201" s="343"/>
      <c r="B201" s="344"/>
      <c r="C201" s="344"/>
      <c r="D201" s="344"/>
      <c r="E201" s="344"/>
      <c r="F201" s="345"/>
      <c r="G201" s="346"/>
      <c r="H201" s="347"/>
      <c r="I201" s="348"/>
      <c r="J201" s="345"/>
      <c r="K201" s="349"/>
      <c r="L201" s="344"/>
      <c r="M201" s="350"/>
      <c r="N201" s="351"/>
      <c r="O201" s="352"/>
      <c r="P201" s="353"/>
      <c r="Q201" s="354"/>
      <c r="R201" s="355"/>
      <c r="S201" s="356"/>
      <c r="T201" s="357"/>
      <c r="U201" s="358"/>
      <c r="V201" s="358"/>
      <c r="W201" s="358"/>
      <c r="X201" s="359"/>
      <c r="Y201" s="344"/>
      <c r="Z201" s="344"/>
      <c r="AA201" s="344"/>
      <c r="AB201" s="344"/>
      <c r="AC201" s="344"/>
      <c r="AD201" s="344"/>
      <c r="AE201" s="344"/>
      <c r="AF201" s="344"/>
      <c r="AG201" s="101"/>
      <c r="AH201" s="344"/>
      <c r="AK201" s="3">
        <f t="shared" si="37"/>
        <v>0</v>
      </c>
      <c r="AL201" s="3">
        <f t="shared" si="38"/>
        <v>0</v>
      </c>
      <c r="AM201" s="3">
        <f t="shared" si="39"/>
        <v>0</v>
      </c>
      <c r="AN201" s="3">
        <f t="shared" si="42"/>
        <v>0</v>
      </c>
    </row>
    <row r="202">
      <c r="A202" s="343"/>
      <c r="B202" s="344"/>
      <c r="C202" s="344"/>
      <c r="D202" s="344"/>
      <c r="E202" s="344"/>
      <c r="F202" s="345"/>
      <c r="G202" s="346"/>
      <c r="H202" s="347"/>
      <c r="I202" s="348"/>
      <c r="J202" s="345"/>
      <c r="K202" s="349"/>
      <c r="L202" s="344"/>
      <c r="M202" s="350"/>
      <c r="N202" s="351"/>
      <c r="O202" s="352"/>
      <c r="P202" s="353"/>
      <c r="Q202" s="354"/>
      <c r="R202" s="355"/>
      <c r="S202" s="356"/>
      <c r="T202" s="357"/>
      <c r="U202" s="358"/>
      <c r="V202" s="358"/>
      <c r="W202" s="358"/>
      <c r="X202" s="359"/>
      <c r="Y202" s="344"/>
      <c r="Z202" s="344"/>
      <c r="AA202" s="344"/>
      <c r="AB202" s="344"/>
      <c r="AC202" s="344"/>
      <c r="AD202" s="344"/>
      <c r="AE202" s="344"/>
      <c r="AF202" s="344"/>
      <c r="AG202" s="101"/>
      <c r="AH202" s="344"/>
      <c r="AK202" s="3">
        <f t="shared" si="37"/>
        <v>0</v>
      </c>
      <c r="AL202" s="3">
        <f t="shared" si="38"/>
        <v>0</v>
      </c>
      <c r="AM202" s="3">
        <f t="shared" si="39"/>
        <v>0</v>
      </c>
      <c r="AN202" s="3">
        <f t="shared" si="42"/>
        <v>0</v>
      </c>
    </row>
    <row r="203">
      <c r="A203" s="343"/>
      <c r="B203" s="344"/>
      <c r="C203" s="344"/>
      <c r="D203" s="344"/>
      <c r="E203" s="344"/>
      <c r="F203" s="345"/>
      <c r="G203" s="346"/>
      <c r="H203" s="347"/>
      <c r="I203" s="348"/>
      <c r="J203" s="345"/>
      <c r="K203" s="349"/>
      <c r="L203" s="344"/>
      <c r="M203" s="350"/>
      <c r="N203" s="351"/>
      <c r="O203" s="352"/>
      <c r="P203" s="353"/>
      <c r="Q203" s="354"/>
      <c r="R203" s="355"/>
      <c r="S203" s="356"/>
      <c r="T203" s="357"/>
      <c r="U203" s="358"/>
      <c r="V203" s="358"/>
      <c r="W203" s="358"/>
      <c r="X203" s="359"/>
      <c r="Y203" s="344"/>
      <c r="Z203" s="344"/>
      <c r="AA203" s="344"/>
      <c r="AB203" s="344"/>
      <c r="AC203" s="344"/>
      <c r="AD203" s="344"/>
      <c r="AE203" s="344"/>
      <c r="AF203" s="344"/>
      <c r="AG203" s="101"/>
      <c r="AH203" s="344"/>
      <c r="AK203" s="3">
        <f t="shared" si="37"/>
        <v>0</v>
      </c>
      <c r="AL203" s="3">
        <f t="shared" si="38"/>
        <v>0</v>
      </c>
      <c r="AM203" s="3">
        <f t="shared" si="39"/>
        <v>0</v>
      </c>
      <c r="AN203" s="3">
        <f t="shared" si="42"/>
        <v>0</v>
      </c>
    </row>
    <row r="204">
      <c r="A204" s="343"/>
      <c r="B204" s="344"/>
      <c r="C204" s="344"/>
      <c r="D204" s="344"/>
      <c r="E204" s="344"/>
      <c r="F204" s="345"/>
      <c r="G204" s="346"/>
      <c r="H204" s="347"/>
      <c r="I204" s="348"/>
      <c r="J204" s="345"/>
      <c r="K204" s="349"/>
      <c r="L204" s="344"/>
      <c r="M204" s="350"/>
      <c r="N204" s="351"/>
      <c r="O204" s="352"/>
      <c r="P204" s="353"/>
      <c r="Q204" s="354"/>
      <c r="R204" s="355"/>
      <c r="S204" s="356"/>
      <c r="T204" s="357"/>
      <c r="U204" s="358"/>
      <c r="V204" s="358"/>
      <c r="W204" s="358"/>
      <c r="X204" s="359"/>
      <c r="Y204" s="344"/>
      <c r="Z204" s="344"/>
      <c r="AA204" s="344"/>
      <c r="AB204" s="344"/>
      <c r="AC204" s="344"/>
      <c r="AD204" s="344"/>
      <c r="AE204" s="344"/>
      <c r="AF204" s="344"/>
      <c r="AG204" s="101"/>
      <c r="AH204" s="344"/>
      <c r="AK204" s="3">
        <f t="shared" si="37"/>
        <v>0</v>
      </c>
      <c r="AL204" s="3">
        <f t="shared" si="38"/>
        <v>0</v>
      </c>
      <c r="AM204" s="3">
        <f t="shared" si="39"/>
        <v>0</v>
      </c>
      <c r="AN204" s="3">
        <f t="shared" si="42"/>
        <v>0</v>
      </c>
    </row>
    <row r="205">
      <c r="A205" s="343"/>
      <c r="B205" s="344"/>
      <c r="C205" s="344"/>
      <c r="D205" s="344"/>
      <c r="E205" s="344"/>
      <c r="F205" s="345"/>
      <c r="G205" s="346"/>
      <c r="H205" s="347"/>
      <c r="I205" s="348"/>
      <c r="J205" s="345"/>
      <c r="K205" s="349"/>
      <c r="L205" s="344"/>
      <c r="M205" s="350"/>
      <c r="N205" s="351"/>
      <c r="O205" s="352"/>
      <c r="P205" s="353"/>
      <c r="Q205" s="354"/>
      <c r="R205" s="355"/>
      <c r="S205" s="356"/>
      <c r="T205" s="357"/>
      <c r="U205" s="358"/>
      <c r="V205" s="358"/>
      <c r="W205" s="358"/>
      <c r="X205" s="359"/>
      <c r="Y205" s="344"/>
      <c r="Z205" s="344"/>
      <c r="AA205" s="344"/>
      <c r="AB205" s="344"/>
      <c r="AC205" s="344"/>
      <c r="AD205" s="344"/>
      <c r="AE205" s="344"/>
      <c r="AF205" s="344"/>
      <c r="AG205" s="101"/>
      <c r="AH205" s="344"/>
      <c r="AK205" s="3">
        <f t="shared" si="37"/>
        <v>0</v>
      </c>
      <c r="AL205" s="3">
        <f t="shared" si="38"/>
        <v>0</v>
      </c>
      <c r="AM205" s="3">
        <f t="shared" si="39"/>
        <v>0</v>
      </c>
      <c r="AN205" s="3">
        <f t="shared" si="42"/>
        <v>0</v>
      </c>
    </row>
    <row r="206">
      <c r="A206" s="343"/>
      <c r="B206" s="344"/>
      <c r="C206" s="344"/>
      <c r="D206" s="344"/>
      <c r="E206" s="344"/>
      <c r="F206" s="345"/>
      <c r="G206" s="346"/>
      <c r="H206" s="347"/>
      <c r="I206" s="348"/>
      <c r="J206" s="345"/>
      <c r="K206" s="349"/>
      <c r="L206" s="344"/>
      <c r="M206" s="350"/>
      <c r="N206" s="351"/>
      <c r="O206" s="352"/>
      <c r="P206" s="353"/>
      <c r="Q206" s="354"/>
      <c r="R206" s="355"/>
      <c r="S206" s="356"/>
      <c r="T206" s="357"/>
      <c r="U206" s="358"/>
      <c r="V206" s="358"/>
      <c r="W206" s="358"/>
      <c r="X206" s="359"/>
      <c r="Y206" s="344"/>
      <c r="Z206" s="344"/>
      <c r="AA206" s="344"/>
      <c r="AB206" s="344"/>
      <c r="AC206" s="344"/>
      <c r="AD206" s="344"/>
      <c r="AE206" s="344"/>
      <c r="AF206" s="344"/>
      <c r="AG206" s="101"/>
      <c r="AH206" s="344"/>
      <c r="AK206" s="3">
        <f t="shared" si="37"/>
        <v>0</v>
      </c>
      <c r="AL206" s="3">
        <f t="shared" si="38"/>
        <v>0</v>
      </c>
      <c r="AM206" s="3">
        <f t="shared" si="39"/>
        <v>0</v>
      </c>
      <c r="AN206" s="3">
        <f t="shared" si="42"/>
        <v>0</v>
      </c>
    </row>
    <row r="207">
      <c r="A207" s="343"/>
      <c r="B207" s="344"/>
      <c r="C207" s="344"/>
      <c r="D207" s="344"/>
      <c r="E207" s="344"/>
      <c r="F207" s="345"/>
      <c r="G207" s="346"/>
      <c r="H207" s="347"/>
      <c r="I207" s="348"/>
      <c r="J207" s="345"/>
      <c r="K207" s="349"/>
      <c r="L207" s="344"/>
      <c r="M207" s="350"/>
      <c r="N207" s="351"/>
      <c r="O207" s="352"/>
      <c r="P207" s="353"/>
      <c r="Q207" s="354"/>
      <c r="R207" s="355"/>
      <c r="S207" s="356"/>
      <c r="T207" s="357"/>
      <c r="U207" s="358"/>
      <c r="V207" s="358"/>
      <c r="W207" s="358"/>
      <c r="X207" s="359"/>
      <c r="Y207" s="344"/>
      <c r="Z207" s="344"/>
      <c r="AA207" s="344"/>
      <c r="AB207" s="344"/>
      <c r="AC207" s="344"/>
      <c r="AD207" s="344"/>
      <c r="AE207" s="344"/>
      <c r="AF207" s="344"/>
      <c r="AG207" s="101"/>
      <c r="AH207" s="344"/>
      <c r="AK207" s="3">
        <f t="shared" si="37"/>
        <v>0</v>
      </c>
      <c r="AL207" s="3">
        <f t="shared" si="38"/>
        <v>0</v>
      </c>
      <c r="AM207" s="3">
        <f t="shared" si="39"/>
        <v>0</v>
      </c>
      <c r="AN207" s="3">
        <f t="shared" si="42"/>
        <v>0</v>
      </c>
    </row>
    <row r="208">
      <c r="A208" s="343"/>
      <c r="B208" s="344"/>
      <c r="C208" s="344"/>
      <c r="D208" s="344"/>
      <c r="E208" s="344"/>
      <c r="F208" s="345"/>
      <c r="G208" s="346"/>
      <c r="H208" s="347"/>
      <c r="I208" s="348"/>
      <c r="J208" s="345"/>
      <c r="K208" s="349"/>
      <c r="L208" s="344"/>
      <c r="M208" s="350"/>
      <c r="N208" s="351"/>
      <c r="O208" s="352"/>
      <c r="P208" s="353"/>
      <c r="Q208" s="354"/>
      <c r="R208" s="355"/>
      <c r="S208" s="356"/>
      <c r="T208" s="357"/>
      <c r="U208" s="358"/>
      <c r="V208" s="358"/>
      <c r="W208" s="358"/>
      <c r="X208" s="359"/>
      <c r="Y208" s="344"/>
      <c r="Z208" s="344"/>
      <c r="AA208" s="344"/>
      <c r="AB208" s="344"/>
      <c r="AC208" s="344"/>
      <c r="AD208" s="344"/>
      <c r="AE208" s="344"/>
      <c r="AF208" s="344"/>
      <c r="AG208" s="101"/>
      <c r="AH208" s="344"/>
      <c r="AK208" s="3">
        <f t="shared" si="37"/>
        <v>0</v>
      </c>
      <c r="AL208" s="3">
        <f t="shared" si="38"/>
        <v>0</v>
      </c>
      <c r="AM208" s="3">
        <f t="shared" si="39"/>
        <v>0</v>
      </c>
      <c r="AN208" s="3">
        <f t="shared" si="42"/>
        <v>0</v>
      </c>
    </row>
    <row r="209">
      <c r="A209" s="343"/>
      <c r="B209" s="344"/>
      <c r="C209" s="344"/>
      <c r="D209" s="344"/>
      <c r="E209" s="344"/>
      <c r="F209" s="345"/>
      <c r="G209" s="346"/>
      <c r="H209" s="347"/>
      <c r="I209" s="348"/>
      <c r="J209" s="345"/>
      <c r="K209" s="349"/>
      <c r="L209" s="344"/>
      <c r="M209" s="350"/>
      <c r="N209" s="351"/>
      <c r="O209" s="352"/>
      <c r="P209" s="353"/>
      <c r="Q209" s="354"/>
      <c r="R209" s="355"/>
      <c r="S209" s="356"/>
      <c r="T209" s="357"/>
      <c r="U209" s="358"/>
      <c r="V209" s="358"/>
      <c r="W209" s="358"/>
      <c r="X209" s="359"/>
      <c r="Y209" s="344"/>
      <c r="Z209" s="344"/>
      <c r="AA209" s="344"/>
      <c r="AB209" s="344"/>
      <c r="AC209" s="344"/>
      <c r="AD209" s="344"/>
      <c r="AE209" s="344"/>
      <c r="AF209" s="344"/>
      <c r="AG209" s="101"/>
      <c r="AH209" s="344"/>
      <c r="AK209" s="3">
        <f t="shared" si="37"/>
        <v>0</v>
      </c>
      <c r="AL209" s="3">
        <f t="shared" si="38"/>
        <v>0</v>
      </c>
      <c r="AM209" s="3">
        <f t="shared" si="39"/>
        <v>0</v>
      </c>
      <c r="AN209" s="3">
        <f t="shared" si="42"/>
        <v>0</v>
      </c>
    </row>
    <row r="210">
      <c r="A210" s="343"/>
      <c r="B210" s="344"/>
      <c r="C210" s="344"/>
      <c r="D210" s="344"/>
      <c r="E210" s="344"/>
      <c r="F210" s="345"/>
      <c r="G210" s="346"/>
      <c r="H210" s="347"/>
      <c r="I210" s="348"/>
      <c r="J210" s="345"/>
      <c r="K210" s="349"/>
      <c r="L210" s="344"/>
      <c r="M210" s="350"/>
      <c r="N210" s="351"/>
      <c r="O210" s="352"/>
      <c r="P210" s="353"/>
      <c r="Q210" s="354"/>
      <c r="R210" s="355"/>
      <c r="S210" s="356"/>
      <c r="T210" s="357"/>
      <c r="U210" s="358"/>
      <c r="V210" s="358"/>
      <c r="W210" s="358"/>
      <c r="X210" s="359"/>
      <c r="Y210" s="344"/>
      <c r="Z210" s="344"/>
      <c r="AA210" s="344"/>
      <c r="AB210" s="344"/>
      <c r="AC210" s="344"/>
      <c r="AD210" s="344"/>
      <c r="AE210" s="344"/>
      <c r="AF210" s="344"/>
      <c r="AG210" s="101"/>
      <c r="AH210" s="344"/>
      <c r="AK210" s="3">
        <f t="shared" si="37"/>
        <v>0</v>
      </c>
      <c r="AL210" s="3">
        <f t="shared" si="38"/>
        <v>0</v>
      </c>
      <c r="AM210" s="3">
        <f t="shared" si="39"/>
        <v>0</v>
      </c>
      <c r="AN210" s="3">
        <f t="shared" si="42"/>
        <v>0</v>
      </c>
    </row>
    <row r="211">
      <c r="A211" s="343"/>
      <c r="B211" s="344"/>
      <c r="C211" s="344"/>
      <c r="D211" s="344"/>
      <c r="E211" s="344"/>
      <c r="F211" s="345"/>
      <c r="G211" s="346"/>
      <c r="H211" s="347"/>
      <c r="I211" s="348"/>
      <c r="J211" s="345"/>
      <c r="K211" s="349"/>
      <c r="L211" s="344"/>
      <c r="M211" s="350"/>
      <c r="N211" s="351"/>
      <c r="O211" s="352"/>
      <c r="P211" s="353"/>
      <c r="Q211" s="354"/>
      <c r="R211" s="355"/>
      <c r="S211" s="356"/>
      <c r="T211" s="357"/>
      <c r="U211" s="358"/>
      <c r="V211" s="358"/>
      <c r="W211" s="358"/>
      <c r="X211" s="359"/>
      <c r="Y211" s="344"/>
      <c r="Z211" s="344"/>
      <c r="AA211" s="344"/>
      <c r="AB211" s="344"/>
      <c r="AC211" s="344"/>
      <c r="AD211" s="344"/>
      <c r="AE211" s="344"/>
      <c r="AF211" s="344"/>
      <c r="AG211" s="101"/>
      <c r="AH211" s="344"/>
      <c r="AK211" s="3">
        <f t="shared" si="37"/>
        <v>0</v>
      </c>
      <c r="AL211" s="3">
        <f t="shared" si="38"/>
        <v>0</v>
      </c>
      <c r="AM211" s="3">
        <f t="shared" si="39"/>
        <v>0</v>
      </c>
      <c r="AN211" s="3">
        <f t="shared" si="42"/>
        <v>0</v>
      </c>
    </row>
    <row r="212">
      <c r="A212" s="343"/>
      <c r="B212" s="344"/>
      <c r="C212" s="344"/>
      <c r="D212" s="344"/>
      <c r="E212" s="344"/>
      <c r="F212" s="345"/>
      <c r="G212" s="346"/>
      <c r="H212" s="347"/>
      <c r="I212" s="348"/>
      <c r="J212" s="345"/>
      <c r="K212" s="349"/>
      <c r="L212" s="344"/>
      <c r="M212" s="350"/>
      <c r="N212" s="351"/>
      <c r="O212" s="352"/>
      <c r="P212" s="353"/>
      <c r="Q212" s="354"/>
      <c r="R212" s="355"/>
      <c r="S212" s="356"/>
      <c r="T212" s="357"/>
      <c r="U212" s="358"/>
      <c r="V212" s="358"/>
      <c r="W212" s="358"/>
      <c r="X212" s="359"/>
      <c r="Y212" s="344"/>
      <c r="Z212" s="344"/>
      <c r="AA212" s="344"/>
      <c r="AB212" s="344"/>
      <c r="AC212" s="344"/>
      <c r="AD212" s="344"/>
      <c r="AE212" s="344"/>
      <c r="AF212" s="344"/>
      <c r="AG212" s="101"/>
      <c r="AH212" s="344"/>
      <c r="AK212" s="3">
        <f t="shared" si="37"/>
        <v>0</v>
      </c>
      <c r="AL212" s="3">
        <f t="shared" si="38"/>
        <v>0</v>
      </c>
      <c r="AM212" s="3">
        <f t="shared" si="39"/>
        <v>0</v>
      </c>
      <c r="AN212" s="3">
        <f t="shared" si="42"/>
        <v>0</v>
      </c>
    </row>
    <row r="213">
      <c r="A213" s="343"/>
      <c r="B213" s="344"/>
      <c r="C213" s="344"/>
      <c r="D213" s="344"/>
      <c r="E213" s="344"/>
      <c r="F213" s="345"/>
      <c r="G213" s="346"/>
      <c r="H213" s="347"/>
      <c r="I213" s="348"/>
      <c r="J213" s="345"/>
      <c r="K213" s="349"/>
      <c r="L213" s="344"/>
      <c r="M213" s="350"/>
      <c r="N213" s="351"/>
      <c r="O213" s="352"/>
      <c r="P213" s="353"/>
      <c r="Q213" s="354"/>
      <c r="R213" s="355"/>
      <c r="S213" s="356"/>
      <c r="T213" s="357"/>
      <c r="U213" s="358"/>
      <c r="V213" s="358"/>
      <c r="W213" s="358"/>
      <c r="X213" s="359"/>
      <c r="Y213" s="344"/>
      <c r="Z213" s="344"/>
      <c r="AA213" s="344"/>
      <c r="AB213" s="344"/>
      <c r="AC213" s="344"/>
      <c r="AD213" s="344"/>
      <c r="AE213" s="344"/>
      <c r="AF213" s="344"/>
      <c r="AG213" s="101"/>
      <c r="AH213" s="344"/>
      <c r="AK213" s="3">
        <f t="shared" si="37"/>
        <v>0</v>
      </c>
      <c r="AL213" s="3">
        <f t="shared" si="38"/>
        <v>0</v>
      </c>
      <c r="AM213" s="3">
        <f t="shared" si="39"/>
        <v>0</v>
      </c>
      <c r="AN213" s="3">
        <f t="shared" si="42"/>
        <v>0</v>
      </c>
    </row>
    <row r="214">
      <c r="A214" s="343"/>
      <c r="B214" s="344"/>
      <c r="C214" s="344"/>
      <c r="D214" s="344"/>
      <c r="E214" s="344"/>
      <c r="F214" s="345"/>
      <c r="G214" s="346"/>
      <c r="H214" s="347"/>
      <c r="I214" s="348"/>
      <c r="J214" s="345"/>
      <c r="K214" s="349"/>
      <c r="L214" s="344"/>
      <c r="M214" s="350"/>
      <c r="N214" s="351"/>
      <c r="O214" s="352"/>
      <c r="P214" s="353"/>
      <c r="Q214" s="354"/>
      <c r="R214" s="355"/>
      <c r="S214" s="356"/>
      <c r="T214" s="357"/>
      <c r="U214" s="358"/>
      <c r="V214" s="358"/>
      <c r="W214" s="358"/>
      <c r="X214" s="359"/>
      <c r="Y214" s="344"/>
      <c r="Z214" s="344"/>
      <c r="AA214" s="344"/>
      <c r="AB214" s="344"/>
      <c r="AC214" s="344"/>
      <c r="AD214" s="344"/>
      <c r="AE214" s="344"/>
      <c r="AF214" s="344"/>
      <c r="AG214" s="101"/>
      <c r="AH214" s="344"/>
      <c r="AK214" s="3">
        <f t="shared" si="37"/>
        <v>0</v>
      </c>
      <c r="AL214" s="3">
        <f t="shared" si="38"/>
        <v>0</v>
      </c>
      <c r="AM214" s="3">
        <f t="shared" si="39"/>
        <v>0</v>
      </c>
      <c r="AN214" s="3">
        <f t="shared" si="42"/>
        <v>0</v>
      </c>
    </row>
    <row r="215">
      <c r="A215" s="343"/>
      <c r="B215" s="344"/>
      <c r="C215" s="344"/>
      <c r="D215" s="344"/>
      <c r="E215" s="344"/>
      <c r="F215" s="345"/>
      <c r="G215" s="346"/>
      <c r="H215" s="347"/>
      <c r="I215" s="348"/>
      <c r="J215" s="345"/>
      <c r="K215" s="349"/>
      <c r="L215" s="344"/>
      <c r="M215" s="350"/>
      <c r="N215" s="351"/>
      <c r="O215" s="352"/>
      <c r="P215" s="353"/>
      <c r="Q215" s="354"/>
      <c r="R215" s="355"/>
      <c r="S215" s="356"/>
      <c r="T215" s="357"/>
      <c r="U215" s="358"/>
      <c r="V215" s="358"/>
      <c r="W215" s="358"/>
      <c r="X215" s="359"/>
      <c r="Y215" s="344"/>
      <c r="Z215" s="344"/>
      <c r="AA215" s="344"/>
      <c r="AB215" s="344"/>
      <c r="AC215" s="344"/>
      <c r="AD215" s="344"/>
      <c r="AE215" s="344"/>
      <c r="AF215" s="344"/>
      <c r="AG215" s="101"/>
      <c r="AH215" s="344"/>
      <c r="AK215" s="3">
        <f t="shared" si="37"/>
        <v>0</v>
      </c>
      <c r="AL215" s="3">
        <f t="shared" si="38"/>
        <v>0</v>
      </c>
      <c r="AM215" s="3">
        <f t="shared" si="39"/>
        <v>0</v>
      </c>
      <c r="AN215" s="3">
        <f t="shared" si="42"/>
        <v>0</v>
      </c>
    </row>
    <row r="216">
      <c r="A216" s="343"/>
      <c r="B216" s="344"/>
      <c r="C216" s="344"/>
      <c r="D216" s="344"/>
      <c r="E216" s="344"/>
      <c r="F216" s="345"/>
      <c r="G216" s="346"/>
      <c r="H216" s="347"/>
      <c r="I216" s="348"/>
      <c r="J216" s="345"/>
      <c r="K216" s="349"/>
      <c r="L216" s="344"/>
      <c r="M216" s="350"/>
      <c r="N216" s="351"/>
      <c r="O216" s="352"/>
      <c r="P216" s="353"/>
      <c r="Q216" s="354"/>
      <c r="R216" s="355"/>
      <c r="S216" s="356"/>
      <c r="T216" s="357"/>
      <c r="U216" s="358"/>
      <c r="V216" s="358"/>
      <c r="W216" s="358"/>
      <c r="X216" s="359"/>
      <c r="Y216" s="344"/>
      <c r="Z216" s="344"/>
      <c r="AA216" s="344"/>
      <c r="AB216" s="344"/>
      <c r="AC216" s="344"/>
      <c r="AD216" s="344"/>
      <c r="AE216" s="344"/>
      <c r="AF216" s="344"/>
      <c r="AG216" s="101"/>
      <c r="AH216" s="344"/>
      <c r="AK216" s="3">
        <f t="shared" si="37"/>
        <v>0</v>
      </c>
      <c r="AL216" s="3">
        <f t="shared" si="38"/>
        <v>0</v>
      </c>
      <c r="AM216" s="3">
        <f t="shared" si="39"/>
        <v>0</v>
      </c>
      <c r="AN216" s="3">
        <f t="shared" si="42"/>
        <v>0</v>
      </c>
    </row>
    <row r="217">
      <c r="A217" s="343"/>
      <c r="B217" s="344"/>
      <c r="C217" s="344"/>
      <c r="D217" s="344"/>
      <c r="E217" s="344"/>
      <c r="F217" s="345"/>
      <c r="G217" s="346"/>
      <c r="H217" s="347"/>
      <c r="I217" s="348"/>
      <c r="J217" s="345"/>
      <c r="K217" s="349"/>
      <c r="L217" s="344"/>
      <c r="M217" s="350"/>
      <c r="N217" s="351"/>
      <c r="O217" s="352"/>
      <c r="P217" s="353"/>
      <c r="Q217" s="354"/>
      <c r="R217" s="355"/>
      <c r="S217" s="356"/>
      <c r="T217" s="357"/>
      <c r="U217" s="358"/>
      <c r="V217" s="358"/>
      <c r="W217" s="358"/>
      <c r="X217" s="359"/>
      <c r="Y217" s="344"/>
      <c r="Z217" s="344"/>
      <c r="AA217" s="344"/>
      <c r="AB217" s="344"/>
      <c r="AC217" s="344"/>
      <c r="AD217" s="344"/>
      <c r="AE217" s="344"/>
      <c r="AF217" s="344"/>
      <c r="AG217" s="101"/>
      <c r="AH217" s="344"/>
      <c r="AK217" s="3">
        <f t="shared" si="37"/>
        <v>0</v>
      </c>
      <c r="AL217" s="3">
        <f t="shared" si="38"/>
        <v>0</v>
      </c>
      <c r="AM217" s="3">
        <f t="shared" si="39"/>
        <v>0</v>
      </c>
      <c r="AN217" s="3">
        <f t="shared" si="42"/>
        <v>0</v>
      </c>
    </row>
    <row r="218">
      <c r="A218" s="343"/>
      <c r="B218" s="344"/>
      <c r="C218" s="344"/>
      <c r="D218" s="344"/>
      <c r="E218" s="344"/>
      <c r="F218" s="345"/>
      <c r="G218" s="346"/>
      <c r="H218" s="347"/>
      <c r="I218" s="348"/>
      <c r="J218" s="345"/>
      <c r="K218" s="349"/>
      <c r="L218" s="344"/>
      <c r="M218" s="350"/>
      <c r="N218" s="351"/>
      <c r="O218" s="352"/>
      <c r="P218" s="353"/>
      <c r="Q218" s="354"/>
      <c r="R218" s="355"/>
      <c r="S218" s="356"/>
      <c r="T218" s="357"/>
      <c r="U218" s="358"/>
      <c r="V218" s="358"/>
      <c r="W218" s="358"/>
      <c r="X218" s="359"/>
      <c r="Y218" s="344"/>
      <c r="Z218" s="344"/>
      <c r="AA218" s="344"/>
      <c r="AB218" s="344"/>
      <c r="AC218" s="344"/>
      <c r="AD218" s="344"/>
      <c r="AE218" s="344"/>
      <c r="AF218" s="344"/>
      <c r="AG218" s="101"/>
      <c r="AH218" s="344"/>
      <c r="AK218" s="3">
        <f t="shared" si="37"/>
        <v>0</v>
      </c>
      <c r="AL218" s="3">
        <f t="shared" si="38"/>
        <v>0</v>
      </c>
      <c r="AM218" s="3">
        <f t="shared" si="39"/>
        <v>0</v>
      </c>
      <c r="AN218" s="3">
        <f t="shared" si="42"/>
        <v>0</v>
      </c>
    </row>
    <row r="219">
      <c r="A219" s="343"/>
      <c r="B219" s="344"/>
      <c r="C219" s="344"/>
      <c r="D219" s="344"/>
      <c r="E219" s="344"/>
      <c r="F219" s="345"/>
      <c r="G219" s="346"/>
      <c r="H219" s="347"/>
      <c r="I219" s="348"/>
      <c r="J219" s="345"/>
      <c r="K219" s="349"/>
      <c r="L219" s="344"/>
      <c r="M219" s="350"/>
      <c r="N219" s="351"/>
      <c r="O219" s="352"/>
      <c r="P219" s="353"/>
      <c r="Q219" s="354"/>
      <c r="R219" s="355"/>
      <c r="S219" s="356"/>
      <c r="T219" s="357"/>
      <c r="U219" s="358"/>
      <c r="V219" s="358"/>
      <c r="W219" s="358"/>
      <c r="X219" s="359"/>
      <c r="Y219" s="344"/>
      <c r="Z219" s="344"/>
      <c r="AA219" s="344"/>
      <c r="AB219" s="344"/>
      <c r="AC219" s="344"/>
      <c r="AD219" s="344"/>
      <c r="AE219" s="344"/>
      <c r="AF219" s="344"/>
      <c r="AG219" s="101"/>
      <c r="AH219" s="344"/>
      <c r="AK219" s="3">
        <f t="shared" si="37"/>
        <v>0</v>
      </c>
      <c r="AL219" s="3">
        <f t="shared" si="38"/>
        <v>0</v>
      </c>
      <c r="AM219" s="3">
        <f t="shared" si="39"/>
        <v>0</v>
      </c>
      <c r="AN219" s="3">
        <f t="shared" si="42"/>
        <v>0</v>
      </c>
    </row>
    <row r="220">
      <c r="A220" s="343"/>
      <c r="B220" s="344"/>
      <c r="C220" s="344"/>
      <c r="D220" s="344"/>
      <c r="E220" s="344"/>
      <c r="F220" s="345"/>
      <c r="G220" s="346"/>
      <c r="H220" s="347"/>
      <c r="I220" s="348"/>
      <c r="J220" s="345"/>
      <c r="K220" s="349"/>
      <c r="L220" s="344"/>
      <c r="M220" s="350"/>
      <c r="N220" s="351"/>
      <c r="O220" s="352"/>
      <c r="P220" s="353"/>
      <c r="Q220" s="354"/>
      <c r="R220" s="355"/>
      <c r="S220" s="356"/>
      <c r="T220" s="357"/>
      <c r="U220" s="358"/>
      <c r="V220" s="358"/>
      <c r="W220" s="358"/>
      <c r="X220" s="359"/>
      <c r="Y220" s="344"/>
      <c r="Z220" s="344"/>
      <c r="AA220" s="344"/>
      <c r="AB220" s="344"/>
      <c r="AC220" s="344"/>
      <c r="AD220" s="344"/>
      <c r="AE220" s="344"/>
      <c r="AF220" s="344"/>
      <c r="AG220" s="101"/>
      <c r="AH220" s="344"/>
      <c r="AK220" s="3">
        <f t="shared" si="37"/>
        <v>0</v>
      </c>
      <c r="AL220" s="3">
        <f t="shared" si="38"/>
        <v>0</v>
      </c>
      <c r="AM220" s="3">
        <f t="shared" si="39"/>
        <v>0</v>
      </c>
      <c r="AN220" s="3">
        <f t="shared" si="42"/>
        <v>0</v>
      </c>
    </row>
    <row r="221">
      <c r="A221" s="343"/>
      <c r="B221" s="344"/>
      <c r="C221" s="344"/>
      <c r="D221" s="344"/>
      <c r="E221" s="344"/>
      <c r="F221" s="345"/>
      <c r="G221" s="346"/>
      <c r="H221" s="347"/>
      <c r="I221" s="348"/>
      <c r="J221" s="345"/>
      <c r="K221" s="349"/>
      <c r="L221" s="344"/>
      <c r="M221" s="350"/>
      <c r="N221" s="351"/>
      <c r="O221" s="352"/>
      <c r="P221" s="353"/>
      <c r="Q221" s="354"/>
      <c r="R221" s="355"/>
      <c r="S221" s="356"/>
      <c r="T221" s="357"/>
      <c r="U221" s="358"/>
      <c r="V221" s="358"/>
      <c r="W221" s="358"/>
      <c r="X221" s="359"/>
      <c r="Y221" s="344"/>
      <c r="Z221" s="344"/>
      <c r="AA221" s="344"/>
      <c r="AB221" s="344"/>
      <c r="AC221" s="344"/>
      <c r="AD221" s="344"/>
      <c r="AE221" s="344"/>
      <c r="AF221" s="344"/>
      <c r="AG221" s="101"/>
      <c r="AH221" s="344"/>
      <c r="AK221" s="3">
        <f t="shared" si="37"/>
        <v>0</v>
      </c>
      <c r="AL221" s="3">
        <f t="shared" si="38"/>
        <v>0</v>
      </c>
      <c r="AM221" s="3">
        <f t="shared" si="39"/>
        <v>0</v>
      </c>
      <c r="AN221" s="3">
        <f t="shared" si="42"/>
        <v>0</v>
      </c>
    </row>
    <row r="222">
      <c r="A222" s="343"/>
      <c r="B222" s="344"/>
      <c r="C222" s="344"/>
      <c r="D222" s="344"/>
      <c r="E222" s="344"/>
      <c r="F222" s="345"/>
      <c r="G222" s="346"/>
      <c r="H222" s="347"/>
      <c r="I222" s="348"/>
      <c r="J222" s="345"/>
      <c r="K222" s="349"/>
      <c r="L222" s="344"/>
      <c r="M222" s="350"/>
      <c r="N222" s="351"/>
      <c r="O222" s="352"/>
      <c r="P222" s="353"/>
      <c r="Q222" s="354"/>
      <c r="R222" s="355"/>
      <c r="S222" s="356"/>
      <c r="T222" s="357"/>
      <c r="U222" s="358"/>
      <c r="V222" s="358"/>
      <c r="W222" s="358"/>
      <c r="X222" s="359"/>
      <c r="Y222" s="344"/>
      <c r="Z222" s="344"/>
      <c r="AA222" s="344"/>
      <c r="AB222" s="344"/>
      <c r="AC222" s="344"/>
      <c r="AD222" s="344"/>
      <c r="AE222" s="344"/>
      <c r="AF222" s="344"/>
      <c r="AG222" s="101"/>
      <c r="AH222" s="344"/>
      <c r="AK222" s="3">
        <f t="shared" si="37"/>
        <v>0</v>
      </c>
      <c r="AL222" s="3">
        <f t="shared" si="38"/>
        <v>0</v>
      </c>
      <c r="AM222" s="3">
        <f t="shared" si="39"/>
        <v>0</v>
      </c>
      <c r="AN222" s="3">
        <f t="shared" si="42"/>
        <v>0</v>
      </c>
    </row>
    <row r="223">
      <c r="A223" s="343"/>
      <c r="B223" s="344"/>
      <c r="C223" s="344"/>
      <c r="D223" s="344"/>
      <c r="E223" s="344"/>
      <c r="F223" s="345"/>
      <c r="G223" s="346"/>
      <c r="H223" s="347"/>
      <c r="I223" s="348"/>
      <c r="J223" s="345"/>
      <c r="K223" s="349"/>
      <c r="L223" s="344"/>
      <c r="M223" s="350"/>
      <c r="N223" s="351"/>
      <c r="O223" s="352"/>
      <c r="P223" s="353"/>
      <c r="Q223" s="354"/>
      <c r="R223" s="355"/>
      <c r="S223" s="356"/>
      <c r="T223" s="357"/>
      <c r="U223" s="358"/>
      <c r="V223" s="358"/>
      <c r="W223" s="358"/>
      <c r="X223" s="359"/>
      <c r="Y223" s="344"/>
      <c r="Z223" s="344"/>
      <c r="AA223" s="344"/>
      <c r="AB223" s="344"/>
      <c r="AC223" s="344"/>
      <c r="AD223" s="344"/>
      <c r="AE223" s="344"/>
      <c r="AF223" s="344"/>
      <c r="AG223" s="101"/>
      <c r="AH223" s="344"/>
      <c r="AK223" s="3">
        <f t="shared" si="37"/>
        <v>0</v>
      </c>
      <c r="AL223" s="3">
        <f t="shared" si="38"/>
        <v>0</v>
      </c>
      <c r="AM223" s="3">
        <f t="shared" si="39"/>
        <v>0</v>
      </c>
      <c r="AN223" s="3">
        <f t="shared" si="42"/>
        <v>0</v>
      </c>
    </row>
    <row r="224">
      <c r="A224" s="343"/>
      <c r="B224" s="344"/>
      <c r="C224" s="344"/>
      <c r="D224" s="344"/>
      <c r="E224" s="344"/>
      <c r="F224" s="345"/>
      <c r="G224" s="346"/>
      <c r="H224" s="347"/>
      <c r="I224" s="348"/>
      <c r="J224" s="345"/>
      <c r="K224" s="349"/>
      <c r="L224" s="344"/>
      <c r="M224" s="350"/>
      <c r="N224" s="351"/>
      <c r="O224" s="352"/>
      <c r="P224" s="353"/>
      <c r="Q224" s="354"/>
      <c r="R224" s="355"/>
      <c r="S224" s="356"/>
      <c r="T224" s="357"/>
      <c r="U224" s="358"/>
      <c r="V224" s="358"/>
      <c r="W224" s="358"/>
      <c r="X224" s="359"/>
      <c r="Y224" s="344"/>
      <c r="Z224" s="344"/>
      <c r="AA224" s="344"/>
      <c r="AB224" s="344"/>
      <c r="AC224" s="344"/>
      <c r="AD224" s="344"/>
      <c r="AE224" s="344"/>
      <c r="AF224" s="344"/>
      <c r="AG224" s="101"/>
      <c r="AH224" s="344"/>
      <c r="AK224" s="3">
        <f t="shared" si="37"/>
        <v>0</v>
      </c>
      <c r="AL224" s="3">
        <f t="shared" si="38"/>
        <v>0</v>
      </c>
      <c r="AM224" s="3">
        <f t="shared" si="39"/>
        <v>0</v>
      </c>
      <c r="AN224" s="3">
        <f t="shared" si="42"/>
        <v>0</v>
      </c>
    </row>
    <row r="225">
      <c r="A225" s="343"/>
      <c r="B225" s="344"/>
      <c r="C225" s="344"/>
      <c r="D225" s="344"/>
      <c r="E225" s="344"/>
      <c r="F225" s="345"/>
      <c r="G225" s="346"/>
      <c r="H225" s="347"/>
      <c r="I225" s="348"/>
      <c r="J225" s="345"/>
      <c r="K225" s="349"/>
      <c r="L225" s="344"/>
      <c r="M225" s="350"/>
      <c r="N225" s="351"/>
      <c r="O225" s="352"/>
      <c r="P225" s="353"/>
      <c r="Q225" s="354"/>
      <c r="R225" s="355"/>
      <c r="S225" s="356"/>
      <c r="T225" s="357"/>
      <c r="U225" s="358"/>
      <c r="V225" s="358"/>
      <c r="W225" s="358"/>
      <c r="X225" s="359"/>
      <c r="Y225" s="344"/>
      <c r="Z225" s="344"/>
      <c r="AA225" s="344"/>
      <c r="AB225" s="344"/>
      <c r="AC225" s="344"/>
      <c r="AD225" s="344"/>
      <c r="AE225" s="344"/>
      <c r="AF225" s="344"/>
      <c r="AG225" s="101"/>
      <c r="AH225" s="344"/>
      <c r="AK225" s="3">
        <f t="shared" si="37"/>
        <v>0</v>
      </c>
      <c r="AL225" s="3">
        <f t="shared" si="38"/>
        <v>0</v>
      </c>
      <c r="AM225" s="3">
        <f t="shared" si="39"/>
        <v>0</v>
      </c>
      <c r="AN225" s="3">
        <f t="shared" si="42"/>
        <v>0</v>
      </c>
    </row>
    <row r="226">
      <c r="A226" s="343"/>
      <c r="B226" s="344"/>
      <c r="C226" s="344"/>
      <c r="D226" s="344"/>
      <c r="E226" s="344"/>
      <c r="F226" s="345"/>
      <c r="G226" s="346"/>
      <c r="H226" s="347"/>
      <c r="I226" s="348"/>
      <c r="J226" s="345"/>
      <c r="K226" s="349"/>
      <c r="L226" s="344"/>
      <c r="M226" s="350"/>
      <c r="N226" s="351"/>
      <c r="O226" s="352"/>
      <c r="P226" s="353"/>
      <c r="Q226" s="354"/>
      <c r="R226" s="355"/>
      <c r="S226" s="356"/>
      <c r="T226" s="357"/>
      <c r="U226" s="358"/>
      <c r="V226" s="358"/>
      <c r="W226" s="358"/>
      <c r="X226" s="359"/>
      <c r="Y226" s="344"/>
      <c r="Z226" s="344"/>
      <c r="AA226" s="344"/>
      <c r="AB226" s="344"/>
      <c r="AC226" s="344"/>
      <c r="AD226" s="344"/>
      <c r="AE226" s="344"/>
      <c r="AF226" s="344"/>
      <c r="AG226" s="101"/>
      <c r="AH226" s="344"/>
      <c r="AK226" s="3">
        <f t="shared" si="37"/>
        <v>0</v>
      </c>
      <c r="AL226" s="3">
        <f t="shared" si="38"/>
        <v>0</v>
      </c>
      <c r="AM226" s="3">
        <f t="shared" si="39"/>
        <v>0</v>
      </c>
      <c r="AN226" s="3">
        <f t="shared" si="42"/>
        <v>0</v>
      </c>
    </row>
    <row r="227">
      <c r="A227" s="343"/>
      <c r="B227" s="344"/>
      <c r="C227" s="344"/>
      <c r="D227" s="344"/>
      <c r="E227" s="344"/>
      <c r="F227" s="345"/>
      <c r="G227" s="346"/>
      <c r="H227" s="347"/>
      <c r="I227" s="348"/>
      <c r="J227" s="345"/>
      <c r="K227" s="349"/>
      <c r="L227" s="344"/>
      <c r="M227" s="350"/>
      <c r="N227" s="351"/>
      <c r="O227" s="352"/>
      <c r="P227" s="353"/>
      <c r="Q227" s="354"/>
      <c r="R227" s="355"/>
      <c r="S227" s="356"/>
      <c r="T227" s="357"/>
      <c r="U227" s="358"/>
      <c r="V227" s="358"/>
      <c r="W227" s="358"/>
      <c r="X227" s="359"/>
      <c r="Y227" s="344"/>
      <c r="Z227" s="344"/>
      <c r="AA227" s="344"/>
      <c r="AB227" s="344"/>
      <c r="AC227" s="344"/>
      <c r="AD227" s="344"/>
      <c r="AE227" s="344"/>
      <c r="AF227" s="344"/>
      <c r="AG227" s="101"/>
      <c r="AH227" s="344"/>
      <c r="AK227" s="3">
        <f t="shared" si="37"/>
        <v>0</v>
      </c>
      <c r="AL227" s="3">
        <f t="shared" si="38"/>
        <v>0</v>
      </c>
      <c r="AM227" s="3">
        <f t="shared" si="39"/>
        <v>0</v>
      </c>
      <c r="AN227" s="3">
        <f t="shared" si="42"/>
        <v>0</v>
      </c>
    </row>
    <row r="228">
      <c r="A228" s="343"/>
      <c r="B228" s="344"/>
      <c r="C228" s="344"/>
      <c r="D228" s="344"/>
      <c r="E228" s="344"/>
      <c r="F228" s="345"/>
      <c r="G228" s="346"/>
      <c r="H228" s="347"/>
      <c r="I228" s="348"/>
      <c r="J228" s="345"/>
      <c r="K228" s="349"/>
      <c r="L228" s="344"/>
      <c r="M228" s="350"/>
      <c r="N228" s="351"/>
      <c r="O228" s="352"/>
      <c r="P228" s="353"/>
      <c r="Q228" s="354"/>
      <c r="R228" s="355"/>
      <c r="S228" s="356"/>
      <c r="T228" s="357"/>
      <c r="U228" s="358"/>
      <c r="V228" s="358"/>
      <c r="W228" s="358"/>
      <c r="X228" s="359"/>
      <c r="Y228" s="344"/>
      <c r="Z228" s="344"/>
      <c r="AA228" s="344"/>
      <c r="AB228" s="344"/>
      <c r="AC228" s="344"/>
      <c r="AD228" s="344"/>
      <c r="AE228" s="344"/>
      <c r="AF228" s="344"/>
      <c r="AG228" s="101"/>
      <c r="AH228" s="344"/>
      <c r="AK228" s="3">
        <f t="shared" si="37"/>
        <v>0</v>
      </c>
      <c r="AL228" s="3">
        <f t="shared" si="38"/>
        <v>0</v>
      </c>
      <c r="AM228" s="3">
        <f t="shared" si="39"/>
        <v>0</v>
      </c>
      <c r="AN228" s="3">
        <f t="shared" si="42"/>
        <v>0</v>
      </c>
    </row>
    <row r="229">
      <c r="A229" s="343"/>
      <c r="B229" s="344"/>
      <c r="C229" s="344"/>
      <c r="D229" s="344"/>
      <c r="E229" s="344"/>
      <c r="F229" s="345"/>
      <c r="G229" s="346"/>
      <c r="H229" s="347"/>
      <c r="I229" s="348"/>
      <c r="J229" s="345"/>
      <c r="K229" s="349"/>
      <c r="L229" s="344"/>
      <c r="M229" s="350"/>
      <c r="N229" s="351"/>
      <c r="O229" s="352"/>
      <c r="P229" s="353"/>
      <c r="Q229" s="354"/>
      <c r="R229" s="355"/>
      <c r="S229" s="356"/>
      <c r="T229" s="357"/>
      <c r="U229" s="358"/>
      <c r="V229" s="358"/>
      <c r="W229" s="358"/>
      <c r="X229" s="359"/>
      <c r="Y229" s="344"/>
      <c r="Z229" s="344"/>
      <c r="AA229" s="344"/>
      <c r="AB229" s="344"/>
      <c r="AC229" s="344"/>
      <c r="AD229" s="344"/>
      <c r="AE229" s="344"/>
      <c r="AF229" s="344"/>
      <c r="AG229" s="101"/>
      <c r="AH229" s="344"/>
      <c r="AK229" s="3">
        <f t="shared" si="37"/>
        <v>0</v>
      </c>
      <c r="AL229" s="3">
        <f t="shared" si="38"/>
        <v>0</v>
      </c>
      <c r="AM229" s="3">
        <f t="shared" si="39"/>
        <v>0</v>
      </c>
      <c r="AN229" s="3">
        <f t="shared" si="42"/>
        <v>0</v>
      </c>
    </row>
    <row r="230">
      <c r="A230" s="343"/>
      <c r="B230" s="344"/>
      <c r="C230" s="344"/>
      <c r="D230" s="344"/>
      <c r="E230" s="344"/>
      <c r="F230" s="345"/>
      <c r="G230" s="346"/>
      <c r="H230" s="347"/>
      <c r="I230" s="348"/>
      <c r="J230" s="345"/>
      <c r="K230" s="349"/>
      <c r="L230" s="344"/>
      <c r="M230" s="350"/>
      <c r="N230" s="351"/>
      <c r="O230" s="352"/>
      <c r="P230" s="353"/>
      <c r="Q230" s="354"/>
      <c r="R230" s="355"/>
      <c r="S230" s="356"/>
      <c r="T230" s="357"/>
      <c r="U230" s="358"/>
      <c r="V230" s="358"/>
      <c r="W230" s="358"/>
      <c r="X230" s="359"/>
      <c r="Y230" s="344"/>
      <c r="Z230" s="344"/>
      <c r="AA230" s="344"/>
      <c r="AB230" s="344"/>
      <c r="AC230" s="344"/>
      <c r="AD230" s="344"/>
      <c r="AE230" s="344"/>
      <c r="AF230" s="344"/>
      <c r="AG230" s="101"/>
      <c r="AH230" s="344"/>
      <c r="AK230" s="3">
        <f t="shared" si="37"/>
        <v>0</v>
      </c>
      <c r="AL230" s="3">
        <f t="shared" si="38"/>
        <v>0</v>
      </c>
      <c r="AM230" s="3">
        <f t="shared" si="39"/>
        <v>0</v>
      </c>
      <c r="AN230" s="3">
        <f t="shared" si="42"/>
        <v>0</v>
      </c>
    </row>
    <row r="231">
      <c r="A231" s="343"/>
      <c r="B231" s="344"/>
      <c r="C231" s="344"/>
      <c r="D231" s="344"/>
      <c r="E231" s="344"/>
      <c r="F231" s="345"/>
      <c r="G231" s="346"/>
      <c r="H231" s="347"/>
      <c r="I231" s="348"/>
      <c r="J231" s="345"/>
      <c r="K231" s="349"/>
      <c r="L231" s="344"/>
      <c r="M231" s="350"/>
      <c r="N231" s="351"/>
      <c r="O231" s="352"/>
      <c r="P231" s="353"/>
      <c r="Q231" s="354"/>
      <c r="R231" s="355"/>
      <c r="S231" s="356"/>
      <c r="T231" s="357"/>
      <c r="U231" s="358"/>
      <c r="V231" s="358"/>
      <c r="W231" s="358"/>
      <c r="X231" s="359"/>
      <c r="Y231" s="344"/>
      <c r="Z231" s="344"/>
      <c r="AA231" s="344"/>
      <c r="AB231" s="344"/>
      <c r="AC231" s="344"/>
      <c r="AD231" s="344"/>
      <c r="AE231" s="344"/>
      <c r="AF231" s="344"/>
      <c r="AG231" s="101"/>
      <c r="AH231" s="344"/>
      <c r="AK231" s="3">
        <f t="shared" si="37"/>
        <v>0</v>
      </c>
      <c r="AL231" s="3">
        <f t="shared" si="38"/>
        <v>0</v>
      </c>
      <c r="AM231" s="3">
        <f t="shared" si="39"/>
        <v>0</v>
      </c>
      <c r="AN231" s="3">
        <f t="shared" si="42"/>
        <v>0</v>
      </c>
    </row>
    <row r="232">
      <c r="A232" s="343"/>
      <c r="B232" s="344"/>
      <c r="C232" s="344"/>
      <c r="D232" s="344"/>
      <c r="E232" s="344"/>
      <c r="F232" s="345"/>
      <c r="G232" s="346"/>
      <c r="H232" s="347"/>
      <c r="I232" s="348"/>
      <c r="J232" s="345"/>
      <c r="K232" s="349"/>
      <c r="L232" s="344"/>
      <c r="M232" s="350"/>
      <c r="N232" s="351"/>
      <c r="O232" s="352"/>
      <c r="P232" s="353"/>
      <c r="Q232" s="354"/>
      <c r="R232" s="355"/>
      <c r="S232" s="356"/>
      <c r="T232" s="357"/>
      <c r="U232" s="358"/>
      <c r="V232" s="358"/>
      <c r="W232" s="358"/>
      <c r="X232" s="359"/>
      <c r="Y232" s="344"/>
      <c r="Z232" s="344"/>
      <c r="AA232" s="344"/>
      <c r="AB232" s="344"/>
      <c r="AC232" s="344"/>
      <c r="AD232" s="344"/>
      <c r="AE232" s="344"/>
      <c r="AF232" s="344"/>
      <c r="AG232" s="101"/>
      <c r="AH232" s="344"/>
      <c r="AK232" s="3">
        <f t="shared" si="37"/>
        <v>0</v>
      </c>
      <c r="AL232" s="3">
        <f t="shared" si="38"/>
        <v>0</v>
      </c>
      <c r="AM232" s="3">
        <f t="shared" si="39"/>
        <v>0</v>
      </c>
      <c r="AN232" s="3">
        <f t="shared" si="42"/>
        <v>0</v>
      </c>
    </row>
    <row r="233">
      <c r="A233" s="343"/>
      <c r="B233" s="344"/>
      <c r="C233" s="344"/>
      <c r="D233" s="344"/>
      <c r="E233" s="344"/>
      <c r="F233" s="345"/>
      <c r="G233" s="346"/>
      <c r="H233" s="347"/>
      <c r="I233" s="348"/>
      <c r="J233" s="345"/>
      <c r="K233" s="349"/>
      <c r="L233" s="344"/>
      <c r="M233" s="350"/>
      <c r="N233" s="351"/>
      <c r="O233" s="352"/>
      <c r="P233" s="353"/>
      <c r="Q233" s="354"/>
      <c r="R233" s="355"/>
      <c r="S233" s="356"/>
      <c r="T233" s="357"/>
      <c r="U233" s="358"/>
      <c r="V233" s="358"/>
      <c r="W233" s="358"/>
      <c r="X233" s="359"/>
      <c r="Y233" s="344"/>
      <c r="Z233" s="344"/>
      <c r="AA233" s="344"/>
      <c r="AB233" s="344"/>
      <c r="AC233" s="344"/>
      <c r="AD233" s="344"/>
      <c r="AE233" s="344"/>
      <c r="AF233" s="344"/>
      <c r="AG233" s="101"/>
      <c r="AH233" s="344"/>
      <c r="AK233" s="3">
        <f t="shared" si="37"/>
        <v>0</v>
      </c>
      <c r="AL233" s="3">
        <f t="shared" si="38"/>
        <v>0</v>
      </c>
      <c r="AM233" s="3">
        <f t="shared" si="39"/>
        <v>0</v>
      </c>
      <c r="AN233" s="3">
        <f t="shared" si="42"/>
        <v>0</v>
      </c>
    </row>
    <row r="234">
      <c r="A234" s="343"/>
      <c r="B234" s="344"/>
      <c r="C234" s="344"/>
      <c r="D234" s="344"/>
      <c r="E234" s="344"/>
      <c r="F234" s="345"/>
      <c r="G234" s="346"/>
      <c r="H234" s="347"/>
      <c r="I234" s="348"/>
      <c r="J234" s="345"/>
      <c r="K234" s="349"/>
      <c r="L234" s="344"/>
      <c r="M234" s="350"/>
      <c r="N234" s="351"/>
      <c r="O234" s="352"/>
      <c r="P234" s="353"/>
      <c r="Q234" s="354"/>
      <c r="R234" s="355"/>
      <c r="S234" s="356"/>
      <c r="T234" s="357"/>
      <c r="U234" s="358"/>
      <c r="V234" s="358"/>
      <c r="W234" s="358"/>
      <c r="X234" s="359"/>
      <c r="Y234" s="344"/>
      <c r="Z234" s="344"/>
      <c r="AA234" s="344"/>
      <c r="AB234" s="344"/>
      <c r="AC234" s="344"/>
      <c r="AD234" s="344"/>
      <c r="AE234" s="344"/>
      <c r="AF234" s="344"/>
      <c r="AG234" s="101"/>
      <c r="AH234" s="344"/>
      <c r="AK234" s="3">
        <f t="shared" si="37"/>
        <v>0</v>
      </c>
      <c r="AL234" s="3">
        <f t="shared" si="38"/>
        <v>0</v>
      </c>
      <c r="AM234" s="3">
        <f t="shared" si="39"/>
        <v>0</v>
      </c>
      <c r="AN234" s="3">
        <f t="shared" si="42"/>
        <v>0</v>
      </c>
    </row>
    <row r="235">
      <c r="A235" s="343"/>
      <c r="B235" s="344"/>
      <c r="C235" s="344"/>
      <c r="D235" s="344"/>
      <c r="E235" s="344"/>
      <c r="F235" s="345"/>
      <c r="G235" s="346"/>
      <c r="H235" s="347"/>
      <c r="I235" s="348"/>
      <c r="J235" s="345"/>
      <c r="K235" s="349"/>
      <c r="L235" s="344"/>
      <c r="M235" s="350"/>
      <c r="N235" s="351"/>
      <c r="O235" s="352"/>
      <c r="P235" s="353"/>
      <c r="Q235" s="354"/>
      <c r="R235" s="355"/>
      <c r="S235" s="356"/>
      <c r="T235" s="357"/>
      <c r="U235" s="358"/>
      <c r="V235" s="358"/>
      <c r="W235" s="358"/>
      <c r="X235" s="359"/>
      <c r="Y235" s="344"/>
      <c r="Z235" s="344"/>
      <c r="AA235" s="344"/>
      <c r="AB235" s="344"/>
      <c r="AC235" s="344"/>
      <c r="AD235" s="344"/>
      <c r="AE235" s="344"/>
      <c r="AF235" s="344"/>
      <c r="AG235" s="101"/>
      <c r="AH235" s="344"/>
      <c r="AK235" s="3">
        <f t="shared" si="37"/>
        <v>0</v>
      </c>
      <c r="AL235" s="3">
        <f t="shared" si="38"/>
        <v>0</v>
      </c>
      <c r="AM235" s="3">
        <f t="shared" si="39"/>
        <v>0</v>
      </c>
      <c r="AN235" s="3">
        <f t="shared" si="42"/>
        <v>0</v>
      </c>
    </row>
    <row r="236">
      <c r="A236" s="343"/>
      <c r="B236" s="344"/>
      <c r="C236" s="344"/>
      <c r="D236" s="344"/>
      <c r="E236" s="344"/>
      <c r="F236" s="345"/>
      <c r="G236" s="346"/>
      <c r="H236" s="347"/>
      <c r="I236" s="348"/>
      <c r="J236" s="345"/>
      <c r="K236" s="349"/>
      <c r="L236" s="344"/>
      <c r="M236" s="350"/>
      <c r="N236" s="351"/>
      <c r="O236" s="352"/>
      <c r="P236" s="353"/>
      <c r="Q236" s="354"/>
      <c r="R236" s="355"/>
      <c r="S236" s="356"/>
      <c r="T236" s="357"/>
      <c r="U236" s="358"/>
      <c r="V236" s="358"/>
      <c r="W236" s="358"/>
      <c r="X236" s="359"/>
      <c r="Y236" s="344"/>
      <c r="Z236" s="344"/>
      <c r="AA236" s="344"/>
      <c r="AB236" s="344"/>
      <c r="AC236" s="344"/>
      <c r="AD236" s="344"/>
      <c r="AE236" s="344"/>
      <c r="AF236" s="344"/>
      <c r="AG236" s="101"/>
      <c r="AH236" s="344"/>
      <c r="AK236" s="3">
        <f t="shared" si="37"/>
        <v>0</v>
      </c>
      <c r="AL236" s="3">
        <f t="shared" si="38"/>
        <v>0</v>
      </c>
      <c r="AM236" s="3">
        <f t="shared" si="39"/>
        <v>0</v>
      </c>
      <c r="AN236" s="3">
        <f t="shared" si="42"/>
        <v>0</v>
      </c>
    </row>
    <row r="237">
      <c r="A237" s="343"/>
      <c r="B237" s="344"/>
      <c r="C237" s="344"/>
      <c r="D237" s="344"/>
      <c r="E237" s="344"/>
      <c r="F237" s="345"/>
      <c r="G237" s="346"/>
      <c r="H237" s="347"/>
      <c r="I237" s="348"/>
      <c r="J237" s="345"/>
      <c r="K237" s="349"/>
      <c r="L237" s="344"/>
      <c r="M237" s="350"/>
      <c r="N237" s="351"/>
      <c r="O237" s="352"/>
      <c r="P237" s="353"/>
      <c r="Q237" s="354"/>
      <c r="R237" s="355"/>
      <c r="S237" s="356"/>
      <c r="T237" s="357"/>
      <c r="U237" s="358"/>
      <c r="V237" s="358"/>
      <c r="W237" s="358"/>
      <c r="X237" s="359"/>
      <c r="Y237" s="344"/>
      <c r="Z237" s="344"/>
      <c r="AA237" s="344"/>
      <c r="AB237" s="344"/>
      <c r="AC237" s="344"/>
      <c r="AD237" s="344"/>
      <c r="AE237" s="344"/>
      <c r="AF237" s="344"/>
      <c r="AG237" s="101"/>
      <c r="AH237" s="344"/>
      <c r="AK237" s="3">
        <f t="shared" si="37"/>
        <v>0</v>
      </c>
      <c r="AL237" s="3">
        <f t="shared" si="38"/>
        <v>0</v>
      </c>
      <c r="AM237" s="3">
        <f t="shared" si="39"/>
        <v>0</v>
      </c>
      <c r="AN237" s="3">
        <f t="shared" si="42"/>
        <v>0</v>
      </c>
    </row>
    <row r="238">
      <c r="A238" s="343"/>
      <c r="B238" s="344"/>
      <c r="C238" s="344"/>
      <c r="D238" s="344"/>
      <c r="E238" s="344"/>
      <c r="F238" s="345"/>
      <c r="G238" s="346"/>
      <c r="H238" s="347"/>
      <c r="I238" s="348"/>
      <c r="J238" s="345"/>
      <c r="K238" s="349"/>
      <c r="L238" s="344"/>
      <c r="M238" s="350"/>
      <c r="N238" s="351"/>
      <c r="O238" s="352"/>
      <c r="P238" s="353"/>
      <c r="Q238" s="354"/>
      <c r="R238" s="355"/>
      <c r="S238" s="356"/>
      <c r="T238" s="357"/>
      <c r="U238" s="358"/>
      <c r="V238" s="358"/>
      <c r="W238" s="358"/>
      <c r="X238" s="359"/>
      <c r="Y238" s="344"/>
      <c r="Z238" s="344"/>
      <c r="AA238" s="344"/>
      <c r="AB238" s="344"/>
      <c r="AC238" s="344"/>
      <c r="AD238" s="344"/>
      <c r="AE238" s="344"/>
      <c r="AF238" s="344"/>
      <c r="AG238" s="101"/>
      <c r="AH238" s="344"/>
      <c r="AK238" s="3">
        <f t="shared" si="37"/>
        <v>0</v>
      </c>
      <c r="AL238" s="3">
        <f t="shared" si="38"/>
        <v>0</v>
      </c>
      <c r="AM238" s="3">
        <f t="shared" si="39"/>
        <v>0</v>
      </c>
      <c r="AN238" s="3">
        <f t="shared" si="42"/>
        <v>0</v>
      </c>
    </row>
    <row r="239">
      <c r="A239" s="343"/>
      <c r="B239" s="344"/>
      <c r="C239" s="344"/>
      <c r="D239" s="344"/>
      <c r="E239" s="344"/>
      <c r="F239" s="345"/>
      <c r="G239" s="346"/>
      <c r="H239" s="347"/>
      <c r="I239" s="348"/>
      <c r="J239" s="345"/>
      <c r="K239" s="349"/>
      <c r="L239" s="344"/>
      <c r="M239" s="350"/>
      <c r="N239" s="351"/>
      <c r="O239" s="352"/>
      <c r="P239" s="353"/>
      <c r="Q239" s="354"/>
      <c r="R239" s="355"/>
      <c r="S239" s="356"/>
      <c r="T239" s="357"/>
      <c r="U239" s="358"/>
      <c r="V239" s="358"/>
      <c r="W239" s="358"/>
      <c r="X239" s="359"/>
      <c r="Y239" s="344"/>
      <c r="Z239" s="344"/>
      <c r="AA239" s="344"/>
      <c r="AB239" s="344"/>
      <c r="AC239" s="344"/>
      <c r="AD239" s="344"/>
      <c r="AE239" s="344"/>
      <c r="AF239" s="344"/>
      <c r="AG239" s="101"/>
      <c r="AH239" s="344"/>
      <c r="AK239" s="3">
        <f t="shared" si="37"/>
        <v>0</v>
      </c>
      <c r="AL239" s="3">
        <f t="shared" si="38"/>
        <v>0</v>
      </c>
      <c r="AM239" s="3">
        <f t="shared" si="39"/>
        <v>0</v>
      </c>
      <c r="AN239" s="3">
        <f t="shared" si="42"/>
        <v>0</v>
      </c>
    </row>
    <row r="240">
      <c r="A240" s="343"/>
      <c r="B240" s="344"/>
      <c r="C240" s="344"/>
      <c r="D240" s="344"/>
      <c r="E240" s="344"/>
      <c r="F240" s="345"/>
      <c r="G240" s="346"/>
      <c r="H240" s="347"/>
      <c r="I240" s="348"/>
      <c r="J240" s="345"/>
      <c r="K240" s="349"/>
      <c r="L240" s="344"/>
      <c r="M240" s="350"/>
      <c r="N240" s="351"/>
      <c r="O240" s="352"/>
      <c r="P240" s="353"/>
      <c r="Q240" s="354"/>
      <c r="R240" s="355"/>
      <c r="S240" s="356"/>
      <c r="T240" s="357"/>
      <c r="U240" s="358"/>
      <c r="V240" s="358"/>
      <c r="W240" s="358"/>
      <c r="X240" s="359"/>
      <c r="Y240" s="344"/>
      <c r="Z240" s="344"/>
      <c r="AA240" s="344"/>
      <c r="AB240" s="344"/>
      <c r="AC240" s="344"/>
      <c r="AD240" s="344"/>
      <c r="AE240" s="344"/>
      <c r="AF240" s="344"/>
      <c r="AG240" s="101"/>
      <c r="AH240" s="344"/>
      <c r="AK240" s="3">
        <f t="shared" si="37"/>
        <v>0</v>
      </c>
      <c r="AL240" s="3">
        <f t="shared" si="38"/>
        <v>0</v>
      </c>
      <c r="AM240" s="3">
        <f t="shared" si="39"/>
        <v>0</v>
      </c>
      <c r="AN240" s="3">
        <f t="shared" si="42"/>
        <v>0</v>
      </c>
    </row>
    <row r="241">
      <c r="A241" s="343"/>
      <c r="B241" s="344"/>
      <c r="C241" s="344"/>
      <c r="D241" s="344"/>
      <c r="E241" s="344"/>
      <c r="F241" s="345"/>
      <c r="G241" s="346"/>
      <c r="H241" s="347"/>
      <c r="I241" s="348"/>
      <c r="J241" s="345"/>
      <c r="K241" s="349"/>
      <c r="L241" s="344"/>
      <c r="M241" s="350"/>
      <c r="N241" s="351"/>
      <c r="O241" s="352"/>
      <c r="P241" s="353"/>
      <c r="Q241" s="354"/>
      <c r="R241" s="355"/>
      <c r="S241" s="356"/>
      <c r="T241" s="357"/>
      <c r="U241" s="358"/>
      <c r="V241" s="358"/>
      <c r="W241" s="358"/>
      <c r="X241" s="359"/>
      <c r="Y241" s="344"/>
      <c r="Z241" s="344"/>
      <c r="AA241" s="344"/>
      <c r="AB241" s="344"/>
      <c r="AC241" s="344"/>
      <c r="AD241" s="344"/>
      <c r="AE241" s="344"/>
      <c r="AF241" s="344"/>
      <c r="AG241" s="101"/>
      <c r="AH241" s="344"/>
      <c r="AK241" s="3">
        <f t="shared" si="37"/>
        <v>0</v>
      </c>
      <c r="AL241" s="3">
        <f t="shared" si="38"/>
        <v>0</v>
      </c>
      <c r="AM241" s="3">
        <f t="shared" si="39"/>
        <v>0</v>
      </c>
      <c r="AN241" s="3">
        <f t="shared" si="42"/>
        <v>0</v>
      </c>
    </row>
    <row r="242">
      <c r="A242" s="343"/>
      <c r="B242" s="344"/>
      <c r="C242" s="344"/>
      <c r="D242" s="344"/>
      <c r="E242" s="344"/>
      <c r="F242" s="345"/>
      <c r="G242" s="346"/>
      <c r="H242" s="347"/>
      <c r="I242" s="348"/>
      <c r="J242" s="345"/>
      <c r="K242" s="349"/>
      <c r="L242" s="344"/>
      <c r="M242" s="350"/>
      <c r="N242" s="351"/>
      <c r="O242" s="352"/>
      <c r="P242" s="353"/>
      <c r="Q242" s="354"/>
      <c r="R242" s="355"/>
      <c r="S242" s="356"/>
      <c r="T242" s="357"/>
      <c r="U242" s="358"/>
      <c r="V242" s="358"/>
      <c r="W242" s="358"/>
      <c r="X242" s="359"/>
      <c r="Y242" s="344"/>
      <c r="Z242" s="344"/>
      <c r="AA242" s="344"/>
      <c r="AB242" s="344"/>
      <c r="AC242" s="344"/>
      <c r="AD242" s="344"/>
      <c r="AE242" s="344"/>
      <c r="AF242" s="344"/>
      <c r="AG242" s="101"/>
      <c r="AH242" s="344"/>
      <c r="AK242" s="3">
        <f t="shared" si="37"/>
        <v>0</v>
      </c>
      <c r="AL242" s="3">
        <f t="shared" si="38"/>
        <v>0</v>
      </c>
      <c r="AM242" s="3">
        <f t="shared" si="39"/>
        <v>0</v>
      </c>
      <c r="AN242" s="3">
        <f t="shared" si="42"/>
        <v>0</v>
      </c>
    </row>
    <row r="243">
      <c r="A243" s="343"/>
      <c r="B243" s="344"/>
      <c r="C243" s="344"/>
      <c r="D243" s="344"/>
      <c r="E243" s="344"/>
      <c r="F243" s="345"/>
      <c r="G243" s="346"/>
      <c r="H243" s="347"/>
      <c r="I243" s="348"/>
      <c r="J243" s="345"/>
      <c r="K243" s="349"/>
      <c r="L243" s="344"/>
      <c r="M243" s="350"/>
      <c r="N243" s="351"/>
      <c r="O243" s="352"/>
      <c r="P243" s="353"/>
      <c r="Q243" s="354"/>
      <c r="R243" s="355"/>
      <c r="S243" s="356"/>
      <c r="T243" s="357"/>
      <c r="U243" s="358"/>
      <c r="V243" s="358"/>
      <c r="W243" s="358"/>
      <c r="X243" s="359"/>
      <c r="Y243" s="344"/>
      <c r="Z243" s="344"/>
      <c r="AA243" s="344"/>
      <c r="AB243" s="344"/>
      <c r="AC243" s="344"/>
      <c r="AD243" s="344"/>
      <c r="AE243" s="344"/>
      <c r="AF243" s="344"/>
      <c r="AG243" s="101"/>
      <c r="AH243" s="344"/>
      <c r="AK243" s="3">
        <f t="shared" si="37"/>
        <v>0</v>
      </c>
      <c r="AL243" s="3">
        <f t="shared" si="38"/>
        <v>0</v>
      </c>
      <c r="AM243" s="3">
        <f t="shared" si="39"/>
        <v>0</v>
      </c>
      <c r="AN243" s="3">
        <f t="shared" si="42"/>
        <v>0</v>
      </c>
    </row>
    <row r="244">
      <c r="A244" s="343"/>
      <c r="B244" s="344"/>
      <c r="C244" s="344"/>
      <c r="D244" s="344"/>
      <c r="E244" s="344"/>
      <c r="F244" s="345"/>
      <c r="G244" s="346"/>
      <c r="H244" s="347"/>
      <c r="I244" s="348"/>
      <c r="J244" s="345"/>
      <c r="K244" s="349"/>
      <c r="L244" s="344"/>
      <c r="M244" s="350"/>
      <c r="N244" s="351"/>
      <c r="O244" s="352"/>
      <c r="P244" s="353"/>
      <c r="Q244" s="354"/>
      <c r="R244" s="355"/>
      <c r="S244" s="356"/>
      <c r="T244" s="357"/>
      <c r="U244" s="358"/>
      <c r="V244" s="358"/>
      <c r="W244" s="358"/>
      <c r="X244" s="359"/>
      <c r="Y244" s="344"/>
      <c r="Z244" s="344"/>
      <c r="AA244" s="344"/>
      <c r="AB244" s="344"/>
      <c r="AC244" s="344"/>
      <c r="AD244" s="344"/>
      <c r="AE244" s="344"/>
      <c r="AF244" s="344"/>
      <c r="AG244" s="101"/>
      <c r="AH244" s="344"/>
      <c r="AK244" s="3">
        <f t="shared" si="37"/>
        <v>0</v>
      </c>
      <c r="AL244" s="3">
        <f t="shared" si="38"/>
        <v>0</v>
      </c>
      <c r="AM244" s="3">
        <f t="shared" si="39"/>
        <v>0</v>
      </c>
      <c r="AN244" s="3">
        <f t="shared" si="42"/>
        <v>0</v>
      </c>
    </row>
    <row r="245">
      <c r="A245" s="343"/>
      <c r="B245" s="344"/>
      <c r="C245" s="344"/>
      <c r="D245" s="344"/>
      <c r="E245" s="344"/>
      <c r="F245" s="345"/>
      <c r="G245" s="346"/>
      <c r="H245" s="347"/>
      <c r="I245" s="348"/>
      <c r="J245" s="345"/>
      <c r="K245" s="349"/>
      <c r="L245" s="344"/>
      <c r="M245" s="350"/>
      <c r="N245" s="351"/>
      <c r="O245" s="352"/>
      <c r="P245" s="353"/>
      <c r="Q245" s="354"/>
      <c r="R245" s="355"/>
      <c r="S245" s="356"/>
      <c r="T245" s="357"/>
      <c r="U245" s="358"/>
      <c r="V245" s="358"/>
      <c r="W245" s="358"/>
      <c r="X245" s="359"/>
      <c r="Y245" s="344"/>
      <c r="Z245" s="344"/>
      <c r="AA245" s="344"/>
      <c r="AB245" s="344"/>
      <c r="AC245" s="344"/>
      <c r="AD245" s="344"/>
      <c r="AE245" s="344"/>
      <c r="AF245" s="344"/>
      <c r="AG245" s="101"/>
      <c r="AH245" s="344"/>
      <c r="AK245" s="3">
        <f t="shared" si="37"/>
        <v>0</v>
      </c>
      <c r="AL245" s="3">
        <f t="shared" si="38"/>
        <v>0</v>
      </c>
      <c r="AM245" s="3">
        <f t="shared" si="39"/>
        <v>0</v>
      </c>
      <c r="AN245" s="3">
        <f t="shared" si="42"/>
        <v>0</v>
      </c>
    </row>
    <row r="246">
      <c r="A246" s="343"/>
      <c r="B246" s="344"/>
      <c r="C246" s="344"/>
      <c r="D246" s="344"/>
      <c r="E246" s="344"/>
      <c r="F246" s="345"/>
      <c r="G246" s="346"/>
      <c r="H246" s="347"/>
      <c r="I246" s="348"/>
      <c r="J246" s="345"/>
      <c r="K246" s="349"/>
      <c r="L246" s="344"/>
      <c r="M246" s="350"/>
      <c r="N246" s="351"/>
      <c r="O246" s="352"/>
      <c r="P246" s="353"/>
      <c r="Q246" s="354"/>
      <c r="R246" s="355"/>
      <c r="S246" s="356"/>
      <c r="T246" s="357"/>
      <c r="U246" s="358"/>
      <c r="V246" s="358"/>
      <c r="W246" s="358"/>
      <c r="X246" s="359"/>
      <c r="Y246" s="344"/>
      <c r="Z246" s="344"/>
      <c r="AA246" s="344"/>
      <c r="AB246" s="344"/>
      <c r="AC246" s="344"/>
      <c r="AD246" s="344"/>
      <c r="AE246" s="344"/>
      <c r="AF246" s="344"/>
      <c r="AG246" s="101"/>
      <c r="AH246" s="344"/>
      <c r="AK246" s="3">
        <f t="shared" si="37"/>
        <v>0</v>
      </c>
      <c r="AL246" s="3">
        <f t="shared" si="38"/>
        <v>0</v>
      </c>
      <c r="AM246" s="3">
        <f t="shared" si="39"/>
        <v>0</v>
      </c>
      <c r="AN246" s="3">
        <f t="shared" si="42"/>
        <v>0</v>
      </c>
    </row>
    <row r="247">
      <c r="A247" s="343"/>
      <c r="B247" s="344"/>
      <c r="C247" s="344"/>
      <c r="D247" s="344"/>
      <c r="E247" s="344"/>
      <c r="F247" s="345"/>
      <c r="G247" s="346"/>
      <c r="H247" s="347"/>
      <c r="I247" s="348"/>
      <c r="J247" s="345"/>
      <c r="K247" s="349"/>
      <c r="L247" s="344"/>
      <c r="M247" s="350"/>
      <c r="N247" s="351"/>
      <c r="O247" s="352"/>
      <c r="P247" s="353"/>
      <c r="Q247" s="354"/>
      <c r="R247" s="355"/>
      <c r="S247" s="356"/>
      <c r="T247" s="357"/>
      <c r="U247" s="358"/>
      <c r="V247" s="358"/>
      <c r="W247" s="358"/>
      <c r="X247" s="359"/>
      <c r="Y247" s="344"/>
      <c r="Z247" s="344"/>
      <c r="AA247" s="344"/>
      <c r="AB247" s="344"/>
      <c r="AC247" s="344"/>
      <c r="AD247" s="344"/>
      <c r="AE247" s="344"/>
      <c r="AF247" s="344"/>
      <c r="AG247" s="101"/>
      <c r="AH247" s="344"/>
      <c r="AK247" s="3">
        <f t="shared" si="37"/>
        <v>0</v>
      </c>
      <c r="AL247" s="3">
        <f t="shared" si="38"/>
        <v>0</v>
      </c>
      <c r="AM247" s="3">
        <f t="shared" si="39"/>
        <v>0</v>
      </c>
      <c r="AN247" s="3">
        <f t="shared" si="42"/>
        <v>0</v>
      </c>
    </row>
    <row r="248">
      <c r="A248" s="343"/>
      <c r="B248" s="344"/>
      <c r="C248" s="344"/>
      <c r="D248" s="344"/>
      <c r="E248" s="344"/>
      <c r="F248" s="345"/>
      <c r="G248" s="346"/>
      <c r="H248" s="347"/>
      <c r="I248" s="348"/>
      <c r="J248" s="345"/>
      <c r="K248" s="349"/>
      <c r="L248" s="344"/>
      <c r="M248" s="350"/>
      <c r="N248" s="351"/>
      <c r="O248" s="352"/>
      <c r="P248" s="353"/>
      <c r="Q248" s="354"/>
      <c r="R248" s="355"/>
      <c r="S248" s="356"/>
      <c r="T248" s="357"/>
      <c r="U248" s="358"/>
      <c r="V248" s="358"/>
      <c r="W248" s="358"/>
      <c r="X248" s="359"/>
      <c r="Y248" s="344"/>
      <c r="Z248" s="344"/>
      <c r="AA248" s="344"/>
      <c r="AB248" s="344"/>
      <c r="AC248" s="344"/>
      <c r="AD248" s="344"/>
      <c r="AE248" s="344"/>
      <c r="AF248" s="344"/>
      <c r="AG248" s="101"/>
      <c r="AH248" s="344"/>
      <c r="AK248" s="3">
        <f t="shared" si="37"/>
        <v>0</v>
      </c>
      <c r="AL248" s="3">
        <f t="shared" si="38"/>
        <v>0</v>
      </c>
      <c r="AM248" s="3">
        <f t="shared" si="39"/>
        <v>0</v>
      </c>
      <c r="AN248" s="3">
        <f t="shared" si="42"/>
        <v>0</v>
      </c>
    </row>
    <row r="249">
      <c r="A249" s="343"/>
      <c r="B249" s="344"/>
      <c r="C249" s="344"/>
      <c r="D249" s="344"/>
      <c r="E249" s="344"/>
      <c r="F249" s="345"/>
      <c r="G249" s="346"/>
      <c r="H249" s="347"/>
      <c r="I249" s="348"/>
      <c r="J249" s="345"/>
      <c r="K249" s="349"/>
      <c r="L249" s="344"/>
      <c r="M249" s="350"/>
      <c r="N249" s="351"/>
      <c r="O249" s="352"/>
      <c r="P249" s="353"/>
      <c r="Q249" s="354"/>
      <c r="R249" s="355"/>
      <c r="S249" s="356"/>
      <c r="T249" s="357"/>
      <c r="U249" s="358"/>
      <c r="V249" s="358"/>
      <c r="W249" s="358"/>
      <c r="X249" s="359"/>
      <c r="Y249" s="344"/>
      <c r="Z249" s="344"/>
      <c r="AA249" s="344"/>
      <c r="AB249" s="344"/>
      <c r="AC249" s="344"/>
      <c r="AD249" s="344"/>
      <c r="AE249" s="344"/>
      <c r="AF249" s="344"/>
      <c r="AG249" s="101"/>
      <c r="AH249" s="344"/>
      <c r="AK249" s="3">
        <f t="shared" si="37"/>
        <v>0</v>
      </c>
      <c r="AL249" s="3">
        <f t="shared" si="38"/>
        <v>0</v>
      </c>
      <c r="AM249" s="3">
        <f t="shared" si="39"/>
        <v>0</v>
      </c>
      <c r="AN249" s="3">
        <f t="shared" si="42"/>
        <v>0</v>
      </c>
    </row>
    <row r="250">
      <c r="A250" s="343"/>
      <c r="B250" s="344"/>
      <c r="C250" s="344"/>
      <c r="D250" s="344"/>
      <c r="E250" s="344"/>
      <c r="F250" s="345"/>
      <c r="G250" s="346"/>
      <c r="H250" s="347"/>
      <c r="I250" s="348"/>
      <c r="J250" s="345"/>
      <c r="K250" s="349"/>
      <c r="L250" s="344"/>
      <c r="M250" s="350"/>
      <c r="N250" s="351"/>
      <c r="O250" s="352"/>
      <c r="P250" s="353"/>
      <c r="Q250" s="354"/>
      <c r="R250" s="355"/>
      <c r="S250" s="356"/>
      <c r="T250" s="357"/>
      <c r="U250" s="358"/>
      <c r="V250" s="358"/>
      <c r="W250" s="358"/>
      <c r="X250" s="359"/>
      <c r="Y250" s="344"/>
      <c r="Z250" s="344"/>
      <c r="AA250" s="344"/>
      <c r="AB250" s="344"/>
      <c r="AC250" s="344"/>
      <c r="AD250" s="344"/>
      <c r="AE250" s="344"/>
      <c r="AF250" s="344"/>
      <c r="AG250" s="101"/>
      <c r="AH250" s="344"/>
      <c r="AK250" s="3">
        <f t="shared" si="37"/>
        <v>0</v>
      </c>
      <c r="AL250" s="3">
        <f t="shared" si="38"/>
        <v>0</v>
      </c>
      <c r="AM250" s="3">
        <f t="shared" si="39"/>
        <v>0</v>
      </c>
      <c r="AN250" s="3">
        <f t="shared" si="42"/>
        <v>0</v>
      </c>
    </row>
    <row r="251">
      <c r="A251" s="343"/>
      <c r="B251" s="344"/>
      <c r="C251" s="344"/>
      <c r="D251" s="344"/>
      <c r="E251" s="344"/>
      <c r="F251" s="345"/>
      <c r="G251" s="346"/>
      <c r="H251" s="347"/>
      <c r="I251" s="348"/>
      <c r="J251" s="345"/>
      <c r="K251" s="349"/>
      <c r="L251" s="344"/>
      <c r="M251" s="350"/>
      <c r="N251" s="351"/>
      <c r="O251" s="352"/>
      <c r="P251" s="353"/>
      <c r="Q251" s="354"/>
      <c r="R251" s="355"/>
      <c r="S251" s="356"/>
      <c r="T251" s="357"/>
      <c r="U251" s="358"/>
      <c r="V251" s="358"/>
      <c r="W251" s="358"/>
      <c r="X251" s="359"/>
      <c r="Y251" s="344"/>
      <c r="Z251" s="344"/>
      <c r="AA251" s="344"/>
      <c r="AB251" s="344"/>
      <c r="AC251" s="344"/>
      <c r="AD251" s="344"/>
      <c r="AE251" s="344"/>
      <c r="AF251" s="344"/>
      <c r="AG251" s="101"/>
      <c r="AH251" s="344"/>
      <c r="AK251" s="3">
        <f t="shared" si="37"/>
        <v>0</v>
      </c>
      <c r="AL251" s="3">
        <f t="shared" si="38"/>
        <v>0</v>
      </c>
      <c r="AM251" s="3">
        <f t="shared" si="39"/>
        <v>0</v>
      </c>
      <c r="AN251" s="3">
        <f t="shared" si="42"/>
        <v>0</v>
      </c>
    </row>
    <row r="252">
      <c r="A252" s="343"/>
      <c r="B252" s="344"/>
      <c r="C252" s="344"/>
      <c r="D252" s="344"/>
      <c r="E252" s="344"/>
      <c r="F252" s="345"/>
      <c r="G252" s="346"/>
      <c r="H252" s="347"/>
      <c r="I252" s="348"/>
      <c r="J252" s="345"/>
      <c r="K252" s="349"/>
      <c r="L252" s="344"/>
      <c r="M252" s="350"/>
      <c r="N252" s="351"/>
      <c r="O252" s="352"/>
      <c r="P252" s="353"/>
      <c r="Q252" s="354"/>
      <c r="R252" s="355"/>
      <c r="S252" s="356"/>
      <c r="T252" s="357"/>
      <c r="U252" s="358"/>
      <c r="V252" s="358"/>
      <c r="W252" s="358"/>
      <c r="X252" s="359"/>
      <c r="Y252" s="344"/>
      <c r="Z252" s="344"/>
      <c r="AA252" s="344"/>
      <c r="AB252" s="344"/>
      <c r="AC252" s="344"/>
      <c r="AD252" s="344"/>
      <c r="AE252" s="344"/>
      <c r="AF252" s="344"/>
      <c r="AG252" s="101"/>
      <c r="AH252" s="344"/>
      <c r="AK252" s="3">
        <f t="shared" si="37"/>
        <v>0</v>
      </c>
      <c r="AL252" s="3">
        <f t="shared" si="38"/>
        <v>0</v>
      </c>
      <c r="AM252" s="3">
        <f t="shared" si="39"/>
        <v>0</v>
      </c>
      <c r="AN252" s="3">
        <f t="shared" si="42"/>
        <v>0</v>
      </c>
    </row>
    <row r="253">
      <c r="A253" s="343"/>
      <c r="B253" s="344"/>
      <c r="C253" s="344"/>
      <c r="D253" s="344"/>
      <c r="E253" s="344"/>
      <c r="F253" s="345"/>
      <c r="G253" s="346"/>
      <c r="H253" s="347"/>
      <c r="I253" s="348"/>
      <c r="J253" s="345"/>
      <c r="K253" s="349"/>
      <c r="L253" s="344"/>
      <c r="M253" s="350"/>
      <c r="N253" s="351"/>
      <c r="O253" s="352"/>
      <c r="P253" s="353"/>
      <c r="Q253" s="354"/>
      <c r="R253" s="355"/>
      <c r="S253" s="356"/>
      <c r="T253" s="357"/>
      <c r="U253" s="358"/>
      <c r="V253" s="358"/>
      <c r="W253" s="358"/>
      <c r="X253" s="359"/>
      <c r="Y253" s="344"/>
      <c r="Z253" s="344"/>
      <c r="AA253" s="344"/>
      <c r="AB253" s="344"/>
      <c r="AC253" s="344"/>
      <c r="AD253" s="344"/>
      <c r="AE253" s="344"/>
      <c r="AF253" s="344"/>
      <c r="AG253" s="101"/>
      <c r="AH253" s="344"/>
      <c r="AK253" s="3">
        <f t="shared" si="37"/>
        <v>0</v>
      </c>
      <c r="AL253" s="3">
        <f t="shared" si="38"/>
        <v>0</v>
      </c>
      <c r="AM253" s="3">
        <f t="shared" si="39"/>
        <v>0</v>
      </c>
      <c r="AN253" s="3">
        <f t="shared" si="42"/>
        <v>0</v>
      </c>
    </row>
    <row r="254">
      <c r="A254" s="343"/>
      <c r="B254" s="344"/>
      <c r="C254" s="344"/>
      <c r="D254" s="344"/>
      <c r="E254" s="344"/>
      <c r="F254" s="345"/>
      <c r="G254" s="346"/>
      <c r="H254" s="347"/>
      <c r="I254" s="348"/>
      <c r="J254" s="345"/>
      <c r="K254" s="349"/>
      <c r="L254" s="344"/>
      <c r="M254" s="350"/>
      <c r="N254" s="351"/>
      <c r="O254" s="352"/>
      <c r="P254" s="353"/>
      <c r="Q254" s="354"/>
      <c r="R254" s="355"/>
      <c r="S254" s="356"/>
      <c r="T254" s="357"/>
      <c r="U254" s="358"/>
      <c r="V254" s="358"/>
      <c r="W254" s="358"/>
      <c r="X254" s="359"/>
      <c r="Y254" s="344"/>
      <c r="Z254" s="344"/>
      <c r="AA254" s="344"/>
      <c r="AB254" s="344"/>
      <c r="AC254" s="344"/>
      <c r="AD254" s="344"/>
      <c r="AE254" s="344"/>
      <c r="AF254" s="344"/>
      <c r="AG254" s="101"/>
      <c r="AH254" s="344"/>
      <c r="AK254" s="3">
        <f t="shared" si="37"/>
        <v>0</v>
      </c>
      <c r="AL254" s="3">
        <f t="shared" si="38"/>
        <v>0</v>
      </c>
      <c r="AM254" s="3">
        <f t="shared" si="39"/>
        <v>0</v>
      </c>
      <c r="AN254" s="3">
        <f t="shared" si="42"/>
        <v>0</v>
      </c>
    </row>
    <row r="255">
      <c r="A255" s="343"/>
      <c r="B255" s="344"/>
      <c r="C255" s="344"/>
      <c r="D255" s="344"/>
      <c r="E255" s="344"/>
      <c r="F255" s="345"/>
      <c r="G255" s="346"/>
      <c r="H255" s="347"/>
      <c r="I255" s="348"/>
      <c r="J255" s="345"/>
      <c r="K255" s="349"/>
      <c r="L255" s="344"/>
      <c r="M255" s="350"/>
      <c r="N255" s="351"/>
      <c r="O255" s="352"/>
      <c r="P255" s="353"/>
      <c r="Q255" s="354"/>
      <c r="R255" s="355"/>
      <c r="S255" s="356"/>
      <c r="T255" s="357"/>
      <c r="U255" s="358"/>
      <c r="V255" s="358"/>
      <c r="W255" s="358"/>
      <c r="X255" s="359"/>
      <c r="Y255" s="344"/>
      <c r="Z255" s="344"/>
      <c r="AA255" s="344"/>
      <c r="AB255" s="344"/>
      <c r="AC255" s="344"/>
      <c r="AD255" s="344"/>
      <c r="AE255" s="344"/>
      <c r="AF255" s="344"/>
      <c r="AG255" s="101"/>
      <c r="AH255" s="344"/>
      <c r="AK255" s="3">
        <f t="shared" si="37"/>
        <v>0</v>
      </c>
      <c r="AL255" s="3">
        <f t="shared" si="38"/>
        <v>0</v>
      </c>
      <c r="AM255" s="3">
        <f t="shared" si="39"/>
        <v>0</v>
      </c>
      <c r="AN255" s="3">
        <f t="shared" si="42"/>
        <v>0</v>
      </c>
    </row>
    <row r="256">
      <c r="A256" s="343"/>
      <c r="B256" s="344"/>
      <c r="C256" s="344"/>
      <c r="D256" s="344"/>
      <c r="E256" s="344"/>
      <c r="F256" s="345"/>
      <c r="G256" s="346"/>
      <c r="H256" s="347"/>
      <c r="I256" s="348"/>
      <c r="J256" s="345"/>
      <c r="K256" s="349"/>
      <c r="L256" s="344"/>
      <c r="M256" s="350"/>
      <c r="N256" s="351"/>
      <c r="O256" s="352"/>
      <c r="P256" s="353"/>
      <c r="Q256" s="354"/>
      <c r="R256" s="355"/>
      <c r="S256" s="356"/>
      <c r="T256" s="357"/>
      <c r="U256" s="358"/>
      <c r="V256" s="358"/>
      <c r="W256" s="358"/>
      <c r="X256" s="359"/>
      <c r="Y256" s="344"/>
      <c r="Z256" s="344"/>
      <c r="AA256" s="344"/>
      <c r="AB256" s="344"/>
      <c r="AC256" s="344"/>
      <c r="AD256" s="344"/>
      <c r="AE256" s="344"/>
      <c r="AF256" s="344"/>
      <c r="AG256" s="101"/>
      <c r="AH256" s="344"/>
      <c r="AK256" s="3">
        <f t="shared" si="37"/>
        <v>0</v>
      </c>
      <c r="AL256" s="3">
        <f t="shared" si="38"/>
        <v>0</v>
      </c>
      <c r="AM256" s="3">
        <f t="shared" si="39"/>
        <v>0</v>
      </c>
      <c r="AN256" s="3">
        <f t="shared" si="42"/>
        <v>0</v>
      </c>
    </row>
    <row r="257">
      <c r="A257" s="343"/>
      <c r="B257" s="344"/>
      <c r="C257" s="344"/>
      <c r="D257" s="344"/>
      <c r="E257" s="344"/>
      <c r="F257" s="345"/>
      <c r="G257" s="346"/>
      <c r="H257" s="347"/>
      <c r="I257" s="348"/>
      <c r="J257" s="345"/>
      <c r="K257" s="349"/>
      <c r="L257" s="344"/>
      <c r="M257" s="350"/>
      <c r="N257" s="351"/>
      <c r="O257" s="352"/>
      <c r="P257" s="353"/>
      <c r="Q257" s="354"/>
      <c r="R257" s="355"/>
      <c r="S257" s="356"/>
      <c r="T257" s="357"/>
      <c r="U257" s="358"/>
      <c r="V257" s="358"/>
      <c r="W257" s="358"/>
      <c r="X257" s="359"/>
      <c r="Y257" s="344"/>
      <c r="Z257" s="344"/>
      <c r="AA257" s="344"/>
      <c r="AB257" s="344"/>
      <c r="AC257" s="344"/>
      <c r="AD257" s="344"/>
      <c r="AE257" s="344"/>
      <c r="AF257" s="344"/>
      <c r="AG257" s="101"/>
      <c r="AH257" s="344"/>
      <c r="AK257" s="3">
        <f t="shared" si="37"/>
        <v>0</v>
      </c>
      <c r="AL257" s="3">
        <f t="shared" si="38"/>
        <v>0</v>
      </c>
      <c r="AM257" s="3">
        <f t="shared" si="39"/>
        <v>0</v>
      </c>
      <c r="AN257" s="3">
        <f t="shared" si="42"/>
        <v>0</v>
      </c>
    </row>
    <row r="258">
      <c r="A258" s="343"/>
      <c r="B258" s="344"/>
      <c r="C258" s="344"/>
      <c r="D258" s="344"/>
      <c r="E258" s="344"/>
      <c r="F258" s="345"/>
      <c r="G258" s="346"/>
      <c r="H258" s="347"/>
      <c r="I258" s="348"/>
      <c r="J258" s="345"/>
      <c r="K258" s="349"/>
      <c r="L258" s="344"/>
      <c r="M258" s="350"/>
      <c r="N258" s="351"/>
      <c r="O258" s="352"/>
      <c r="P258" s="353"/>
      <c r="Q258" s="354"/>
      <c r="R258" s="355"/>
      <c r="S258" s="356"/>
      <c r="T258" s="357"/>
      <c r="U258" s="358"/>
      <c r="V258" s="358"/>
      <c r="W258" s="358"/>
      <c r="X258" s="359"/>
      <c r="Y258" s="344"/>
      <c r="Z258" s="344"/>
      <c r="AA258" s="344"/>
      <c r="AB258" s="344"/>
      <c r="AC258" s="344"/>
      <c r="AD258" s="344"/>
      <c r="AE258" s="344"/>
      <c r="AF258" s="344"/>
      <c r="AG258" s="101"/>
      <c r="AH258" s="344"/>
      <c r="AK258" s="3">
        <f t="shared" si="37"/>
        <v>0</v>
      </c>
      <c r="AL258" s="3">
        <f t="shared" si="38"/>
        <v>0</v>
      </c>
      <c r="AM258" s="3">
        <f t="shared" si="39"/>
        <v>0</v>
      </c>
      <c r="AN258" s="3">
        <f t="shared" si="42"/>
        <v>0</v>
      </c>
    </row>
    <row r="259">
      <c r="A259" s="343"/>
      <c r="B259" s="344"/>
      <c r="C259" s="344"/>
      <c r="D259" s="344"/>
      <c r="E259" s="344"/>
      <c r="F259" s="345"/>
      <c r="G259" s="346"/>
      <c r="H259" s="347"/>
      <c r="I259" s="348"/>
      <c r="J259" s="345"/>
      <c r="K259" s="349"/>
      <c r="L259" s="344"/>
      <c r="M259" s="350"/>
      <c r="N259" s="351"/>
      <c r="O259" s="352"/>
      <c r="P259" s="353"/>
      <c r="Q259" s="354"/>
      <c r="R259" s="355"/>
      <c r="S259" s="356"/>
      <c r="T259" s="357"/>
      <c r="U259" s="358"/>
      <c r="V259" s="358"/>
      <c r="W259" s="358"/>
      <c r="X259" s="359"/>
      <c r="Y259" s="344"/>
      <c r="Z259" s="344"/>
      <c r="AA259" s="344"/>
      <c r="AB259" s="344"/>
      <c r="AC259" s="344"/>
      <c r="AD259" s="344"/>
      <c r="AE259" s="344"/>
      <c r="AF259" s="344"/>
      <c r="AG259" s="101"/>
      <c r="AH259" s="344"/>
      <c r="AK259" s="3">
        <f t="shared" si="37"/>
        <v>0</v>
      </c>
      <c r="AL259" s="3">
        <f t="shared" si="38"/>
        <v>0</v>
      </c>
      <c r="AM259" s="3">
        <f t="shared" si="39"/>
        <v>0</v>
      </c>
      <c r="AN259" s="3">
        <f t="shared" si="42"/>
        <v>0</v>
      </c>
    </row>
    <row r="260">
      <c r="A260" s="343"/>
      <c r="B260" s="344"/>
      <c r="C260" s="344"/>
      <c r="D260" s="344"/>
      <c r="E260" s="344"/>
      <c r="F260" s="345"/>
      <c r="G260" s="346"/>
      <c r="H260" s="347"/>
      <c r="I260" s="348"/>
      <c r="J260" s="345"/>
      <c r="K260" s="349"/>
      <c r="L260" s="344"/>
      <c r="M260" s="350"/>
      <c r="N260" s="351"/>
      <c r="O260" s="352"/>
      <c r="P260" s="353"/>
      <c r="Q260" s="354"/>
      <c r="R260" s="355"/>
      <c r="S260" s="356"/>
      <c r="T260" s="357"/>
      <c r="U260" s="358"/>
      <c r="V260" s="358"/>
      <c r="W260" s="358"/>
      <c r="X260" s="359"/>
      <c r="Y260" s="344"/>
      <c r="Z260" s="344"/>
      <c r="AA260" s="344"/>
      <c r="AB260" s="344"/>
      <c r="AC260" s="344"/>
      <c r="AD260" s="344"/>
      <c r="AE260" s="344"/>
      <c r="AF260" s="344"/>
      <c r="AG260" s="101"/>
      <c r="AH260" s="344"/>
      <c r="AK260" s="3">
        <f t="shared" si="37"/>
        <v>0</v>
      </c>
      <c r="AL260" s="3">
        <f t="shared" si="38"/>
        <v>0</v>
      </c>
      <c r="AM260" s="3">
        <f t="shared" si="39"/>
        <v>0</v>
      </c>
      <c r="AN260" s="3">
        <f t="shared" si="42"/>
        <v>0</v>
      </c>
    </row>
    <row r="261">
      <c r="A261" s="343"/>
      <c r="B261" s="344"/>
      <c r="C261" s="344"/>
      <c r="D261" s="344"/>
      <c r="E261" s="344"/>
      <c r="F261" s="345"/>
      <c r="G261" s="346"/>
      <c r="H261" s="347"/>
      <c r="I261" s="348"/>
      <c r="J261" s="345"/>
      <c r="K261" s="349"/>
      <c r="L261" s="344"/>
      <c r="M261" s="350"/>
      <c r="N261" s="351"/>
      <c r="O261" s="352"/>
      <c r="P261" s="353"/>
      <c r="Q261" s="354"/>
      <c r="R261" s="355"/>
      <c r="S261" s="356"/>
      <c r="T261" s="357"/>
      <c r="U261" s="358"/>
      <c r="V261" s="358"/>
      <c r="W261" s="358"/>
      <c r="X261" s="359"/>
      <c r="Y261" s="344"/>
      <c r="Z261" s="344"/>
      <c r="AA261" s="344"/>
      <c r="AB261" s="344"/>
      <c r="AC261" s="344"/>
      <c r="AD261" s="344"/>
      <c r="AE261" s="344"/>
      <c r="AF261" s="344"/>
      <c r="AG261" s="101"/>
      <c r="AH261" s="344"/>
      <c r="AK261" s="3">
        <f t="shared" si="37"/>
        <v>0</v>
      </c>
      <c r="AL261" s="3">
        <f t="shared" si="38"/>
        <v>0</v>
      </c>
      <c r="AM261" s="3">
        <f t="shared" si="39"/>
        <v>0</v>
      </c>
      <c r="AN261" s="3">
        <f t="shared" si="42"/>
        <v>0</v>
      </c>
    </row>
    <row r="262">
      <c r="A262" s="343"/>
      <c r="B262" s="344"/>
      <c r="C262" s="344"/>
      <c r="D262" s="344"/>
      <c r="E262" s="344"/>
      <c r="F262" s="345"/>
      <c r="G262" s="346"/>
      <c r="H262" s="347"/>
      <c r="I262" s="348"/>
      <c r="J262" s="345"/>
      <c r="K262" s="349"/>
      <c r="L262" s="344"/>
      <c r="M262" s="350"/>
      <c r="N262" s="351"/>
      <c r="O262" s="352"/>
      <c r="P262" s="353"/>
      <c r="Q262" s="354"/>
      <c r="R262" s="355"/>
      <c r="S262" s="356"/>
      <c r="T262" s="357"/>
      <c r="U262" s="358"/>
      <c r="V262" s="358"/>
      <c r="W262" s="358"/>
      <c r="X262" s="359"/>
      <c r="Y262" s="344"/>
      <c r="Z262" s="344"/>
      <c r="AA262" s="344"/>
      <c r="AB262" s="344"/>
      <c r="AC262" s="344"/>
      <c r="AD262" s="344"/>
      <c r="AE262" s="344"/>
      <c r="AF262" s="344"/>
      <c r="AG262" s="101"/>
      <c r="AH262" s="344"/>
      <c r="AK262" s="3">
        <f t="shared" si="37"/>
        <v>0</v>
      </c>
      <c r="AL262" s="3">
        <f t="shared" si="38"/>
        <v>0</v>
      </c>
      <c r="AM262" s="3">
        <f t="shared" si="39"/>
        <v>0</v>
      </c>
      <c r="AN262" s="3">
        <f t="shared" si="42"/>
        <v>0</v>
      </c>
    </row>
    <row r="263">
      <c r="A263" s="343"/>
      <c r="B263" s="344"/>
      <c r="C263" s="344"/>
      <c r="D263" s="344"/>
      <c r="E263" s="344"/>
      <c r="F263" s="345"/>
      <c r="G263" s="346"/>
      <c r="H263" s="347"/>
      <c r="I263" s="348"/>
      <c r="J263" s="345"/>
      <c r="K263" s="349"/>
      <c r="L263" s="344"/>
      <c r="M263" s="350"/>
      <c r="N263" s="351"/>
      <c r="O263" s="352"/>
      <c r="P263" s="353"/>
      <c r="Q263" s="354"/>
      <c r="R263" s="355"/>
      <c r="S263" s="356"/>
      <c r="T263" s="357"/>
      <c r="U263" s="358"/>
      <c r="V263" s="358"/>
      <c r="W263" s="358"/>
      <c r="X263" s="359"/>
      <c r="Y263" s="344"/>
      <c r="Z263" s="344"/>
      <c r="AA263" s="344"/>
      <c r="AB263" s="344"/>
      <c r="AC263" s="344"/>
      <c r="AD263" s="344"/>
      <c r="AE263" s="344"/>
      <c r="AF263" s="344"/>
      <c r="AG263" s="101"/>
      <c r="AH263" s="344"/>
      <c r="AK263" s="3">
        <f t="shared" si="37"/>
        <v>0</v>
      </c>
      <c r="AL263" s="3">
        <f t="shared" si="38"/>
        <v>0</v>
      </c>
      <c r="AM263" s="3">
        <f t="shared" si="39"/>
        <v>0</v>
      </c>
      <c r="AN263" s="3">
        <f t="shared" si="42"/>
        <v>0</v>
      </c>
    </row>
    <row r="264">
      <c r="A264" s="343"/>
      <c r="B264" s="344"/>
      <c r="C264" s="344"/>
      <c r="D264" s="344"/>
      <c r="E264" s="344"/>
      <c r="F264" s="345"/>
      <c r="G264" s="346"/>
      <c r="H264" s="347"/>
      <c r="I264" s="348"/>
      <c r="J264" s="345"/>
      <c r="K264" s="349"/>
      <c r="L264" s="344"/>
      <c r="M264" s="350"/>
      <c r="N264" s="351"/>
      <c r="O264" s="352"/>
      <c r="P264" s="353"/>
      <c r="Q264" s="354"/>
      <c r="R264" s="355"/>
      <c r="S264" s="356"/>
      <c r="T264" s="357"/>
      <c r="U264" s="358"/>
      <c r="V264" s="358"/>
      <c r="W264" s="358"/>
      <c r="X264" s="359"/>
      <c r="Y264" s="344"/>
      <c r="Z264" s="344"/>
      <c r="AA264" s="344"/>
      <c r="AB264" s="344"/>
      <c r="AC264" s="344"/>
      <c r="AD264" s="344"/>
      <c r="AE264" s="344"/>
      <c r="AF264" s="344"/>
      <c r="AG264" s="101"/>
      <c r="AH264" s="344"/>
      <c r="AK264" s="3">
        <f t="shared" si="37"/>
        <v>0</v>
      </c>
      <c r="AL264" s="3">
        <f t="shared" si="38"/>
        <v>0</v>
      </c>
      <c r="AM264" s="3">
        <f t="shared" si="39"/>
        <v>0</v>
      </c>
      <c r="AN264" s="3">
        <f t="shared" si="42"/>
        <v>0</v>
      </c>
    </row>
    <row r="265">
      <c r="A265" s="343"/>
      <c r="B265" s="344"/>
      <c r="C265" s="344"/>
      <c r="D265" s="344"/>
      <c r="E265" s="344"/>
      <c r="F265" s="345"/>
      <c r="G265" s="346"/>
      <c r="H265" s="347"/>
      <c r="I265" s="348"/>
      <c r="J265" s="345"/>
      <c r="K265" s="349"/>
      <c r="L265" s="344"/>
      <c r="M265" s="350"/>
      <c r="N265" s="351"/>
      <c r="O265" s="352"/>
      <c r="P265" s="353"/>
      <c r="Q265" s="354"/>
      <c r="R265" s="355"/>
      <c r="S265" s="356"/>
      <c r="T265" s="357"/>
      <c r="U265" s="358"/>
      <c r="V265" s="358"/>
      <c r="W265" s="358"/>
      <c r="X265" s="359"/>
      <c r="Y265" s="344"/>
      <c r="Z265" s="344"/>
      <c r="AA265" s="344"/>
      <c r="AB265" s="344"/>
      <c r="AC265" s="344"/>
      <c r="AD265" s="344"/>
      <c r="AE265" s="344"/>
      <c r="AF265" s="344"/>
      <c r="AG265" s="101"/>
      <c r="AH265" s="344"/>
      <c r="AK265" s="3">
        <f t="shared" si="37"/>
        <v>0</v>
      </c>
      <c r="AL265" s="3">
        <f t="shared" si="38"/>
        <v>0</v>
      </c>
      <c r="AM265" s="3">
        <f t="shared" si="39"/>
        <v>0</v>
      </c>
      <c r="AN265" s="3">
        <f t="shared" si="42"/>
        <v>0</v>
      </c>
    </row>
    <row r="266">
      <c r="A266" s="343"/>
      <c r="B266" s="344"/>
      <c r="C266" s="344"/>
      <c r="D266" s="344"/>
      <c r="E266" s="344"/>
      <c r="F266" s="345"/>
      <c r="G266" s="346"/>
      <c r="H266" s="347"/>
      <c r="I266" s="348"/>
      <c r="J266" s="345"/>
      <c r="K266" s="349"/>
      <c r="L266" s="344"/>
      <c r="M266" s="350"/>
      <c r="N266" s="351"/>
      <c r="O266" s="352"/>
      <c r="P266" s="353"/>
      <c r="Q266" s="354"/>
      <c r="R266" s="355"/>
      <c r="S266" s="356"/>
      <c r="T266" s="357"/>
      <c r="U266" s="358"/>
      <c r="V266" s="358"/>
      <c r="W266" s="358"/>
      <c r="X266" s="359"/>
      <c r="Y266" s="344"/>
      <c r="Z266" s="344"/>
      <c r="AA266" s="344"/>
      <c r="AB266" s="344"/>
      <c r="AC266" s="344"/>
      <c r="AD266" s="344"/>
      <c r="AE266" s="344"/>
      <c r="AF266" s="344"/>
      <c r="AG266" s="101"/>
      <c r="AH266" s="344"/>
      <c r="AK266" s="3">
        <f t="shared" si="37"/>
        <v>0</v>
      </c>
      <c r="AL266" s="3">
        <f t="shared" si="38"/>
        <v>0</v>
      </c>
      <c r="AM266" s="3">
        <f t="shared" si="39"/>
        <v>0</v>
      </c>
      <c r="AN266" s="3">
        <f t="shared" si="42"/>
        <v>0</v>
      </c>
    </row>
    <row r="267">
      <c r="A267" s="343"/>
      <c r="B267" s="344"/>
      <c r="C267" s="344"/>
      <c r="D267" s="344"/>
      <c r="E267" s="344"/>
      <c r="F267" s="345"/>
      <c r="G267" s="346"/>
      <c r="H267" s="347"/>
      <c r="I267" s="348"/>
      <c r="J267" s="345"/>
      <c r="K267" s="349"/>
      <c r="L267" s="344"/>
      <c r="M267" s="350"/>
      <c r="N267" s="351"/>
      <c r="O267" s="352"/>
      <c r="P267" s="353"/>
      <c r="Q267" s="354"/>
      <c r="R267" s="355"/>
      <c r="S267" s="356"/>
      <c r="T267" s="357"/>
      <c r="U267" s="358"/>
      <c r="V267" s="358"/>
      <c r="W267" s="358"/>
      <c r="X267" s="359"/>
      <c r="Y267" s="344"/>
      <c r="Z267" s="344"/>
      <c r="AA267" s="344"/>
      <c r="AB267" s="344"/>
      <c r="AC267" s="344"/>
      <c r="AD267" s="344"/>
      <c r="AE267" s="344"/>
      <c r="AF267" s="344"/>
      <c r="AG267" s="101"/>
      <c r="AH267" s="344"/>
      <c r="AK267" s="3">
        <f t="shared" si="37"/>
        <v>0</v>
      </c>
      <c r="AL267" s="3">
        <f t="shared" si="38"/>
        <v>0</v>
      </c>
      <c r="AM267" s="3">
        <f t="shared" si="39"/>
        <v>0</v>
      </c>
      <c r="AN267" s="3">
        <f t="shared" si="42"/>
        <v>0</v>
      </c>
    </row>
    <row r="268">
      <c r="A268" s="343"/>
      <c r="B268" s="344"/>
      <c r="C268" s="344"/>
      <c r="D268" s="344"/>
      <c r="E268" s="344"/>
      <c r="F268" s="345"/>
      <c r="G268" s="346"/>
      <c r="H268" s="347"/>
      <c r="I268" s="348"/>
      <c r="J268" s="345"/>
      <c r="K268" s="349"/>
      <c r="L268" s="344"/>
      <c r="M268" s="350"/>
      <c r="N268" s="351"/>
      <c r="O268" s="352"/>
      <c r="P268" s="353"/>
      <c r="Q268" s="354"/>
      <c r="R268" s="355"/>
      <c r="S268" s="356"/>
      <c r="T268" s="357"/>
      <c r="U268" s="358"/>
      <c r="V268" s="358"/>
      <c r="W268" s="358"/>
      <c r="X268" s="359"/>
      <c r="Y268" s="344"/>
      <c r="Z268" s="344"/>
      <c r="AA268" s="344"/>
      <c r="AB268" s="344"/>
      <c r="AC268" s="344"/>
      <c r="AD268" s="344"/>
      <c r="AE268" s="344"/>
      <c r="AF268" s="344"/>
      <c r="AG268" s="101"/>
      <c r="AH268" s="344"/>
      <c r="AK268" s="3">
        <f t="shared" si="37"/>
        <v>0</v>
      </c>
      <c r="AL268" s="3">
        <f t="shared" si="38"/>
        <v>0</v>
      </c>
      <c r="AM268" s="3">
        <f t="shared" si="39"/>
        <v>0</v>
      </c>
      <c r="AN268" s="3">
        <f t="shared" si="42"/>
        <v>0</v>
      </c>
    </row>
    <row r="269">
      <c r="A269" s="343"/>
      <c r="B269" s="344"/>
      <c r="C269" s="344"/>
      <c r="D269" s="344"/>
      <c r="E269" s="344"/>
      <c r="F269" s="345"/>
      <c r="G269" s="346"/>
      <c r="H269" s="347"/>
      <c r="I269" s="348"/>
      <c r="J269" s="345"/>
      <c r="K269" s="349"/>
      <c r="L269" s="344"/>
      <c r="M269" s="350"/>
      <c r="N269" s="351"/>
      <c r="O269" s="352"/>
      <c r="P269" s="353"/>
      <c r="Q269" s="354"/>
      <c r="R269" s="355"/>
      <c r="S269" s="356"/>
      <c r="T269" s="357"/>
      <c r="U269" s="358"/>
      <c r="V269" s="358"/>
      <c r="W269" s="358"/>
      <c r="X269" s="359"/>
      <c r="Y269" s="344"/>
      <c r="Z269" s="344"/>
      <c r="AA269" s="344"/>
      <c r="AB269" s="344"/>
      <c r="AC269" s="344"/>
      <c r="AD269" s="344"/>
      <c r="AE269" s="344"/>
      <c r="AF269" s="344"/>
      <c r="AG269" s="101"/>
      <c r="AH269" s="344"/>
      <c r="AK269" s="3">
        <f t="shared" si="37"/>
        <v>0</v>
      </c>
      <c r="AL269" s="3">
        <f t="shared" si="38"/>
        <v>0</v>
      </c>
      <c r="AM269" s="3">
        <f t="shared" si="39"/>
        <v>0</v>
      </c>
      <c r="AN269" s="3">
        <f t="shared" si="42"/>
        <v>0</v>
      </c>
    </row>
    <row r="270">
      <c r="A270" s="343"/>
      <c r="B270" s="344"/>
      <c r="C270" s="344"/>
      <c r="D270" s="344"/>
      <c r="E270" s="344"/>
      <c r="F270" s="345"/>
      <c r="G270" s="346"/>
      <c r="H270" s="347"/>
      <c r="I270" s="348"/>
      <c r="J270" s="345"/>
      <c r="K270" s="349"/>
      <c r="L270" s="344"/>
      <c r="M270" s="350"/>
      <c r="N270" s="351"/>
      <c r="O270" s="352"/>
      <c r="P270" s="353"/>
      <c r="Q270" s="354"/>
      <c r="R270" s="355"/>
      <c r="S270" s="356"/>
      <c r="T270" s="357"/>
      <c r="U270" s="358"/>
      <c r="V270" s="358"/>
      <c r="W270" s="358"/>
      <c r="X270" s="359"/>
      <c r="Y270" s="344"/>
      <c r="Z270" s="344"/>
      <c r="AA270" s="344"/>
      <c r="AB270" s="344"/>
      <c r="AC270" s="344"/>
      <c r="AD270" s="344"/>
      <c r="AE270" s="344"/>
      <c r="AF270" s="344"/>
      <c r="AG270" s="101"/>
      <c r="AH270" s="344"/>
      <c r="AK270" s="3">
        <f t="shared" si="37"/>
        <v>0</v>
      </c>
      <c r="AL270" s="3">
        <f t="shared" si="38"/>
        <v>0</v>
      </c>
      <c r="AM270" s="3">
        <f t="shared" si="39"/>
        <v>0</v>
      </c>
      <c r="AN270" s="3">
        <f t="shared" si="42"/>
        <v>0</v>
      </c>
    </row>
    <row r="271">
      <c r="A271" s="343"/>
      <c r="B271" s="344"/>
      <c r="C271" s="344"/>
      <c r="D271" s="344"/>
      <c r="E271" s="344"/>
      <c r="F271" s="345"/>
      <c r="G271" s="346"/>
      <c r="H271" s="347"/>
      <c r="I271" s="348"/>
      <c r="J271" s="345"/>
      <c r="K271" s="349"/>
      <c r="L271" s="344"/>
      <c r="M271" s="350"/>
      <c r="N271" s="351"/>
      <c r="O271" s="352"/>
      <c r="P271" s="353"/>
      <c r="Q271" s="354"/>
      <c r="R271" s="355"/>
      <c r="S271" s="356"/>
      <c r="T271" s="357"/>
      <c r="U271" s="358"/>
      <c r="V271" s="358"/>
      <c r="W271" s="358"/>
      <c r="X271" s="359"/>
      <c r="Y271" s="344"/>
      <c r="Z271" s="344"/>
      <c r="AA271" s="344"/>
      <c r="AB271" s="344"/>
      <c r="AC271" s="344"/>
      <c r="AD271" s="344"/>
      <c r="AE271" s="344"/>
      <c r="AF271" s="344"/>
      <c r="AG271" s="101"/>
      <c r="AH271" s="344"/>
      <c r="AK271" s="3">
        <f t="shared" si="37"/>
        <v>0</v>
      </c>
      <c r="AL271" s="3">
        <f t="shared" si="38"/>
        <v>0</v>
      </c>
      <c r="AM271" s="3">
        <f t="shared" si="39"/>
        <v>0</v>
      </c>
      <c r="AN271" s="3">
        <f t="shared" si="42"/>
        <v>0</v>
      </c>
    </row>
    <row r="272">
      <c r="A272" s="343"/>
      <c r="B272" s="344"/>
      <c r="C272" s="344"/>
      <c r="D272" s="344"/>
      <c r="E272" s="344"/>
      <c r="F272" s="345"/>
      <c r="G272" s="346"/>
      <c r="H272" s="347"/>
      <c r="I272" s="348"/>
      <c r="J272" s="345"/>
      <c r="K272" s="349"/>
      <c r="L272" s="344"/>
      <c r="M272" s="350"/>
      <c r="N272" s="351"/>
      <c r="O272" s="352"/>
      <c r="P272" s="353"/>
      <c r="Q272" s="354"/>
      <c r="R272" s="355"/>
      <c r="S272" s="356"/>
      <c r="T272" s="357"/>
      <c r="U272" s="358"/>
      <c r="V272" s="358"/>
      <c r="W272" s="358"/>
      <c r="X272" s="359"/>
      <c r="Y272" s="344"/>
      <c r="Z272" s="344"/>
      <c r="AA272" s="344"/>
      <c r="AB272" s="344"/>
      <c r="AC272" s="344"/>
      <c r="AD272" s="344"/>
      <c r="AE272" s="344"/>
      <c r="AF272" s="344"/>
      <c r="AG272" s="101"/>
      <c r="AH272" s="344"/>
      <c r="AK272" s="3">
        <f t="shared" si="37"/>
        <v>0</v>
      </c>
      <c r="AL272" s="3">
        <f t="shared" si="38"/>
        <v>0</v>
      </c>
      <c r="AM272" s="3">
        <f t="shared" si="39"/>
        <v>0</v>
      </c>
      <c r="AN272" s="3">
        <f t="shared" si="42"/>
        <v>0</v>
      </c>
    </row>
    <row r="273">
      <c r="A273" s="343"/>
      <c r="B273" s="344"/>
      <c r="C273" s="344"/>
      <c r="D273" s="344"/>
      <c r="E273" s="344"/>
      <c r="F273" s="345"/>
      <c r="G273" s="346"/>
      <c r="H273" s="347"/>
      <c r="I273" s="348"/>
      <c r="J273" s="345"/>
      <c r="K273" s="349"/>
      <c r="L273" s="344"/>
      <c r="M273" s="350"/>
      <c r="N273" s="351"/>
      <c r="O273" s="352"/>
      <c r="P273" s="353"/>
      <c r="Q273" s="354"/>
      <c r="R273" s="355"/>
      <c r="S273" s="356"/>
      <c r="T273" s="357"/>
      <c r="U273" s="358"/>
      <c r="V273" s="358"/>
      <c r="W273" s="358"/>
      <c r="X273" s="359"/>
      <c r="Y273" s="344"/>
      <c r="Z273" s="344"/>
      <c r="AA273" s="344"/>
      <c r="AB273" s="344"/>
      <c r="AC273" s="344"/>
      <c r="AD273" s="344"/>
      <c r="AE273" s="344"/>
      <c r="AF273" s="344"/>
      <c r="AG273" s="101"/>
      <c r="AH273" s="344"/>
      <c r="AK273" s="3">
        <f t="shared" si="37"/>
        <v>0</v>
      </c>
      <c r="AL273" s="3">
        <f t="shared" si="38"/>
        <v>0</v>
      </c>
      <c r="AM273" s="3">
        <f t="shared" si="39"/>
        <v>0</v>
      </c>
      <c r="AN273" s="3">
        <f t="shared" si="42"/>
        <v>0</v>
      </c>
    </row>
    <row r="274">
      <c r="A274" s="343"/>
      <c r="B274" s="344"/>
      <c r="C274" s="344"/>
      <c r="D274" s="344"/>
      <c r="E274" s="344"/>
      <c r="F274" s="345"/>
      <c r="G274" s="346"/>
      <c r="H274" s="347"/>
      <c r="I274" s="348"/>
      <c r="J274" s="345"/>
      <c r="K274" s="349"/>
      <c r="L274" s="344"/>
      <c r="M274" s="350"/>
      <c r="N274" s="351"/>
      <c r="O274" s="352"/>
      <c r="P274" s="353"/>
      <c r="Q274" s="354"/>
      <c r="R274" s="355"/>
      <c r="S274" s="356"/>
      <c r="T274" s="357"/>
      <c r="U274" s="358"/>
      <c r="V274" s="358"/>
      <c r="W274" s="358"/>
      <c r="X274" s="359"/>
      <c r="Y274" s="344"/>
      <c r="Z274" s="344"/>
      <c r="AA274" s="344"/>
      <c r="AB274" s="344"/>
      <c r="AC274" s="344"/>
      <c r="AD274" s="344"/>
      <c r="AE274" s="344"/>
      <c r="AF274" s="344"/>
      <c r="AG274" s="101"/>
      <c r="AH274" s="344"/>
      <c r="AK274" s="3">
        <f t="shared" si="37"/>
        <v>0</v>
      </c>
      <c r="AL274" s="3">
        <f t="shared" si="38"/>
        <v>0</v>
      </c>
      <c r="AM274" s="3">
        <f t="shared" si="39"/>
        <v>0</v>
      </c>
      <c r="AN274" s="3">
        <f t="shared" si="42"/>
        <v>0</v>
      </c>
    </row>
    <row r="275">
      <c r="A275" s="343"/>
      <c r="B275" s="344"/>
      <c r="C275" s="344"/>
      <c r="D275" s="344"/>
      <c r="E275" s="344"/>
      <c r="F275" s="345"/>
      <c r="G275" s="346"/>
      <c r="H275" s="347"/>
      <c r="I275" s="348"/>
      <c r="J275" s="345"/>
      <c r="K275" s="349"/>
      <c r="L275" s="344"/>
      <c r="M275" s="350"/>
      <c r="N275" s="351"/>
      <c r="O275" s="352"/>
      <c r="P275" s="353"/>
      <c r="Q275" s="354"/>
      <c r="R275" s="355"/>
      <c r="S275" s="356"/>
      <c r="T275" s="357"/>
      <c r="U275" s="358"/>
      <c r="V275" s="358"/>
      <c r="W275" s="358"/>
      <c r="X275" s="359"/>
      <c r="Y275" s="344"/>
      <c r="Z275" s="344"/>
      <c r="AA275" s="344"/>
      <c r="AB275" s="344"/>
      <c r="AC275" s="344"/>
      <c r="AD275" s="344"/>
      <c r="AE275" s="344"/>
      <c r="AF275" s="344"/>
      <c r="AG275" s="101"/>
      <c r="AH275" s="344"/>
      <c r="AK275" s="3">
        <f t="shared" si="37"/>
        <v>0</v>
      </c>
      <c r="AL275" s="3">
        <f t="shared" si="38"/>
        <v>0</v>
      </c>
      <c r="AM275" s="3">
        <f t="shared" si="39"/>
        <v>0</v>
      </c>
      <c r="AN275" s="3">
        <f t="shared" si="42"/>
        <v>0</v>
      </c>
    </row>
    <row r="276">
      <c r="A276" s="343"/>
      <c r="B276" s="344"/>
      <c r="C276" s="344"/>
      <c r="D276" s="344"/>
      <c r="E276" s="344"/>
      <c r="F276" s="345"/>
      <c r="G276" s="346"/>
      <c r="H276" s="347"/>
      <c r="I276" s="348"/>
      <c r="J276" s="345"/>
      <c r="K276" s="349"/>
      <c r="L276" s="344"/>
      <c r="M276" s="350"/>
      <c r="N276" s="351"/>
      <c r="O276" s="352"/>
      <c r="P276" s="353"/>
      <c r="Q276" s="354"/>
      <c r="R276" s="355"/>
      <c r="S276" s="356"/>
      <c r="T276" s="357"/>
      <c r="U276" s="358"/>
      <c r="V276" s="358"/>
      <c r="W276" s="358"/>
      <c r="X276" s="359"/>
      <c r="Y276" s="344"/>
      <c r="Z276" s="344"/>
      <c r="AA276" s="344"/>
      <c r="AB276" s="344"/>
      <c r="AC276" s="344"/>
      <c r="AD276" s="344"/>
      <c r="AE276" s="344"/>
      <c r="AF276" s="344"/>
      <c r="AG276" s="101"/>
      <c r="AH276" s="344"/>
      <c r="AK276" s="3">
        <f t="shared" si="37"/>
        <v>0</v>
      </c>
      <c r="AL276" s="3">
        <f t="shared" si="38"/>
        <v>0</v>
      </c>
      <c r="AM276" s="3">
        <f t="shared" si="39"/>
        <v>0</v>
      </c>
      <c r="AN276" s="3">
        <f t="shared" si="42"/>
        <v>0</v>
      </c>
    </row>
    <row r="277">
      <c r="A277" s="343"/>
      <c r="B277" s="344"/>
      <c r="C277" s="344"/>
      <c r="D277" s="344"/>
      <c r="E277" s="344"/>
      <c r="F277" s="345"/>
      <c r="G277" s="346"/>
      <c r="H277" s="347"/>
      <c r="I277" s="348"/>
      <c r="J277" s="345"/>
      <c r="K277" s="349"/>
      <c r="L277" s="344"/>
      <c r="M277" s="350"/>
      <c r="N277" s="351"/>
      <c r="O277" s="352"/>
      <c r="P277" s="353"/>
      <c r="Q277" s="354"/>
      <c r="R277" s="355"/>
      <c r="S277" s="356"/>
      <c r="T277" s="357"/>
      <c r="U277" s="358"/>
      <c r="V277" s="358"/>
      <c r="W277" s="358"/>
      <c r="X277" s="359"/>
      <c r="Y277" s="344"/>
      <c r="Z277" s="344"/>
      <c r="AA277" s="344"/>
      <c r="AB277" s="344"/>
      <c r="AC277" s="344"/>
      <c r="AD277" s="344"/>
      <c r="AE277" s="344"/>
      <c r="AF277" s="344"/>
      <c r="AG277" s="101"/>
      <c r="AH277" s="344"/>
      <c r="AK277" s="3">
        <f t="shared" si="37"/>
        <v>0</v>
      </c>
      <c r="AL277" s="3">
        <f t="shared" si="38"/>
        <v>0</v>
      </c>
      <c r="AM277" s="3">
        <f t="shared" si="39"/>
        <v>0</v>
      </c>
      <c r="AN277" s="3">
        <f t="shared" si="42"/>
        <v>0</v>
      </c>
    </row>
    <row r="278">
      <c r="A278" s="343"/>
      <c r="B278" s="344"/>
      <c r="C278" s="344"/>
      <c r="D278" s="344"/>
      <c r="E278" s="344"/>
      <c r="F278" s="345"/>
      <c r="G278" s="346"/>
      <c r="H278" s="347"/>
      <c r="I278" s="348"/>
      <c r="J278" s="345"/>
      <c r="K278" s="349"/>
      <c r="L278" s="344"/>
      <c r="M278" s="350"/>
      <c r="N278" s="351"/>
      <c r="O278" s="352"/>
      <c r="P278" s="353"/>
      <c r="Q278" s="354"/>
      <c r="R278" s="355"/>
      <c r="S278" s="356"/>
      <c r="T278" s="357"/>
      <c r="U278" s="358"/>
      <c r="V278" s="358"/>
      <c r="W278" s="358"/>
      <c r="X278" s="359"/>
      <c r="Y278" s="344"/>
      <c r="Z278" s="344"/>
      <c r="AA278" s="344"/>
      <c r="AB278" s="344"/>
      <c r="AC278" s="344"/>
      <c r="AD278" s="344"/>
      <c r="AE278" s="344"/>
      <c r="AF278" s="344"/>
      <c r="AG278" s="101"/>
      <c r="AH278" s="344"/>
      <c r="AK278" s="3">
        <f t="shared" si="37"/>
        <v>0</v>
      </c>
      <c r="AL278" s="3">
        <f t="shared" si="38"/>
        <v>0</v>
      </c>
      <c r="AM278" s="3">
        <f t="shared" si="39"/>
        <v>0</v>
      </c>
      <c r="AN278" s="3">
        <f t="shared" si="42"/>
        <v>0</v>
      </c>
    </row>
    <row r="279">
      <c r="A279" s="343"/>
      <c r="B279" s="344"/>
      <c r="C279" s="344"/>
      <c r="D279" s="344"/>
      <c r="E279" s="344"/>
      <c r="F279" s="345"/>
      <c r="G279" s="346"/>
      <c r="H279" s="347"/>
      <c r="I279" s="348"/>
      <c r="J279" s="345"/>
      <c r="K279" s="349"/>
      <c r="L279" s="344"/>
      <c r="M279" s="350"/>
      <c r="N279" s="351"/>
      <c r="O279" s="352"/>
      <c r="P279" s="353"/>
      <c r="Q279" s="354"/>
      <c r="R279" s="355"/>
      <c r="S279" s="356"/>
      <c r="T279" s="357"/>
      <c r="U279" s="358"/>
      <c r="V279" s="358"/>
      <c r="W279" s="358"/>
      <c r="X279" s="359"/>
      <c r="Y279" s="344"/>
      <c r="Z279" s="344"/>
      <c r="AA279" s="344"/>
      <c r="AB279" s="344"/>
      <c r="AC279" s="344"/>
      <c r="AD279" s="344"/>
      <c r="AE279" s="344"/>
      <c r="AF279" s="344"/>
      <c r="AG279" s="101"/>
      <c r="AH279" s="344"/>
      <c r="AK279" s="3">
        <f t="shared" si="37"/>
        <v>0</v>
      </c>
      <c r="AL279" s="3">
        <f t="shared" si="38"/>
        <v>0</v>
      </c>
      <c r="AM279" s="3">
        <f t="shared" si="39"/>
        <v>0</v>
      </c>
      <c r="AN279" s="3">
        <f t="shared" si="42"/>
        <v>0</v>
      </c>
    </row>
    <row r="280">
      <c r="A280" s="343"/>
      <c r="B280" s="344"/>
      <c r="C280" s="344"/>
      <c r="D280" s="344"/>
      <c r="E280" s="344"/>
      <c r="F280" s="345"/>
      <c r="G280" s="346"/>
      <c r="H280" s="347"/>
      <c r="I280" s="348"/>
      <c r="J280" s="345"/>
      <c r="K280" s="349"/>
      <c r="L280" s="344"/>
      <c r="M280" s="350"/>
      <c r="N280" s="351"/>
      <c r="O280" s="352"/>
      <c r="P280" s="353"/>
      <c r="Q280" s="354"/>
      <c r="R280" s="355"/>
      <c r="S280" s="356"/>
      <c r="T280" s="357"/>
      <c r="U280" s="358"/>
      <c r="V280" s="358"/>
      <c r="W280" s="358"/>
      <c r="X280" s="359"/>
      <c r="Y280" s="344"/>
      <c r="Z280" s="344"/>
      <c r="AA280" s="344"/>
      <c r="AB280" s="344"/>
      <c r="AC280" s="344"/>
      <c r="AD280" s="344"/>
      <c r="AE280" s="344"/>
      <c r="AF280" s="344"/>
      <c r="AG280" s="101"/>
      <c r="AH280" s="344"/>
      <c r="AK280" s="3">
        <f t="shared" si="37"/>
        <v>0</v>
      </c>
      <c r="AL280" s="3">
        <f t="shared" si="38"/>
        <v>0</v>
      </c>
      <c r="AM280" s="3">
        <f t="shared" si="39"/>
        <v>0</v>
      </c>
      <c r="AN280" s="3">
        <f t="shared" si="42"/>
        <v>0</v>
      </c>
    </row>
    <row r="281">
      <c r="A281" s="343"/>
      <c r="B281" s="344"/>
      <c r="C281" s="344"/>
      <c r="D281" s="344"/>
      <c r="E281" s="344"/>
      <c r="F281" s="345"/>
      <c r="G281" s="346"/>
      <c r="H281" s="347"/>
      <c r="I281" s="348"/>
      <c r="J281" s="345"/>
      <c r="K281" s="349"/>
      <c r="L281" s="344"/>
      <c r="M281" s="350"/>
      <c r="N281" s="351"/>
      <c r="O281" s="352"/>
      <c r="P281" s="353"/>
      <c r="Q281" s="354"/>
      <c r="R281" s="355"/>
      <c r="S281" s="356"/>
      <c r="T281" s="357"/>
      <c r="U281" s="358"/>
      <c r="V281" s="358"/>
      <c r="W281" s="358"/>
      <c r="X281" s="359"/>
      <c r="Y281" s="344"/>
      <c r="Z281" s="344"/>
      <c r="AA281" s="344"/>
      <c r="AB281" s="344"/>
      <c r="AC281" s="344"/>
      <c r="AD281" s="344"/>
      <c r="AE281" s="344"/>
      <c r="AF281" s="344"/>
      <c r="AG281" s="101"/>
      <c r="AH281" s="344"/>
      <c r="AK281" s="3">
        <f t="shared" si="37"/>
        <v>0</v>
      </c>
      <c r="AL281" s="3">
        <f t="shared" si="38"/>
        <v>0</v>
      </c>
      <c r="AM281" s="3">
        <f t="shared" si="39"/>
        <v>0</v>
      </c>
      <c r="AN281" s="3">
        <f t="shared" si="42"/>
        <v>0</v>
      </c>
    </row>
    <row r="282">
      <c r="A282" s="343"/>
      <c r="B282" s="344"/>
      <c r="C282" s="344"/>
      <c r="D282" s="344"/>
      <c r="E282" s="344"/>
      <c r="F282" s="345"/>
      <c r="G282" s="346"/>
      <c r="H282" s="347"/>
      <c r="I282" s="348"/>
      <c r="J282" s="345"/>
      <c r="K282" s="349"/>
      <c r="L282" s="344"/>
      <c r="M282" s="350"/>
      <c r="N282" s="351"/>
      <c r="O282" s="352"/>
      <c r="P282" s="353"/>
      <c r="Q282" s="354"/>
      <c r="R282" s="355"/>
      <c r="S282" s="356"/>
      <c r="T282" s="357"/>
      <c r="U282" s="358"/>
      <c r="V282" s="358"/>
      <c r="W282" s="358"/>
      <c r="X282" s="359"/>
      <c r="Y282" s="344"/>
      <c r="Z282" s="344"/>
      <c r="AA282" s="344"/>
      <c r="AB282" s="344"/>
      <c r="AC282" s="344"/>
      <c r="AD282" s="344"/>
      <c r="AE282" s="344"/>
      <c r="AF282" s="344"/>
      <c r="AG282" s="101"/>
      <c r="AH282" s="344"/>
      <c r="AK282" s="3">
        <f t="shared" si="37"/>
        <v>0</v>
      </c>
      <c r="AL282" s="3">
        <f t="shared" si="38"/>
        <v>0</v>
      </c>
      <c r="AM282" s="3">
        <f t="shared" si="39"/>
        <v>0</v>
      </c>
      <c r="AN282" s="3">
        <f t="shared" si="42"/>
        <v>0</v>
      </c>
    </row>
    <row r="283">
      <c r="A283" s="343"/>
      <c r="B283" s="344"/>
      <c r="C283" s="344"/>
      <c r="D283" s="344"/>
      <c r="E283" s="344"/>
      <c r="F283" s="345"/>
      <c r="G283" s="346"/>
      <c r="H283" s="347"/>
      <c r="I283" s="348"/>
      <c r="J283" s="345"/>
      <c r="K283" s="349"/>
      <c r="L283" s="344"/>
      <c r="M283" s="350"/>
      <c r="N283" s="351"/>
      <c r="O283" s="352"/>
      <c r="P283" s="353"/>
      <c r="Q283" s="354"/>
      <c r="R283" s="355"/>
      <c r="S283" s="356"/>
      <c r="T283" s="357"/>
      <c r="U283" s="358"/>
      <c r="V283" s="358"/>
      <c r="W283" s="358"/>
      <c r="X283" s="359"/>
      <c r="Y283" s="344"/>
      <c r="Z283" s="344"/>
      <c r="AA283" s="344"/>
      <c r="AB283" s="344"/>
      <c r="AC283" s="344"/>
      <c r="AD283" s="344"/>
      <c r="AE283" s="344"/>
      <c r="AF283" s="344"/>
      <c r="AG283" s="101"/>
      <c r="AH283" s="344"/>
      <c r="AK283" s="3">
        <f t="shared" si="37"/>
        <v>0</v>
      </c>
      <c r="AL283" s="3">
        <f t="shared" si="38"/>
        <v>0</v>
      </c>
      <c r="AM283" s="3">
        <f t="shared" si="39"/>
        <v>0</v>
      </c>
      <c r="AN283" s="3">
        <f t="shared" si="42"/>
        <v>0</v>
      </c>
    </row>
    <row r="284">
      <c r="A284" s="343"/>
      <c r="B284" s="344"/>
      <c r="C284" s="344"/>
      <c r="D284" s="344"/>
      <c r="E284" s="344"/>
      <c r="F284" s="345"/>
      <c r="G284" s="346"/>
      <c r="H284" s="347"/>
      <c r="I284" s="348"/>
      <c r="J284" s="345"/>
      <c r="K284" s="349"/>
      <c r="L284" s="344"/>
      <c r="M284" s="350"/>
      <c r="N284" s="351"/>
      <c r="O284" s="352"/>
      <c r="P284" s="353"/>
      <c r="Q284" s="354"/>
      <c r="R284" s="355"/>
      <c r="S284" s="356"/>
      <c r="T284" s="357"/>
      <c r="U284" s="358"/>
      <c r="V284" s="358"/>
      <c r="W284" s="358"/>
      <c r="X284" s="359"/>
      <c r="Y284" s="344"/>
      <c r="Z284" s="344"/>
      <c r="AA284" s="344"/>
      <c r="AB284" s="344"/>
      <c r="AC284" s="344"/>
      <c r="AD284" s="344"/>
      <c r="AE284" s="344"/>
      <c r="AF284" s="344"/>
      <c r="AG284" s="101"/>
      <c r="AH284" s="344"/>
      <c r="AK284" s="3">
        <f t="shared" si="37"/>
        <v>0</v>
      </c>
      <c r="AL284" s="3">
        <f t="shared" si="38"/>
        <v>0</v>
      </c>
      <c r="AM284" s="3">
        <f t="shared" si="39"/>
        <v>0</v>
      </c>
      <c r="AN284" s="3">
        <f t="shared" si="42"/>
        <v>0</v>
      </c>
    </row>
    <row r="285">
      <c r="A285" s="343"/>
      <c r="B285" s="344"/>
      <c r="C285" s="344"/>
      <c r="D285" s="344"/>
      <c r="E285" s="344"/>
      <c r="F285" s="345"/>
      <c r="G285" s="346"/>
      <c r="H285" s="347"/>
      <c r="I285" s="348"/>
      <c r="J285" s="345"/>
      <c r="K285" s="349"/>
      <c r="L285" s="344"/>
      <c r="M285" s="350"/>
      <c r="N285" s="351"/>
      <c r="O285" s="352"/>
      <c r="P285" s="353"/>
      <c r="Q285" s="354"/>
      <c r="R285" s="355"/>
      <c r="S285" s="356"/>
      <c r="T285" s="357"/>
      <c r="U285" s="358"/>
      <c r="V285" s="358"/>
      <c r="W285" s="358"/>
      <c r="X285" s="359"/>
      <c r="Y285" s="344"/>
      <c r="Z285" s="344"/>
      <c r="AA285" s="344"/>
      <c r="AB285" s="344"/>
      <c r="AC285" s="344"/>
      <c r="AD285" s="344"/>
      <c r="AE285" s="344"/>
      <c r="AF285" s="344"/>
      <c r="AG285" s="101"/>
      <c r="AH285" s="344"/>
      <c r="AK285" s="3">
        <f t="shared" si="37"/>
        <v>0</v>
      </c>
      <c r="AL285" s="3">
        <f t="shared" si="38"/>
        <v>0</v>
      </c>
      <c r="AM285" s="3">
        <f t="shared" si="39"/>
        <v>0</v>
      </c>
      <c r="AN285" s="3">
        <f t="shared" si="42"/>
        <v>0</v>
      </c>
    </row>
    <row r="286">
      <c r="A286" s="343"/>
      <c r="B286" s="344"/>
      <c r="C286" s="344"/>
      <c r="D286" s="344"/>
      <c r="E286" s="344"/>
      <c r="F286" s="345"/>
      <c r="G286" s="346"/>
      <c r="H286" s="347"/>
      <c r="I286" s="348"/>
      <c r="J286" s="345"/>
      <c r="K286" s="349"/>
      <c r="L286" s="344"/>
      <c r="M286" s="350"/>
      <c r="N286" s="351"/>
      <c r="O286" s="352"/>
      <c r="P286" s="353"/>
      <c r="Q286" s="354"/>
      <c r="R286" s="355"/>
      <c r="S286" s="356"/>
      <c r="T286" s="357"/>
      <c r="U286" s="358"/>
      <c r="V286" s="358"/>
      <c r="W286" s="358"/>
      <c r="X286" s="359"/>
      <c r="Y286" s="344"/>
      <c r="Z286" s="344"/>
      <c r="AA286" s="344"/>
      <c r="AB286" s="344"/>
      <c r="AC286" s="344"/>
      <c r="AD286" s="344"/>
      <c r="AE286" s="344"/>
      <c r="AF286" s="344"/>
      <c r="AG286" s="101"/>
      <c r="AH286" s="344"/>
      <c r="AK286" s="3">
        <f t="shared" si="37"/>
        <v>0</v>
      </c>
      <c r="AL286" s="3">
        <f t="shared" si="38"/>
        <v>0</v>
      </c>
      <c r="AM286" s="3">
        <f t="shared" si="39"/>
        <v>0</v>
      </c>
      <c r="AN286" s="3">
        <f t="shared" si="42"/>
        <v>0</v>
      </c>
    </row>
    <row r="287">
      <c r="A287" s="343"/>
      <c r="B287" s="344"/>
      <c r="C287" s="344"/>
      <c r="D287" s="344"/>
      <c r="E287" s="344"/>
      <c r="F287" s="345"/>
      <c r="G287" s="346"/>
      <c r="H287" s="347"/>
      <c r="I287" s="348"/>
      <c r="J287" s="345"/>
      <c r="K287" s="349"/>
      <c r="L287" s="344"/>
      <c r="M287" s="350"/>
      <c r="N287" s="351"/>
      <c r="O287" s="352"/>
      <c r="P287" s="353"/>
      <c r="Q287" s="354"/>
      <c r="R287" s="355"/>
      <c r="S287" s="356"/>
      <c r="T287" s="357"/>
      <c r="U287" s="358"/>
      <c r="V287" s="358"/>
      <c r="W287" s="358"/>
      <c r="X287" s="359"/>
      <c r="Y287" s="344"/>
      <c r="Z287" s="344"/>
      <c r="AA287" s="344"/>
      <c r="AB287" s="344"/>
      <c r="AC287" s="344"/>
      <c r="AD287" s="344"/>
      <c r="AE287" s="344"/>
      <c r="AF287" s="344"/>
      <c r="AG287" s="101"/>
      <c r="AH287" s="344"/>
      <c r="AK287" s="3">
        <f t="shared" si="37"/>
        <v>0</v>
      </c>
      <c r="AL287" s="3">
        <f t="shared" si="38"/>
        <v>0</v>
      </c>
      <c r="AM287" s="3">
        <f t="shared" si="39"/>
        <v>0</v>
      </c>
      <c r="AN287" s="3">
        <f t="shared" si="42"/>
        <v>0</v>
      </c>
    </row>
    <row r="288">
      <c r="A288" s="343"/>
      <c r="B288" s="344"/>
      <c r="C288" s="344"/>
      <c r="D288" s="344"/>
      <c r="E288" s="344"/>
      <c r="F288" s="345"/>
      <c r="G288" s="346"/>
      <c r="H288" s="347"/>
      <c r="I288" s="348"/>
      <c r="J288" s="345"/>
      <c r="K288" s="349"/>
      <c r="L288" s="344"/>
      <c r="M288" s="350"/>
      <c r="N288" s="351"/>
      <c r="O288" s="352"/>
      <c r="P288" s="353"/>
      <c r="Q288" s="354"/>
      <c r="R288" s="355"/>
      <c r="S288" s="356"/>
      <c r="T288" s="357"/>
      <c r="U288" s="358"/>
      <c r="V288" s="358"/>
      <c r="W288" s="358"/>
      <c r="X288" s="359"/>
      <c r="Y288" s="344"/>
      <c r="Z288" s="344"/>
      <c r="AA288" s="344"/>
      <c r="AB288" s="344"/>
      <c r="AC288" s="344"/>
      <c r="AD288" s="344"/>
      <c r="AE288" s="344"/>
      <c r="AF288" s="344"/>
      <c r="AG288" s="101"/>
      <c r="AH288" s="344"/>
      <c r="AK288" s="3">
        <f t="shared" si="37"/>
        <v>0</v>
      </c>
      <c r="AL288" s="3">
        <f t="shared" si="38"/>
        <v>0</v>
      </c>
      <c r="AM288" s="3">
        <f t="shared" si="39"/>
        <v>0</v>
      </c>
      <c r="AN288" s="3">
        <f t="shared" si="42"/>
        <v>0</v>
      </c>
    </row>
    <row r="289">
      <c r="A289" s="343"/>
      <c r="B289" s="344"/>
      <c r="C289" s="344"/>
      <c r="D289" s="344"/>
      <c r="E289" s="344"/>
      <c r="F289" s="345"/>
      <c r="G289" s="346"/>
      <c r="H289" s="347"/>
      <c r="I289" s="348"/>
      <c r="J289" s="345"/>
      <c r="K289" s="349"/>
      <c r="L289" s="344"/>
      <c r="M289" s="350"/>
      <c r="N289" s="351"/>
      <c r="O289" s="352"/>
      <c r="P289" s="353"/>
      <c r="Q289" s="354"/>
      <c r="R289" s="355"/>
      <c r="S289" s="356"/>
      <c r="T289" s="357"/>
      <c r="U289" s="358"/>
      <c r="V289" s="358"/>
      <c r="W289" s="358"/>
      <c r="X289" s="359"/>
      <c r="Y289" s="344"/>
      <c r="Z289" s="344"/>
      <c r="AA289" s="344"/>
      <c r="AB289" s="344"/>
      <c r="AC289" s="344"/>
      <c r="AD289" s="344"/>
      <c r="AE289" s="344"/>
      <c r="AF289" s="344"/>
      <c r="AG289" s="101"/>
      <c r="AH289" s="344"/>
      <c r="AK289" s="3">
        <f t="shared" si="37"/>
        <v>0</v>
      </c>
      <c r="AL289" s="3">
        <f t="shared" si="38"/>
        <v>0</v>
      </c>
      <c r="AM289" s="3">
        <f t="shared" si="39"/>
        <v>0</v>
      </c>
      <c r="AN289" s="3">
        <f t="shared" si="42"/>
        <v>0</v>
      </c>
    </row>
    <row r="290">
      <c r="A290" s="343"/>
      <c r="B290" s="344"/>
      <c r="C290" s="344"/>
      <c r="D290" s="344"/>
      <c r="E290" s="344"/>
      <c r="F290" s="345"/>
      <c r="G290" s="346"/>
      <c r="H290" s="347"/>
      <c r="I290" s="348"/>
      <c r="J290" s="345"/>
      <c r="K290" s="349"/>
      <c r="L290" s="344"/>
      <c r="M290" s="350"/>
      <c r="N290" s="351"/>
      <c r="O290" s="352"/>
      <c r="P290" s="353"/>
      <c r="Q290" s="354"/>
      <c r="R290" s="355"/>
      <c r="S290" s="356"/>
      <c r="T290" s="357"/>
      <c r="U290" s="358"/>
      <c r="V290" s="358"/>
      <c r="W290" s="358"/>
      <c r="X290" s="359"/>
      <c r="Y290" s="344"/>
      <c r="Z290" s="344"/>
      <c r="AA290" s="344"/>
      <c r="AB290" s="344"/>
      <c r="AC290" s="344"/>
      <c r="AD290" s="344"/>
      <c r="AE290" s="344"/>
      <c r="AF290" s="344"/>
      <c r="AG290" s="101"/>
      <c r="AH290" s="344"/>
      <c r="AK290" s="3">
        <f t="shared" si="37"/>
        <v>0</v>
      </c>
      <c r="AL290" s="3">
        <f t="shared" si="38"/>
        <v>0</v>
      </c>
      <c r="AM290" s="3">
        <f t="shared" si="39"/>
        <v>0</v>
      </c>
      <c r="AN290" s="3">
        <f t="shared" si="42"/>
        <v>0</v>
      </c>
    </row>
    <row r="291">
      <c r="A291" s="343"/>
      <c r="B291" s="344"/>
      <c r="C291" s="344"/>
      <c r="D291" s="344"/>
      <c r="E291" s="344"/>
      <c r="F291" s="345"/>
      <c r="G291" s="346"/>
      <c r="H291" s="347"/>
      <c r="I291" s="348"/>
      <c r="J291" s="345"/>
      <c r="K291" s="349"/>
      <c r="L291" s="344"/>
      <c r="M291" s="350"/>
      <c r="N291" s="351"/>
      <c r="O291" s="352"/>
      <c r="P291" s="353"/>
      <c r="Q291" s="354"/>
      <c r="R291" s="355"/>
      <c r="S291" s="356"/>
      <c r="T291" s="357"/>
      <c r="U291" s="358"/>
      <c r="V291" s="358"/>
      <c r="W291" s="358"/>
      <c r="X291" s="359"/>
      <c r="Y291" s="344"/>
      <c r="Z291" s="344"/>
      <c r="AA291" s="344"/>
      <c r="AB291" s="344"/>
      <c r="AC291" s="344"/>
      <c r="AD291" s="344"/>
      <c r="AE291" s="344"/>
      <c r="AF291" s="344"/>
      <c r="AG291" s="101"/>
      <c r="AH291" s="344"/>
      <c r="AK291" s="3">
        <f t="shared" si="37"/>
        <v>0</v>
      </c>
      <c r="AL291" s="3">
        <f t="shared" si="38"/>
        <v>0</v>
      </c>
      <c r="AM291" s="3">
        <f t="shared" si="39"/>
        <v>0</v>
      </c>
      <c r="AN291" s="3">
        <f t="shared" si="42"/>
        <v>0</v>
      </c>
    </row>
    <row r="292">
      <c r="A292" s="343"/>
      <c r="B292" s="344"/>
      <c r="C292" s="344"/>
      <c r="D292" s="344"/>
      <c r="E292" s="344"/>
      <c r="F292" s="345"/>
      <c r="G292" s="346"/>
      <c r="H292" s="347"/>
      <c r="I292" s="348"/>
      <c r="J292" s="345"/>
      <c r="K292" s="349"/>
      <c r="L292" s="344"/>
      <c r="M292" s="350"/>
      <c r="N292" s="351"/>
      <c r="O292" s="352"/>
      <c r="P292" s="353"/>
      <c r="Q292" s="354"/>
      <c r="R292" s="355"/>
      <c r="S292" s="356"/>
      <c r="T292" s="357"/>
      <c r="U292" s="358"/>
      <c r="V292" s="358"/>
      <c r="W292" s="358"/>
      <c r="X292" s="359"/>
      <c r="Y292" s="344"/>
      <c r="Z292" s="344"/>
      <c r="AA292" s="344"/>
      <c r="AB292" s="344"/>
      <c r="AC292" s="344"/>
      <c r="AD292" s="344"/>
      <c r="AE292" s="344"/>
      <c r="AF292" s="344"/>
      <c r="AG292" s="101"/>
      <c r="AH292" s="344"/>
      <c r="AK292" s="3">
        <f t="shared" si="37"/>
        <v>0</v>
      </c>
      <c r="AL292" s="3">
        <f t="shared" si="38"/>
        <v>0</v>
      </c>
      <c r="AM292" s="3">
        <f t="shared" si="39"/>
        <v>0</v>
      </c>
      <c r="AN292" s="3">
        <f t="shared" si="42"/>
        <v>0</v>
      </c>
    </row>
    <row r="293">
      <c r="A293" s="343"/>
      <c r="B293" s="344"/>
      <c r="C293" s="344"/>
      <c r="D293" s="344"/>
      <c r="E293" s="344"/>
      <c r="F293" s="345"/>
      <c r="G293" s="346"/>
      <c r="H293" s="347"/>
      <c r="I293" s="348"/>
      <c r="J293" s="345"/>
      <c r="K293" s="349"/>
      <c r="L293" s="344"/>
      <c r="M293" s="350"/>
      <c r="N293" s="351"/>
      <c r="O293" s="352"/>
      <c r="P293" s="353"/>
      <c r="Q293" s="354"/>
      <c r="R293" s="355"/>
      <c r="S293" s="356"/>
      <c r="T293" s="357"/>
      <c r="U293" s="358"/>
      <c r="V293" s="358"/>
      <c r="W293" s="358"/>
      <c r="X293" s="359"/>
      <c r="Y293" s="344"/>
      <c r="Z293" s="344"/>
      <c r="AA293" s="344"/>
      <c r="AB293" s="344"/>
      <c r="AC293" s="344"/>
      <c r="AD293" s="344"/>
      <c r="AE293" s="344"/>
      <c r="AF293" s="344"/>
      <c r="AG293" s="101"/>
      <c r="AH293" s="344"/>
      <c r="AK293" s="3">
        <f t="shared" si="37"/>
        <v>0</v>
      </c>
      <c r="AL293" s="3">
        <f t="shared" si="38"/>
        <v>0</v>
      </c>
      <c r="AM293" s="3">
        <f t="shared" si="39"/>
        <v>0</v>
      </c>
      <c r="AN293" s="3">
        <f t="shared" si="42"/>
        <v>0</v>
      </c>
    </row>
    <row r="294">
      <c r="A294" s="343"/>
      <c r="B294" s="344"/>
      <c r="C294" s="344"/>
      <c r="D294" s="344"/>
      <c r="E294" s="344"/>
      <c r="F294" s="345"/>
      <c r="G294" s="346"/>
      <c r="H294" s="347"/>
      <c r="I294" s="348"/>
      <c r="J294" s="345"/>
      <c r="K294" s="349"/>
      <c r="L294" s="344"/>
      <c r="M294" s="350"/>
      <c r="N294" s="351"/>
      <c r="O294" s="352"/>
      <c r="P294" s="353"/>
      <c r="Q294" s="354"/>
      <c r="R294" s="355"/>
      <c r="S294" s="356"/>
      <c r="T294" s="357"/>
      <c r="U294" s="358"/>
      <c r="V294" s="358"/>
      <c r="W294" s="358"/>
      <c r="X294" s="359"/>
      <c r="Y294" s="344"/>
      <c r="Z294" s="344"/>
      <c r="AA294" s="344"/>
      <c r="AB294" s="344"/>
      <c r="AC294" s="344"/>
      <c r="AD294" s="344"/>
      <c r="AE294" s="344"/>
      <c r="AF294" s="344"/>
      <c r="AG294" s="101"/>
      <c r="AH294" s="344"/>
      <c r="AK294" s="3">
        <f t="shared" si="37"/>
        <v>0</v>
      </c>
      <c r="AL294" s="3">
        <f t="shared" si="38"/>
        <v>0</v>
      </c>
      <c r="AM294" s="3">
        <f t="shared" si="39"/>
        <v>0</v>
      </c>
      <c r="AN294" s="3">
        <f t="shared" si="42"/>
        <v>0</v>
      </c>
    </row>
    <row r="295">
      <c r="A295" s="343"/>
      <c r="B295" s="344"/>
      <c r="C295" s="344"/>
      <c r="D295" s="344"/>
      <c r="E295" s="344"/>
      <c r="F295" s="345"/>
      <c r="G295" s="346"/>
      <c r="H295" s="347"/>
      <c r="I295" s="348"/>
      <c r="J295" s="345"/>
      <c r="K295" s="349"/>
      <c r="L295" s="344"/>
      <c r="M295" s="350"/>
      <c r="N295" s="351"/>
      <c r="O295" s="352"/>
      <c r="P295" s="353"/>
      <c r="Q295" s="354"/>
      <c r="R295" s="355"/>
      <c r="S295" s="356"/>
      <c r="T295" s="357"/>
      <c r="U295" s="358"/>
      <c r="V295" s="358"/>
      <c r="W295" s="358"/>
      <c r="X295" s="359"/>
      <c r="Y295" s="344"/>
      <c r="Z295" s="344"/>
      <c r="AA295" s="344"/>
      <c r="AB295" s="344"/>
      <c r="AC295" s="344"/>
      <c r="AD295" s="344"/>
      <c r="AE295" s="344"/>
      <c r="AF295" s="344"/>
      <c r="AG295" s="101"/>
      <c r="AH295" s="344"/>
      <c r="AK295" s="3">
        <f t="shared" si="37"/>
        <v>0</v>
      </c>
      <c r="AL295" s="3">
        <f t="shared" si="38"/>
        <v>0</v>
      </c>
      <c r="AM295" s="3">
        <f t="shared" si="39"/>
        <v>0</v>
      </c>
      <c r="AN295" s="3">
        <f t="shared" si="42"/>
        <v>0</v>
      </c>
    </row>
    <row r="296">
      <c r="A296" s="343"/>
      <c r="B296" s="344"/>
      <c r="C296" s="344"/>
      <c r="D296" s="344"/>
      <c r="E296" s="344"/>
      <c r="F296" s="345"/>
      <c r="G296" s="346"/>
      <c r="H296" s="347"/>
      <c r="I296" s="348"/>
      <c r="J296" s="345"/>
      <c r="K296" s="349"/>
      <c r="L296" s="344"/>
      <c r="M296" s="350"/>
      <c r="N296" s="351"/>
      <c r="O296" s="352"/>
      <c r="P296" s="353"/>
      <c r="Q296" s="354"/>
      <c r="R296" s="355"/>
      <c r="S296" s="356"/>
      <c r="T296" s="357"/>
      <c r="U296" s="358"/>
      <c r="V296" s="358"/>
      <c r="W296" s="358"/>
      <c r="X296" s="359"/>
      <c r="Y296" s="344"/>
      <c r="Z296" s="344"/>
      <c r="AA296" s="344"/>
      <c r="AB296" s="344"/>
      <c r="AC296" s="344"/>
      <c r="AD296" s="344"/>
      <c r="AE296" s="344"/>
      <c r="AF296" s="344"/>
      <c r="AG296" s="101"/>
      <c r="AH296" s="344"/>
      <c r="AK296" s="3">
        <f t="shared" si="37"/>
        <v>0</v>
      </c>
      <c r="AL296" s="3">
        <f t="shared" si="38"/>
        <v>0</v>
      </c>
      <c r="AM296" s="3">
        <f t="shared" si="39"/>
        <v>0</v>
      </c>
      <c r="AN296" s="3">
        <f t="shared" si="42"/>
        <v>0</v>
      </c>
    </row>
    <row r="297">
      <c r="A297" s="343"/>
      <c r="B297" s="344"/>
      <c r="C297" s="344"/>
      <c r="D297" s="344"/>
      <c r="E297" s="344"/>
      <c r="F297" s="345"/>
      <c r="G297" s="346"/>
      <c r="H297" s="347"/>
      <c r="I297" s="348"/>
      <c r="J297" s="345"/>
      <c r="K297" s="349"/>
      <c r="L297" s="344"/>
      <c r="M297" s="350"/>
      <c r="N297" s="351"/>
      <c r="O297" s="352"/>
      <c r="P297" s="353"/>
      <c r="Q297" s="354"/>
      <c r="R297" s="355"/>
      <c r="S297" s="356"/>
      <c r="T297" s="357"/>
      <c r="U297" s="358"/>
      <c r="V297" s="358"/>
      <c r="W297" s="358"/>
      <c r="X297" s="359"/>
      <c r="Y297" s="344"/>
      <c r="Z297" s="344"/>
      <c r="AA297" s="344"/>
      <c r="AB297" s="344"/>
      <c r="AC297" s="344"/>
      <c r="AD297" s="344"/>
      <c r="AE297" s="344"/>
      <c r="AF297" s="344"/>
      <c r="AG297" s="101"/>
      <c r="AH297" s="344"/>
      <c r="AK297" s="3">
        <f t="shared" si="37"/>
        <v>0</v>
      </c>
      <c r="AL297" s="3">
        <f t="shared" si="38"/>
        <v>0</v>
      </c>
      <c r="AM297" s="3">
        <f t="shared" si="39"/>
        <v>0</v>
      </c>
      <c r="AN297" s="3">
        <f t="shared" si="42"/>
        <v>0</v>
      </c>
    </row>
    <row r="298">
      <c r="A298" s="343"/>
      <c r="B298" s="344"/>
      <c r="C298" s="344"/>
      <c r="D298" s="344"/>
      <c r="E298" s="344"/>
      <c r="F298" s="345"/>
      <c r="G298" s="346"/>
      <c r="H298" s="347"/>
      <c r="I298" s="348"/>
      <c r="J298" s="345"/>
      <c r="K298" s="349"/>
      <c r="L298" s="344"/>
      <c r="M298" s="350"/>
      <c r="N298" s="351"/>
      <c r="O298" s="352"/>
      <c r="P298" s="353"/>
      <c r="Q298" s="354"/>
      <c r="R298" s="355"/>
      <c r="S298" s="356"/>
      <c r="T298" s="357"/>
      <c r="U298" s="358"/>
      <c r="V298" s="358"/>
      <c r="W298" s="358"/>
      <c r="X298" s="359"/>
      <c r="Y298" s="344"/>
      <c r="Z298" s="344"/>
      <c r="AA298" s="344"/>
      <c r="AB298" s="344"/>
      <c r="AC298" s="344"/>
      <c r="AD298" s="344"/>
      <c r="AE298" s="344"/>
      <c r="AF298" s="344"/>
      <c r="AG298" s="101"/>
      <c r="AH298" s="344"/>
      <c r="AK298" s="3">
        <f t="shared" si="37"/>
        <v>0</v>
      </c>
      <c r="AL298" s="3">
        <f t="shared" si="38"/>
        <v>0</v>
      </c>
      <c r="AM298" s="3">
        <f t="shared" si="39"/>
        <v>0</v>
      </c>
      <c r="AN298" s="3">
        <f t="shared" si="42"/>
        <v>0</v>
      </c>
    </row>
    <row r="299">
      <c r="A299" s="343"/>
      <c r="B299" s="344"/>
      <c r="C299" s="344"/>
      <c r="D299" s="344"/>
      <c r="E299" s="344"/>
      <c r="F299" s="345"/>
      <c r="G299" s="346"/>
      <c r="H299" s="347"/>
      <c r="I299" s="348"/>
      <c r="J299" s="345"/>
      <c r="K299" s="349"/>
      <c r="L299" s="344"/>
      <c r="M299" s="350"/>
      <c r="N299" s="351"/>
      <c r="O299" s="352"/>
      <c r="P299" s="353"/>
      <c r="Q299" s="354"/>
      <c r="R299" s="355"/>
      <c r="S299" s="356"/>
      <c r="T299" s="357"/>
      <c r="U299" s="358"/>
      <c r="V299" s="358"/>
      <c r="W299" s="358"/>
      <c r="X299" s="359"/>
      <c r="Y299" s="344"/>
      <c r="Z299" s="344"/>
      <c r="AA299" s="344"/>
      <c r="AB299" s="344"/>
      <c r="AC299" s="344"/>
      <c r="AD299" s="344"/>
      <c r="AE299" s="344"/>
      <c r="AF299" s="344"/>
      <c r="AG299" s="101"/>
      <c r="AH299" s="344"/>
      <c r="AK299" s="3">
        <f t="shared" si="37"/>
        <v>0</v>
      </c>
      <c r="AL299" s="3">
        <f t="shared" si="38"/>
        <v>0</v>
      </c>
      <c r="AM299" s="3">
        <f t="shared" si="39"/>
        <v>0</v>
      </c>
      <c r="AN299" s="3">
        <f t="shared" si="42"/>
        <v>0</v>
      </c>
    </row>
    <row r="300">
      <c r="A300" s="343"/>
      <c r="B300" s="344"/>
      <c r="C300" s="344"/>
      <c r="D300" s="344"/>
      <c r="E300" s="344"/>
      <c r="F300" s="345"/>
      <c r="G300" s="346"/>
      <c r="H300" s="347"/>
      <c r="I300" s="348"/>
      <c r="J300" s="345"/>
      <c r="K300" s="349"/>
      <c r="L300" s="344"/>
      <c r="M300" s="350"/>
      <c r="N300" s="351"/>
      <c r="O300" s="352"/>
      <c r="P300" s="353"/>
      <c r="Q300" s="354"/>
      <c r="R300" s="355"/>
      <c r="S300" s="356"/>
      <c r="T300" s="357"/>
      <c r="U300" s="358"/>
      <c r="V300" s="358"/>
      <c r="W300" s="358"/>
      <c r="X300" s="359"/>
      <c r="Y300" s="344"/>
      <c r="Z300" s="344"/>
      <c r="AA300" s="344"/>
      <c r="AB300" s="344"/>
      <c r="AC300" s="344"/>
      <c r="AD300" s="344"/>
      <c r="AE300" s="344"/>
      <c r="AF300" s="344"/>
      <c r="AG300" s="101"/>
      <c r="AH300" s="344"/>
      <c r="AK300" s="3">
        <f t="shared" si="37"/>
        <v>0</v>
      </c>
      <c r="AL300" s="3">
        <f t="shared" si="38"/>
        <v>0</v>
      </c>
      <c r="AM300" s="3">
        <f t="shared" si="39"/>
        <v>0</v>
      </c>
      <c r="AN300" s="3">
        <f t="shared" si="42"/>
        <v>0</v>
      </c>
    </row>
    <row r="301">
      <c r="A301" s="343"/>
      <c r="B301" s="344"/>
      <c r="C301" s="344"/>
      <c r="D301" s="344"/>
      <c r="E301" s="344"/>
      <c r="F301" s="345"/>
      <c r="G301" s="346"/>
      <c r="H301" s="347"/>
      <c r="I301" s="348"/>
      <c r="J301" s="345"/>
      <c r="K301" s="349"/>
      <c r="L301" s="344"/>
      <c r="M301" s="350"/>
      <c r="N301" s="351"/>
      <c r="O301" s="352"/>
      <c r="P301" s="353"/>
      <c r="Q301" s="354"/>
      <c r="R301" s="355"/>
      <c r="S301" s="356"/>
      <c r="T301" s="357"/>
      <c r="U301" s="358"/>
      <c r="V301" s="358"/>
      <c r="W301" s="358"/>
      <c r="X301" s="359"/>
      <c r="Y301" s="344"/>
      <c r="Z301" s="344"/>
      <c r="AA301" s="344"/>
      <c r="AB301" s="344"/>
      <c r="AC301" s="344"/>
      <c r="AD301" s="344"/>
      <c r="AE301" s="344"/>
      <c r="AF301" s="344"/>
      <c r="AG301" s="101"/>
      <c r="AH301" s="344"/>
      <c r="AK301" s="3">
        <f t="shared" si="37"/>
        <v>0</v>
      </c>
      <c r="AL301" s="3">
        <f t="shared" si="38"/>
        <v>0</v>
      </c>
      <c r="AM301" s="3">
        <f t="shared" si="39"/>
        <v>0</v>
      </c>
      <c r="AN301" s="3">
        <f t="shared" si="42"/>
        <v>0</v>
      </c>
    </row>
    <row r="302">
      <c r="A302" s="343"/>
      <c r="B302" s="344"/>
      <c r="C302" s="344"/>
      <c r="D302" s="344"/>
      <c r="E302" s="344"/>
      <c r="F302" s="345"/>
      <c r="G302" s="346"/>
      <c r="H302" s="347"/>
      <c r="I302" s="348"/>
      <c r="J302" s="345"/>
      <c r="K302" s="349"/>
      <c r="L302" s="344"/>
      <c r="M302" s="350"/>
      <c r="N302" s="351"/>
      <c r="O302" s="352"/>
      <c r="P302" s="353"/>
      <c r="Q302" s="354"/>
      <c r="R302" s="355"/>
      <c r="S302" s="356"/>
      <c r="T302" s="357"/>
      <c r="U302" s="358"/>
      <c r="V302" s="358"/>
      <c r="W302" s="358"/>
      <c r="X302" s="359"/>
      <c r="Y302" s="344"/>
      <c r="Z302" s="344"/>
      <c r="AA302" s="344"/>
      <c r="AB302" s="344"/>
      <c r="AC302" s="344"/>
      <c r="AD302" s="344"/>
      <c r="AE302" s="344"/>
      <c r="AF302" s="344"/>
      <c r="AG302" s="101"/>
      <c r="AH302" s="344"/>
      <c r="AK302" s="3">
        <f t="shared" si="37"/>
        <v>0</v>
      </c>
      <c r="AL302" s="3">
        <f t="shared" si="38"/>
        <v>0</v>
      </c>
      <c r="AM302" s="3">
        <f t="shared" si="39"/>
        <v>0</v>
      </c>
      <c r="AN302" s="3">
        <f t="shared" si="42"/>
        <v>0</v>
      </c>
    </row>
    <row r="303">
      <c r="A303" s="343"/>
      <c r="B303" s="344"/>
      <c r="C303" s="344"/>
      <c r="D303" s="344"/>
      <c r="E303" s="344"/>
      <c r="F303" s="345"/>
      <c r="G303" s="346"/>
      <c r="H303" s="347"/>
      <c r="I303" s="348"/>
      <c r="J303" s="345"/>
      <c r="K303" s="349"/>
      <c r="L303" s="344"/>
      <c r="M303" s="350"/>
      <c r="N303" s="351"/>
      <c r="O303" s="352"/>
      <c r="P303" s="353"/>
      <c r="Q303" s="354"/>
      <c r="R303" s="355"/>
      <c r="S303" s="356"/>
      <c r="T303" s="357"/>
      <c r="U303" s="358"/>
      <c r="V303" s="358"/>
      <c r="W303" s="358"/>
      <c r="X303" s="359"/>
      <c r="Y303" s="344"/>
      <c r="Z303" s="344"/>
      <c r="AA303" s="344"/>
      <c r="AB303" s="344"/>
      <c r="AC303" s="344"/>
      <c r="AD303" s="344"/>
      <c r="AE303" s="344"/>
      <c r="AF303" s="344"/>
      <c r="AG303" s="101"/>
      <c r="AH303" s="344"/>
      <c r="AK303" s="3">
        <f t="shared" si="37"/>
        <v>0</v>
      </c>
      <c r="AL303" s="3">
        <f t="shared" si="38"/>
        <v>0</v>
      </c>
      <c r="AM303" s="3">
        <f t="shared" si="39"/>
        <v>0</v>
      </c>
      <c r="AN303" s="3">
        <f t="shared" si="42"/>
        <v>0</v>
      </c>
    </row>
    <row r="304">
      <c r="A304" s="343"/>
      <c r="B304" s="344"/>
      <c r="C304" s="344"/>
      <c r="D304" s="344"/>
      <c r="E304" s="344"/>
      <c r="F304" s="345"/>
      <c r="G304" s="346"/>
      <c r="H304" s="347"/>
      <c r="I304" s="348"/>
      <c r="J304" s="345"/>
      <c r="K304" s="349"/>
      <c r="L304" s="344"/>
      <c r="M304" s="350"/>
      <c r="N304" s="351"/>
      <c r="O304" s="352"/>
      <c r="P304" s="353"/>
      <c r="Q304" s="354"/>
      <c r="R304" s="355"/>
      <c r="S304" s="356"/>
      <c r="T304" s="357"/>
      <c r="U304" s="358"/>
      <c r="V304" s="358"/>
      <c r="W304" s="358"/>
      <c r="X304" s="359"/>
      <c r="Y304" s="344"/>
      <c r="Z304" s="344"/>
      <c r="AA304" s="344"/>
      <c r="AB304" s="344"/>
      <c r="AC304" s="344"/>
      <c r="AD304" s="344"/>
      <c r="AE304" s="344"/>
      <c r="AF304" s="344"/>
      <c r="AG304" s="101"/>
      <c r="AH304" s="344"/>
      <c r="AK304" s="3">
        <f t="shared" si="37"/>
        <v>0</v>
      </c>
      <c r="AL304" s="3">
        <f t="shared" si="38"/>
        <v>0</v>
      </c>
      <c r="AM304" s="3">
        <f t="shared" si="39"/>
        <v>0</v>
      </c>
      <c r="AN304" s="3">
        <f t="shared" si="42"/>
        <v>0</v>
      </c>
    </row>
    <row r="305">
      <c r="A305" s="343"/>
      <c r="B305" s="344"/>
      <c r="C305" s="344"/>
      <c r="D305" s="344"/>
      <c r="E305" s="344"/>
      <c r="F305" s="345"/>
      <c r="G305" s="346"/>
      <c r="H305" s="347"/>
      <c r="I305" s="348"/>
      <c r="J305" s="345"/>
      <c r="K305" s="349"/>
      <c r="L305" s="344"/>
      <c r="M305" s="350"/>
      <c r="N305" s="351"/>
      <c r="O305" s="352"/>
      <c r="P305" s="353"/>
      <c r="Q305" s="354"/>
      <c r="R305" s="355"/>
      <c r="S305" s="356"/>
      <c r="T305" s="357"/>
      <c r="U305" s="358"/>
      <c r="V305" s="358"/>
      <c r="W305" s="358"/>
      <c r="X305" s="359"/>
      <c r="Y305" s="344"/>
      <c r="Z305" s="344"/>
      <c r="AA305" s="344"/>
      <c r="AB305" s="344"/>
      <c r="AC305" s="344"/>
      <c r="AD305" s="344"/>
      <c r="AE305" s="344"/>
      <c r="AF305" s="344"/>
      <c r="AG305" s="101"/>
      <c r="AH305" s="344"/>
      <c r="AK305" s="3">
        <f t="shared" si="37"/>
        <v>0</v>
      </c>
      <c r="AL305" s="3">
        <f t="shared" si="38"/>
        <v>0</v>
      </c>
      <c r="AM305" s="3">
        <f t="shared" si="39"/>
        <v>0</v>
      </c>
      <c r="AN305" s="3">
        <f t="shared" si="42"/>
        <v>0</v>
      </c>
    </row>
    <row r="306">
      <c r="A306" s="343"/>
      <c r="B306" s="344"/>
      <c r="C306" s="344"/>
      <c r="D306" s="344"/>
      <c r="E306" s="344"/>
      <c r="F306" s="345"/>
      <c r="G306" s="346"/>
      <c r="H306" s="347"/>
      <c r="I306" s="348"/>
      <c r="J306" s="345"/>
      <c r="K306" s="349"/>
      <c r="L306" s="344"/>
      <c r="M306" s="350"/>
      <c r="N306" s="351"/>
      <c r="O306" s="352"/>
      <c r="P306" s="353"/>
      <c r="Q306" s="354"/>
      <c r="R306" s="355"/>
      <c r="S306" s="356"/>
      <c r="T306" s="357"/>
      <c r="U306" s="358"/>
      <c r="V306" s="358"/>
      <c r="W306" s="358"/>
      <c r="X306" s="359"/>
      <c r="Y306" s="344"/>
      <c r="Z306" s="344"/>
      <c r="AA306" s="344"/>
      <c r="AB306" s="344"/>
      <c r="AC306" s="344"/>
      <c r="AD306" s="344"/>
      <c r="AE306" s="344"/>
      <c r="AF306" s="344"/>
      <c r="AG306" s="101"/>
      <c r="AH306" s="344"/>
      <c r="AK306" s="3">
        <f t="shared" si="37"/>
        <v>0</v>
      </c>
      <c r="AL306" s="3">
        <f t="shared" si="38"/>
        <v>0</v>
      </c>
      <c r="AM306" s="3">
        <f t="shared" si="39"/>
        <v>0</v>
      </c>
      <c r="AN306" s="3">
        <f t="shared" si="42"/>
        <v>0</v>
      </c>
    </row>
    <row r="307">
      <c r="A307" s="343"/>
      <c r="B307" s="344"/>
      <c r="C307" s="344"/>
      <c r="D307" s="344"/>
      <c r="E307" s="344"/>
      <c r="F307" s="345"/>
      <c r="G307" s="346"/>
      <c r="H307" s="347"/>
      <c r="I307" s="348"/>
      <c r="J307" s="345"/>
      <c r="K307" s="349"/>
      <c r="L307" s="344"/>
      <c r="M307" s="350"/>
      <c r="N307" s="351"/>
      <c r="O307" s="352"/>
      <c r="P307" s="353"/>
      <c r="Q307" s="354"/>
      <c r="R307" s="355"/>
      <c r="S307" s="356"/>
      <c r="T307" s="357"/>
      <c r="U307" s="358"/>
      <c r="V307" s="358"/>
      <c r="W307" s="358"/>
      <c r="X307" s="359"/>
      <c r="Y307" s="344"/>
      <c r="Z307" s="344"/>
      <c r="AA307" s="344"/>
      <c r="AB307" s="344"/>
      <c r="AC307" s="344"/>
      <c r="AD307" s="344"/>
      <c r="AE307" s="344"/>
      <c r="AF307" s="344"/>
      <c r="AG307" s="101"/>
      <c r="AH307" s="344"/>
      <c r="AK307" s="3">
        <f t="shared" si="37"/>
        <v>0</v>
      </c>
      <c r="AL307" s="3">
        <f t="shared" si="38"/>
        <v>0</v>
      </c>
      <c r="AM307" s="3">
        <f t="shared" si="39"/>
        <v>0</v>
      </c>
      <c r="AN307" s="3">
        <f t="shared" si="42"/>
        <v>0</v>
      </c>
    </row>
    <row r="308">
      <c r="A308" s="343"/>
      <c r="B308" s="344"/>
      <c r="C308" s="344"/>
      <c r="D308" s="344"/>
      <c r="E308" s="344"/>
      <c r="F308" s="345"/>
      <c r="G308" s="346"/>
      <c r="H308" s="347"/>
      <c r="I308" s="348"/>
      <c r="J308" s="345"/>
      <c r="K308" s="349"/>
      <c r="L308" s="344"/>
      <c r="M308" s="350"/>
      <c r="N308" s="351"/>
      <c r="O308" s="352"/>
      <c r="P308" s="353"/>
      <c r="Q308" s="354"/>
      <c r="R308" s="355"/>
      <c r="S308" s="356"/>
      <c r="T308" s="357"/>
      <c r="U308" s="358"/>
      <c r="V308" s="358"/>
      <c r="W308" s="358"/>
      <c r="X308" s="359"/>
      <c r="Y308" s="344"/>
      <c r="Z308" s="344"/>
      <c r="AA308" s="344"/>
      <c r="AB308" s="344"/>
      <c r="AC308" s="344"/>
      <c r="AD308" s="344"/>
      <c r="AE308" s="344"/>
      <c r="AF308" s="344"/>
      <c r="AG308" s="101"/>
      <c r="AH308" s="344"/>
      <c r="AK308" s="3">
        <f t="shared" si="37"/>
        <v>0</v>
      </c>
      <c r="AL308" s="3">
        <f t="shared" si="38"/>
        <v>0</v>
      </c>
      <c r="AM308" s="3">
        <f t="shared" si="39"/>
        <v>0</v>
      </c>
      <c r="AN308" s="3">
        <f t="shared" si="42"/>
        <v>0</v>
      </c>
    </row>
    <row r="309">
      <c r="A309" s="343"/>
      <c r="B309" s="344"/>
      <c r="C309" s="344"/>
      <c r="D309" s="344"/>
      <c r="E309" s="344"/>
      <c r="F309" s="345"/>
      <c r="G309" s="346"/>
      <c r="H309" s="347"/>
      <c r="I309" s="348"/>
      <c r="J309" s="345"/>
      <c r="K309" s="349"/>
      <c r="L309" s="344"/>
      <c r="M309" s="350"/>
      <c r="N309" s="351"/>
      <c r="O309" s="352"/>
      <c r="P309" s="353"/>
      <c r="Q309" s="354"/>
      <c r="R309" s="355"/>
      <c r="S309" s="356"/>
      <c r="T309" s="357"/>
      <c r="U309" s="358"/>
      <c r="V309" s="358"/>
      <c r="W309" s="358"/>
      <c r="X309" s="359"/>
      <c r="Y309" s="344"/>
      <c r="Z309" s="344"/>
      <c r="AA309" s="344"/>
      <c r="AB309" s="344"/>
      <c r="AC309" s="344"/>
      <c r="AD309" s="344"/>
      <c r="AE309" s="344"/>
      <c r="AF309" s="344"/>
      <c r="AG309" s="101"/>
      <c r="AH309" s="344"/>
      <c r="AK309" s="3">
        <f t="shared" si="37"/>
        <v>0</v>
      </c>
      <c r="AL309" s="3">
        <f t="shared" si="38"/>
        <v>0</v>
      </c>
      <c r="AM309" s="3">
        <f t="shared" si="39"/>
        <v>0</v>
      </c>
      <c r="AN309" s="3">
        <f t="shared" si="42"/>
        <v>0</v>
      </c>
    </row>
    <row r="310">
      <c r="A310" s="343"/>
      <c r="B310" s="344"/>
      <c r="C310" s="344"/>
      <c r="D310" s="344"/>
      <c r="E310" s="344"/>
      <c r="F310" s="345"/>
      <c r="G310" s="346"/>
      <c r="H310" s="347"/>
      <c r="I310" s="348"/>
      <c r="J310" s="345"/>
      <c r="K310" s="349"/>
      <c r="L310" s="344"/>
      <c r="M310" s="350"/>
      <c r="N310" s="351"/>
      <c r="O310" s="352"/>
      <c r="P310" s="353"/>
      <c r="Q310" s="354"/>
      <c r="R310" s="355"/>
      <c r="S310" s="356"/>
      <c r="T310" s="357"/>
      <c r="U310" s="358"/>
      <c r="V310" s="358"/>
      <c r="W310" s="358"/>
      <c r="X310" s="359"/>
      <c r="Y310" s="344"/>
      <c r="Z310" s="344"/>
      <c r="AA310" s="344"/>
      <c r="AB310" s="344"/>
      <c r="AC310" s="344"/>
      <c r="AD310" s="344"/>
      <c r="AE310" s="344"/>
      <c r="AF310" s="344"/>
      <c r="AG310" s="101"/>
      <c r="AH310" s="344"/>
      <c r="AK310" s="3">
        <f t="shared" si="37"/>
        <v>0</v>
      </c>
      <c r="AL310" s="3">
        <f t="shared" si="38"/>
        <v>0</v>
      </c>
      <c r="AM310" s="3">
        <f t="shared" si="39"/>
        <v>0</v>
      </c>
      <c r="AN310" s="3">
        <f t="shared" si="42"/>
        <v>0</v>
      </c>
    </row>
    <row r="311">
      <c r="A311" s="343"/>
      <c r="B311" s="344"/>
      <c r="C311" s="344"/>
      <c r="D311" s="344"/>
      <c r="E311" s="344"/>
      <c r="F311" s="345"/>
      <c r="G311" s="346"/>
      <c r="H311" s="347"/>
      <c r="I311" s="348"/>
      <c r="J311" s="345"/>
      <c r="K311" s="349"/>
      <c r="L311" s="344"/>
      <c r="M311" s="350"/>
      <c r="N311" s="351"/>
      <c r="O311" s="352"/>
      <c r="P311" s="353"/>
      <c r="Q311" s="354"/>
      <c r="R311" s="355"/>
      <c r="S311" s="356"/>
      <c r="T311" s="357"/>
      <c r="U311" s="358"/>
      <c r="V311" s="358"/>
      <c r="W311" s="358"/>
      <c r="X311" s="359"/>
      <c r="Y311" s="344"/>
      <c r="Z311" s="344"/>
      <c r="AA311" s="344"/>
      <c r="AB311" s="344"/>
      <c r="AC311" s="344"/>
      <c r="AD311" s="344"/>
      <c r="AE311" s="344"/>
      <c r="AF311" s="344"/>
      <c r="AG311" s="101"/>
      <c r="AH311" s="344"/>
      <c r="AK311" s="3">
        <f t="shared" si="37"/>
        <v>0</v>
      </c>
      <c r="AL311" s="3">
        <f t="shared" si="38"/>
        <v>0</v>
      </c>
      <c r="AM311" s="3">
        <f t="shared" si="39"/>
        <v>0</v>
      </c>
      <c r="AN311" s="3">
        <f t="shared" si="42"/>
        <v>0</v>
      </c>
    </row>
    <row r="312">
      <c r="A312" s="343"/>
      <c r="B312" s="344"/>
      <c r="C312" s="344"/>
      <c r="D312" s="344"/>
      <c r="E312" s="344"/>
      <c r="F312" s="345"/>
      <c r="G312" s="346"/>
      <c r="H312" s="347"/>
      <c r="I312" s="348"/>
      <c r="J312" s="345"/>
      <c r="K312" s="349"/>
      <c r="L312" s="344"/>
      <c r="M312" s="350"/>
      <c r="N312" s="351"/>
      <c r="O312" s="352"/>
      <c r="P312" s="353"/>
      <c r="Q312" s="354"/>
      <c r="R312" s="355"/>
      <c r="S312" s="356"/>
      <c r="T312" s="357"/>
      <c r="U312" s="358"/>
      <c r="V312" s="358"/>
      <c r="W312" s="358"/>
      <c r="X312" s="359"/>
      <c r="Y312" s="344"/>
      <c r="Z312" s="344"/>
      <c r="AA312" s="344"/>
      <c r="AB312" s="344"/>
      <c r="AC312" s="344"/>
      <c r="AD312" s="344"/>
      <c r="AE312" s="344"/>
      <c r="AF312" s="344"/>
      <c r="AG312" s="101"/>
      <c r="AH312" s="344"/>
      <c r="AK312" s="3">
        <f t="shared" si="37"/>
        <v>0</v>
      </c>
      <c r="AL312" s="3">
        <f t="shared" si="38"/>
        <v>0</v>
      </c>
      <c r="AM312" s="3">
        <f t="shared" si="39"/>
        <v>0</v>
      </c>
      <c r="AN312" s="3">
        <f t="shared" si="42"/>
        <v>0</v>
      </c>
    </row>
    <row r="313">
      <c r="A313" s="343"/>
      <c r="B313" s="344"/>
      <c r="C313" s="344"/>
      <c r="D313" s="344"/>
      <c r="E313" s="344"/>
      <c r="F313" s="345"/>
      <c r="G313" s="346"/>
      <c r="H313" s="347"/>
      <c r="I313" s="348"/>
      <c r="J313" s="345"/>
      <c r="K313" s="349"/>
      <c r="L313" s="344"/>
      <c r="M313" s="350"/>
      <c r="N313" s="351"/>
      <c r="O313" s="352"/>
      <c r="P313" s="353"/>
      <c r="Q313" s="354"/>
      <c r="R313" s="355"/>
      <c r="S313" s="356"/>
      <c r="T313" s="357"/>
      <c r="U313" s="358"/>
      <c r="V313" s="358"/>
      <c r="W313" s="358"/>
      <c r="X313" s="359"/>
      <c r="Y313" s="344"/>
      <c r="Z313" s="344"/>
      <c r="AA313" s="344"/>
      <c r="AB313" s="344"/>
      <c r="AC313" s="344"/>
      <c r="AD313" s="344"/>
      <c r="AE313" s="344"/>
      <c r="AF313" s="344"/>
      <c r="AG313" s="101"/>
      <c r="AH313" s="344"/>
      <c r="AK313" s="3">
        <f t="shared" si="37"/>
        <v>0</v>
      </c>
      <c r="AL313" s="3">
        <f t="shared" si="38"/>
        <v>0</v>
      </c>
      <c r="AM313" s="3">
        <f t="shared" si="39"/>
        <v>0</v>
      </c>
      <c r="AN313" s="3">
        <f t="shared" si="42"/>
        <v>0</v>
      </c>
    </row>
    <row r="314">
      <c r="A314" s="343"/>
      <c r="B314" s="344"/>
      <c r="C314" s="344"/>
      <c r="D314" s="344"/>
      <c r="E314" s="344"/>
      <c r="F314" s="345"/>
      <c r="G314" s="346"/>
      <c r="H314" s="347"/>
      <c r="I314" s="348"/>
      <c r="J314" s="345"/>
      <c r="K314" s="349"/>
      <c r="L314" s="344"/>
      <c r="M314" s="350"/>
      <c r="N314" s="351"/>
      <c r="O314" s="352"/>
      <c r="P314" s="353"/>
      <c r="Q314" s="354"/>
      <c r="R314" s="355"/>
      <c r="S314" s="356"/>
      <c r="T314" s="357"/>
      <c r="U314" s="358"/>
      <c r="V314" s="358"/>
      <c r="W314" s="358"/>
      <c r="X314" s="359"/>
      <c r="Y314" s="344"/>
      <c r="Z314" s="344"/>
      <c r="AA314" s="344"/>
      <c r="AB314" s="344"/>
      <c r="AC314" s="344"/>
      <c r="AD314" s="344"/>
      <c r="AE314" s="344"/>
      <c r="AF314" s="344"/>
      <c r="AG314" s="101"/>
      <c r="AH314" s="344"/>
      <c r="AK314" s="3">
        <f t="shared" si="37"/>
        <v>0</v>
      </c>
      <c r="AL314" s="3">
        <f t="shared" si="38"/>
        <v>0</v>
      </c>
      <c r="AM314" s="3">
        <f t="shared" si="39"/>
        <v>0</v>
      </c>
      <c r="AN314" s="3">
        <f t="shared" si="42"/>
        <v>0</v>
      </c>
    </row>
    <row r="315">
      <c r="A315" s="343"/>
      <c r="B315" s="344"/>
      <c r="C315" s="344"/>
      <c r="D315" s="344"/>
      <c r="E315" s="344"/>
      <c r="F315" s="345"/>
      <c r="G315" s="346"/>
      <c r="H315" s="347"/>
      <c r="I315" s="348"/>
      <c r="J315" s="345"/>
      <c r="K315" s="349"/>
      <c r="L315" s="344"/>
      <c r="M315" s="350"/>
      <c r="N315" s="351"/>
      <c r="O315" s="352"/>
      <c r="P315" s="353"/>
      <c r="Q315" s="354"/>
      <c r="R315" s="355"/>
      <c r="S315" s="356"/>
      <c r="T315" s="357"/>
      <c r="U315" s="358"/>
      <c r="V315" s="358"/>
      <c r="W315" s="358"/>
      <c r="X315" s="359"/>
      <c r="Y315" s="344"/>
      <c r="Z315" s="344"/>
      <c r="AA315" s="344"/>
      <c r="AB315" s="344"/>
      <c r="AC315" s="344"/>
      <c r="AD315" s="344"/>
      <c r="AE315" s="344"/>
      <c r="AF315" s="344"/>
      <c r="AG315" s="101"/>
      <c r="AH315" s="344"/>
      <c r="AK315" s="3">
        <f t="shared" si="37"/>
        <v>0</v>
      </c>
      <c r="AL315" s="3">
        <f t="shared" si="38"/>
        <v>0</v>
      </c>
      <c r="AM315" s="3">
        <f t="shared" si="39"/>
        <v>0</v>
      </c>
      <c r="AN315" s="3">
        <f t="shared" si="42"/>
        <v>0</v>
      </c>
    </row>
    <row r="316">
      <c r="A316" s="343"/>
      <c r="B316" s="344"/>
      <c r="C316" s="344"/>
      <c r="D316" s="344"/>
      <c r="E316" s="344"/>
      <c r="F316" s="345"/>
      <c r="G316" s="346"/>
      <c r="H316" s="347"/>
      <c r="I316" s="348"/>
      <c r="J316" s="345"/>
      <c r="K316" s="349"/>
      <c r="L316" s="344"/>
      <c r="M316" s="350"/>
      <c r="N316" s="351"/>
      <c r="O316" s="352"/>
      <c r="P316" s="353"/>
      <c r="Q316" s="354"/>
      <c r="R316" s="355"/>
      <c r="S316" s="356"/>
      <c r="T316" s="357"/>
      <c r="U316" s="358"/>
      <c r="V316" s="358"/>
      <c r="W316" s="358"/>
      <c r="X316" s="359"/>
      <c r="Y316" s="344"/>
      <c r="Z316" s="344"/>
      <c r="AA316" s="344"/>
      <c r="AB316" s="344"/>
      <c r="AC316" s="344"/>
      <c r="AD316" s="344"/>
      <c r="AE316" s="344"/>
      <c r="AF316" s="344"/>
      <c r="AG316" s="101"/>
      <c r="AH316" s="344"/>
      <c r="AK316" s="3">
        <f t="shared" si="37"/>
        <v>0</v>
      </c>
      <c r="AL316" s="3">
        <f t="shared" si="38"/>
        <v>0</v>
      </c>
      <c r="AM316" s="3">
        <f t="shared" si="39"/>
        <v>0</v>
      </c>
      <c r="AN316" s="3">
        <f t="shared" si="42"/>
        <v>0</v>
      </c>
    </row>
    <row r="317">
      <c r="A317" s="343"/>
      <c r="B317" s="344"/>
      <c r="C317" s="344"/>
      <c r="D317" s="344"/>
      <c r="E317" s="344"/>
      <c r="F317" s="345"/>
      <c r="G317" s="346"/>
      <c r="H317" s="347"/>
      <c r="I317" s="348"/>
      <c r="J317" s="345"/>
      <c r="K317" s="349"/>
      <c r="L317" s="344"/>
      <c r="M317" s="350"/>
      <c r="N317" s="351"/>
      <c r="O317" s="352"/>
      <c r="P317" s="353"/>
      <c r="Q317" s="354"/>
      <c r="R317" s="355"/>
      <c r="S317" s="356"/>
      <c r="T317" s="357"/>
      <c r="U317" s="358"/>
      <c r="V317" s="358"/>
      <c r="W317" s="358"/>
      <c r="X317" s="359"/>
      <c r="Y317" s="344"/>
      <c r="Z317" s="344"/>
      <c r="AA317" s="344"/>
      <c r="AB317" s="344"/>
      <c r="AC317" s="344"/>
      <c r="AD317" s="344"/>
      <c r="AE317" s="344"/>
      <c r="AF317" s="344"/>
      <c r="AG317" s="101"/>
      <c r="AH317" s="344"/>
      <c r="AK317" s="3">
        <f t="shared" si="37"/>
        <v>0</v>
      </c>
      <c r="AL317" s="3">
        <f t="shared" si="38"/>
        <v>0</v>
      </c>
      <c r="AM317" s="3">
        <f t="shared" si="39"/>
        <v>0</v>
      </c>
      <c r="AN317" s="3">
        <f t="shared" si="42"/>
        <v>0</v>
      </c>
    </row>
    <row r="318">
      <c r="A318" s="343"/>
      <c r="B318" s="344"/>
      <c r="C318" s="344"/>
      <c r="D318" s="344"/>
      <c r="E318" s="344"/>
      <c r="F318" s="345"/>
      <c r="G318" s="346"/>
      <c r="H318" s="347"/>
      <c r="I318" s="348"/>
      <c r="J318" s="345"/>
      <c r="K318" s="349"/>
      <c r="L318" s="344"/>
      <c r="M318" s="350"/>
      <c r="N318" s="351"/>
      <c r="O318" s="352"/>
      <c r="P318" s="353"/>
      <c r="Q318" s="354"/>
      <c r="R318" s="355"/>
      <c r="S318" s="356"/>
      <c r="T318" s="357"/>
      <c r="U318" s="358"/>
      <c r="V318" s="358"/>
      <c r="W318" s="358"/>
      <c r="X318" s="359"/>
      <c r="Y318" s="344"/>
      <c r="Z318" s="344"/>
      <c r="AA318" s="344"/>
      <c r="AB318" s="344"/>
      <c r="AC318" s="344"/>
      <c r="AD318" s="344"/>
      <c r="AE318" s="344"/>
      <c r="AF318" s="344"/>
      <c r="AG318" s="101"/>
      <c r="AH318" s="344"/>
      <c r="AK318" s="3">
        <f t="shared" si="37"/>
        <v>0</v>
      </c>
      <c r="AL318" s="3">
        <f t="shared" si="38"/>
        <v>0</v>
      </c>
      <c r="AM318" s="3">
        <f t="shared" si="39"/>
        <v>0</v>
      </c>
      <c r="AN318" s="3">
        <f t="shared" si="42"/>
        <v>0</v>
      </c>
    </row>
    <row r="319">
      <c r="A319" s="343"/>
      <c r="B319" s="344"/>
      <c r="C319" s="344"/>
      <c r="D319" s="344"/>
      <c r="E319" s="344"/>
      <c r="F319" s="345"/>
      <c r="G319" s="346"/>
      <c r="H319" s="347"/>
      <c r="I319" s="348"/>
      <c r="J319" s="345"/>
      <c r="K319" s="349"/>
      <c r="L319" s="344"/>
      <c r="M319" s="350"/>
      <c r="N319" s="351"/>
      <c r="O319" s="352"/>
      <c r="P319" s="353"/>
      <c r="Q319" s="354"/>
      <c r="R319" s="355"/>
      <c r="S319" s="356"/>
      <c r="T319" s="357"/>
      <c r="U319" s="358"/>
      <c r="V319" s="358"/>
      <c r="W319" s="358"/>
      <c r="X319" s="359"/>
      <c r="Y319" s="344"/>
      <c r="Z319" s="344"/>
      <c r="AA319" s="344"/>
      <c r="AB319" s="344"/>
      <c r="AC319" s="344"/>
      <c r="AD319" s="344"/>
      <c r="AE319" s="344"/>
      <c r="AF319" s="344"/>
      <c r="AG319" s="101"/>
      <c r="AH319" s="344"/>
      <c r="AK319" s="3">
        <f t="shared" si="37"/>
        <v>0</v>
      </c>
      <c r="AL319" s="3">
        <f t="shared" si="38"/>
        <v>0</v>
      </c>
      <c r="AM319" s="3">
        <f t="shared" si="39"/>
        <v>0</v>
      </c>
      <c r="AN319" s="3">
        <f t="shared" si="42"/>
        <v>0</v>
      </c>
    </row>
    <row r="320">
      <c r="A320" s="343"/>
      <c r="B320" s="344"/>
      <c r="C320" s="344"/>
      <c r="D320" s="344"/>
      <c r="E320" s="344"/>
      <c r="F320" s="345"/>
      <c r="G320" s="346"/>
      <c r="H320" s="347"/>
      <c r="I320" s="348"/>
      <c r="J320" s="345"/>
      <c r="K320" s="349"/>
      <c r="L320" s="344"/>
      <c r="M320" s="350"/>
      <c r="N320" s="351"/>
      <c r="O320" s="352"/>
      <c r="P320" s="353"/>
      <c r="Q320" s="354"/>
      <c r="R320" s="355"/>
      <c r="S320" s="356"/>
      <c r="T320" s="357"/>
      <c r="U320" s="358"/>
      <c r="V320" s="358"/>
      <c r="W320" s="358"/>
      <c r="X320" s="359"/>
      <c r="Y320" s="344"/>
      <c r="Z320" s="344"/>
      <c r="AA320" s="344"/>
      <c r="AB320" s="344"/>
      <c r="AC320" s="344"/>
      <c r="AD320" s="344"/>
      <c r="AE320" s="344"/>
      <c r="AF320" s="344"/>
      <c r="AG320" s="101"/>
      <c r="AH320" s="344"/>
      <c r="AK320" s="3">
        <f t="shared" si="37"/>
        <v>0</v>
      </c>
      <c r="AL320" s="3">
        <f t="shared" si="38"/>
        <v>0</v>
      </c>
      <c r="AM320" s="3">
        <f t="shared" si="39"/>
        <v>0</v>
      </c>
      <c r="AN320" s="3">
        <f t="shared" si="42"/>
        <v>0</v>
      </c>
    </row>
    <row r="321">
      <c r="A321" s="343"/>
      <c r="B321" s="344"/>
      <c r="C321" s="344"/>
      <c r="D321" s="344"/>
      <c r="E321" s="344"/>
      <c r="F321" s="345"/>
      <c r="G321" s="346"/>
      <c r="H321" s="347"/>
      <c r="I321" s="348"/>
      <c r="J321" s="345"/>
      <c r="K321" s="349"/>
      <c r="L321" s="344"/>
      <c r="M321" s="350"/>
      <c r="N321" s="351"/>
      <c r="O321" s="352"/>
      <c r="P321" s="353"/>
      <c r="Q321" s="354"/>
      <c r="R321" s="355"/>
      <c r="S321" s="356"/>
      <c r="T321" s="357"/>
      <c r="U321" s="358"/>
      <c r="V321" s="358"/>
      <c r="W321" s="358"/>
      <c r="X321" s="359"/>
      <c r="Y321" s="344"/>
      <c r="Z321" s="344"/>
      <c r="AA321" s="344"/>
      <c r="AB321" s="344"/>
      <c r="AC321" s="344"/>
      <c r="AD321" s="344"/>
      <c r="AE321" s="344"/>
      <c r="AF321" s="344"/>
      <c r="AG321" s="101"/>
      <c r="AH321" s="344"/>
      <c r="AK321" s="3">
        <f t="shared" si="37"/>
        <v>0</v>
      </c>
      <c r="AL321" s="3">
        <f t="shared" si="38"/>
        <v>0</v>
      </c>
      <c r="AM321" s="3">
        <f t="shared" si="39"/>
        <v>0</v>
      </c>
      <c r="AN321" s="3">
        <f t="shared" si="42"/>
        <v>0</v>
      </c>
    </row>
    <row r="322">
      <c r="A322" s="343"/>
      <c r="B322" s="344"/>
      <c r="C322" s="344"/>
      <c r="D322" s="344"/>
      <c r="E322" s="344"/>
      <c r="F322" s="345"/>
      <c r="G322" s="346"/>
      <c r="H322" s="347"/>
      <c r="I322" s="348"/>
      <c r="J322" s="345"/>
      <c r="K322" s="349"/>
      <c r="L322" s="344"/>
      <c r="M322" s="350"/>
      <c r="N322" s="351"/>
      <c r="O322" s="352"/>
      <c r="P322" s="353"/>
      <c r="Q322" s="354"/>
      <c r="R322" s="355"/>
      <c r="S322" s="356"/>
      <c r="T322" s="357"/>
      <c r="U322" s="358"/>
      <c r="V322" s="358"/>
      <c r="W322" s="358"/>
      <c r="X322" s="359"/>
      <c r="Y322" s="344"/>
      <c r="Z322" s="344"/>
      <c r="AA322" s="344"/>
      <c r="AB322" s="344"/>
      <c r="AC322" s="344"/>
      <c r="AD322" s="344"/>
      <c r="AE322" s="344"/>
      <c r="AF322" s="344"/>
      <c r="AG322" s="101"/>
      <c r="AH322" s="344"/>
      <c r="AK322" s="3">
        <f t="shared" si="37"/>
        <v>0</v>
      </c>
      <c r="AL322" s="3">
        <f t="shared" si="38"/>
        <v>0</v>
      </c>
      <c r="AM322" s="3">
        <f t="shared" si="39"/>
        <v>0</v>
      </c>
      <c r="AN322" s="3">
        <f t="shared" si="42"/>
        <v>0</v>
      </c>
    </row>
    <row r="323">
      <c r="A323" s="343"/>
      <c r="B323" s="344"/>
      <c r="C323" s="344"/>
      <c r="D323" s="344"/>
      <c r="E323" s="344"/>
      <c r="F323" s="345"/>
      <c r="G323" s="346"/>
      <c r="H323" s="347"/>
      <c r="I323" s="348"/>
      <c r="J323" s="345"/>
      <c r="K323" s="349"/>
      <c r="L323" s="344"/>
      <c r="M323" s="350"/>
      <c r="N323" s="351"/>
      <c r="O323" s="352"/>
      <c r="P323" s="353"/>
      <c r="Q323" s="354"/>
      <c r="R323" s="355"/>
      <c r="S323" s="356"/>
      <c r="T323" s="357"/>
      <c r="U323" s="358"/>
      <c r="V323" s="358"/>
      <c r="W323" s="358"/>
      <c r="X323" s="359"/>
      <c r="Y323" s="344"/>
      <c r="Z323" s="344"/>
      <c r="AA323" s="344"/>
      <c r="AB323" s="344"/>
      <c r="AC323" s="344"/>
      <c r="AD323" s="344"/>
      <c r="AE323" s="344"/>
      <c r="AF323" s="344"/>
      <c r="AG323" s="101"/>
      <c r="AH323" s="344"/>
      <c r="AK323" s="3">
        <f t="shared" si="37"/>
        <v>0</v>
      </c>
      <c r="AL323" s="3">
        <f t="shared" si="38"/>
        <v>0</v>
      </c>
      <c r="AM323" s="3">
        <f t="shared" si="39"/>
        <v>0</v>
      </c>
      <c r="AN323" s="3">
        <f t="shared" si="42"/>
        <v>0</v>
      </c>
    </row>
    <row r="324">
      <c r="A324" s="343"/>
      <c r="B324" s="344"/>
      <c r="C324" s="344"/>
      <c r="D324" s="344"/>
      <c r="E324" s="344"/>
      <c r="F324" s="345"/>
      <c r="G324" s="346"/>
      <c r="H324" s="347"/>
      <c r="I324" s="348"/>
      <c r="J324" s="345"/>
      <c r="K324" s="349"/>
      <c r="L324" s="344"/>
      <c r="M324" s="350"/>
      <c r="N324" s="351"/>
      <c r="O324" s="352"/>
      <c r="P324" s="353"/>
      <c r="Q324" s="354"/>
      <c r="R324" s="355"/>
      <c r="S324" s="356"/>
      <c r="T324" s="357"/>
      <c r="U324" s="358"/>
      <c r="V324" s="358"/>
      <c r="W324" s="358"/>
      <c r="X324" s="359"/>
      <c r="Y324" s="344"/>
      <c r="Z324" s="344"/>
      <c r="AA324" s="344"/>
      <c r="AB324" s="344"/>
      <c r="AC324" s="344"/>
      <c r="AD324" s="344"/>
      <c r="AE324" s="344"/>
      <c r="AF324" s="344"/>
      <c r="AG324" s="101"/>
      <c r="AH324" s="344"/>
      <c r="AK324" s="3">
        <f t="shared" si="37"/>
        <v>0</v>
      </c>
      <c r="AL324" s="3">
        <f t="shared" si="38"/>
        <v>0</v>
      </c>
      <c r="AM324" s="3">
        <f t="shared" si="39"/>
        <v>0</v>
      </c>
      <c r="AN324" s="3">
        <f t="shared" si="42"/>
        <v>0</v>
      </c>
    </row>
    <row r="325">
      <c r="A325" s="343"/>
      <c r="B325" s="344"/>
      <c r="C325" s="344"/>
      <c r="D325" s="344"/>
      <c r="E325" s="344"/>
      <c r="F325" s="345"/>
      <c r="G325" s="346"/>
      <c r="H325" s="347"/>
      <c r="I325" s="348"/>
      <c r="J325" s="345"/>
      <c r="K325" s="349"/>
      <c r="L325" s="344"/>
      <c r="M325" s="350"/>
      <c r="N325" s="351"/>
      <c r="O325" s="352"/>
      <c r="P325" s="353"/>
      <c r="Q325" s="354"/>
      <c r="R325" s="355"/>
      <c r="S325" s="356"/>
      <c r="T325" s="357"/>
      <c r="U325" s="358"/>
      <c r="V325" s="358"/>
      <c r="W325" s="358"/>
      <c r="X325" s="359"/>
      <c r="Y325" s="344"/>
      <c r="Z325" s="344"/>
      <c r="AA325" s="344"/>
      <c r="AB325" s="344"/>
      <c r="AC325" s="344"/>
      <c r="AD325" s="344"/>
      <c r="AE325" s="344"/>
      <c r="AF325" s="344"/>
      <c r="AG325" s="101"/>
      <c r="AH325" s="344"/>
      <c r="AK325" s="3">
        <f t="shared" si="37"/>
        <v>0</v>
      </c>
      <c r="AL325" s="3">
        <f t="shared" si="38"/>
        <v>0</v>
      </c>
      <c r="AM325" s="3">
        <f t="shared" si="39"/>
        <v>0</v>
      </c>
      <c r="AN325" s="3">
        <f t="shared" si="42"/>
        <v>0</v>
      </c>
    </row>
    <row r="326">
      <c r="A326" s="343"/>
      <c r="B326" s="344"/>
      <c r="C326" s="344"/>
      <c r="D326" s="344"/>
      <c r="E326" s="344"/>
      <c r="F326" s="345"/>
      <c r="G326" s="346"/>
      <c r="H326" s="347"/>
      <c r="I326" s="348"/>
      <c r="J326" s="345"/>
      <c r="K326" s="349"/>
      <c r="L326" s="344"/>
      <c r="M326" s="350"/>
      <c r="N326" s="351"/>
      <c r="O326" s="352"/>
      <c r="P326" s="353"/>
      <c r="Q326" s="354"/>
      <c r="R326" s="355"/>
      <c r="S326" s="356"/>
      <c r="T326" s="357"/>
      <c r="U326" s="358"/>
      <c r="V326" s="358"/>
      <c r="W326" s="358"/>
      <c r="X326" s="359"/>
      <c r="Y326" s="344"/>
      <c r="Z326" s="344"/>
      <c r="AA326" s="344"/>
      <c r="AB326" s="344"/>
      <c r="AC326" s="344"/>
      <c r="AD326" s="344"/>
      <c r="AE326" s="344"/>
      <c r="AF326" s="344"/>
      <c r="AG326" s="101"/>
      <c r="AH326" s="344"/>
      <c r="AK326" s="3">
        <f t="shared" si="37"/>
        <v>0</v>
      </c>
      <c r="AL326" s="3">
        <f t="shared" si="38"/>
        <v>0</v>
      </c>
      <c r="AM326" s="3">
        <f t="shared" si="39"/>
        <v>0</v>
      </c>
      <c r="AN326" s="3">
        <f t="shared" si="42"/>
        <v>0</v>
      </c>
    </row>
    <row r="327">
      <c r="A327" s="343"/>
      <c r="B327" s="344"/>
      <c r="C327" s="344"/>
      <c r="D327" s="344"/>
      <c r="E327" s="344"/>
      <c r="F327" s="345"/>
      <c r="G327" s="346"/>
      <c r="H327" s="347"/>
      <c r="I327" s="348"/>
      <c r="J327" s="345"/>
      <c r="K327" s="349"/>
      <c r="L327" s="344"/>
      <c r="M327" s="350"/>
      <c r="N327" s="351"/>
      <c r="O327" s="352"/>
      <c r="P327" s="353"/>
      <c r="Q327" s="354"/>
      <c r="R327" s="355"/>
      <c r="S327" s="356"/>
      <c r="T327" s="357"/>
      <c r="U327" s="358"/>
      <c r="V327" s="358"/>
      <c r="W327" s="358"/>
      <c r="X327" s="359"/>
      <c r="Y327" s="344"/>
      <c r="Z327" s="344"/>
      <c r="AA327" s="344"/>
      <c r="AB327" s="344"/>
      <c r="AC327" s="344"/>
      <c r="AD327" s="344"/>
      <c r="AE327" s="344"/>
      <c r="AF327" s="344"/>
      <c r="AG327" s="101"/>
      <c r="AH327" s="344"/>
      <c r="AK327" s="3">
        <f t="shared" si="37"/>
        <v>0</v>
      </c>
      <c r="AL327" s="3">
        <f t="shared" si="38"/>
        <v>0</v>
      </c>
      <c r="AM327" s="3">
        <f t="shared" si="39"/>
        <v>0</v>
      </c>
      <c r="AN327" s="3">
        <f t="shared" si="42"/>
        <v>0</v>
      </c>
    </row>
    <row r="328">
      <c r="A328" s="343"/>
      <c r="B328" s="344"/>
      <c r="C328" s="344"/>
      <c r="D328" s="344"/>
      <c r="E328" s="344"/>
      <c r="F328" s="345"/>
      <c r="G328" s="346"/>
      <c r="H328" s="347"/>
      <c r="I328" s="348"/>
      <c r="J328" s="345"/>
      <c r="K328" s="349"/>
      <c r="L328" s="344"/>
      <c r="M328" s="350"/>
      <c r="N328" s="351"/>
      <c r="O328" s="352"/>
      <c r="P328" s="353"/>
      <c r="Q328" s="354"/>
      <c r="R328" s="355"/>
      <c r="S328" s="356"/>
      <c r="T328" s="357"/>
      <c r="U328" s="358"/>
      <c r="V328" s="358"/>
      <c r="W328" s="358"/>
      <c r="X328" s="359"/>
      <c r="Y328" s="344"/>
      <c r="Z328" s="344"/>
      <c r="AA328" s="344"/>
      <c r="AB328" s="344"/>
      <c r="AC328" s="344"/>
      <c r="AD328" s="344"/>
      <c r="AE328" s="344"/>
      <c r="AF328" s="344"/>
      <c r="AG328" s="101"/>
      <c r="AH328" s="344"/>
      <c r="AK328" s="3">
        <f t="shared" si="37"/>
        <v>0</v>
      </c>
      <c r="AL328" s="3">
        <f t="shared" si="38"/>
        <v>0</v>
      </c>
      <c r="AM328" s="3">
        <f t="shared" si="39"/>
        <v>0</v>
      </c>
      <c r="AN328" s="3">
        <f t="shared" si="42"/>
        <v>0</v>
      </c>
    </row>
    <row r="329">
      <c r="A329" s="343"/>
      <c r="B329" s="344"/>
      <c r="C329" s="344"/>
      <c r="D329" s="344"/>
      <c r="E329" s="344"/>
      <c r="F329" s="345"/>
      <c r="G329" s="346"/>
      <c r="H329" s="347"/>
      <c r="I329" s="348"/>
      <c r="J329" s="345"/>
      <c r="K329" s="349"/>
      <c r="L329" s="344"/>
      <c r="M329" s="350"/>
      <c r="N329" s="351"/>
      <c r="O329" s="352"/>
      <c r="P329" s="353"/>
      <c r="Q329" s="354"/>
      <c r="R329" s="355"/>
      <c r="S329" s="356"/>
      <c r="T329" s="357"/>
      <c r="U329" s="358"/>
      <c r="V329" s="358"/>
      <c r="W329" s="358"/>
      <c r="X329" s="359"/>
      <c r="Y329" s="344"/>
      <c r="Z329" s="344"/>
      <c r="AA329" s="344"/>
      <c r="AB329" s="344"/>
      <c r="AC329" s="344"/>
      <c r="AD329" s="344"/>
      <c r="AE329" s="344"/>
      <c r="AF329" s="344"/>
      <c r="AG329" s="101"/>
      <c r="AH329" s="344"/>
      <c r="AK329" s="3">
        <f t="shared" si="37"/>
        <v>0</v>
      </c>
      <c r="AL329" s="3">
        <f t="shared" si="38"/>
        <v>0</v>
      </c>
      <c r="AM329" s="3">
        <f t="shared" si="39"/>
        <v>0</v>
      </c>
      <c r="AN329" s="3">
        <f t="shared" si="42"/>
        <v>0</v>
      </c>
    </row>
    <row r="330">
      <c r="A330" s="343"/>
      <c r="B330" s="344"/>
      <c r="C330" s="344"/>
      <c r="D330" s="344"/>
      <c r="E330" s="344"/>
      <c r="F330" s="345"/>
      <c r="G330" s="346"/>
      <c r="H330" s="347"/>
      <c r="I330" s="348"/>
      <c r="J330" s="345"/>
      <c r="K330" s="349"/>
      <c r="L330" s="344"/>
      <c r="M330" s="350"/>
      <c r="N330" s="351"/>
      <c r="O330" s="352"/>
      <c r="P330" s="353"/>
      <c r="Q330" s="354"/>
      <c r="R330" s="355"/>
      <c r="S330" s="356"/>
      <c r="T330" s="357"/>
      <c r="U330" s="358"/>
      <c r="V330" s="358"/>
      <c r="W330" s="358"/>
      <c r="X330" s="359"/>
      <c r="Y330" s="344"/>
      <c r="Z330" s="344"/>
      <c r="AA330" s="344"/>
      <c r="AB330" s="344"/>
      <c r="AC330" s="344"/>
      <c r="AD330" s="344"/>
      <c r="AE330" s="344"/>
      <c r="AF330" s="344"/>
      <c r="AG330" s="101"/>
      <c r="AH330" s="344"/>
      <c r="AK330" s="3">
        <f t="shared" si="37"/>
        <v>0</v>
      </c>
      <c r="AL330" s="3">
        <f t="shared" si="38"/>
        <v>0</v>
      </c>
      <c r="AM330" s="3">
        <f t="shared" si="39"/>
        <v>0</v>
      </c>
      <c r="AN330" s="3">
        <f t="shared" si="42"/>
        <v>0</v>
      </c>
    </row>
    <row r="331">
      <c r="A331" s="343"/>
      <c r="B331" s="344"/>
      <c r="C331" s="344"/>
      <c r="D331" s="344"/>
      <c r="E331" s="344"/>
      <c r="F331" s="345"/>
      <c r="G331" s="346"/>
      <c r="H331" s="347"/>
      <c r="I331" s="348"/>
      <c r="J331" s="345"/>
      <c r="K331" s="349"/>
      <c r="L331" s="344"/>
      <c r="M331" s="350"/>
      <c r="N331" s="351"/>
      <c r="O331" s="352"/>
      <c r="P331" s="353"/>
      <c r="Q331" s="354"/>
      <c r="R331" s="355"/>
      <c r="S331" s="356"/>
      <c r="T331" s="357"/>
      <c r="U331" s="358"/>
      <c r="V331" s="358"/>
      <c r="W331" s="358"/>
      <c r="X331" s="359"/>
      <c r="Y331" s="344"/>
      <c r="Z331" s="344"/>
      <c r="AA331" s="344"/>
      <c r="AB331" s="344"/>
      <c r="AC331" s="344"/>
      <c r="AD331" s="344"/>
      <c r="AE331" s="344"/>
      <c r="AF331" s="344"/>
      <c r="AG331" s="101"/>
      <c r="AH331" s="344"/>
      <c r="AK331" s="3">
        <f t="shared" si="37"/>
        <v>0</v>
      </c>
      <c r="AL331" s="3">
        <f t="shared" si="38"/>
        <v>0</v>
      </c>
      <c r="AM331" s="3">
        <f t="shared" si="39"/>
        <v>0</v>
      </c>
      <c r="AN331" s="3">
        <f t="shared" si="42"/>
        <v>0</v>
      </c>
    </row>
    <row r="332">
      <c r="A332" s="343"/>
      <c r="B332" s="344"/>
      <c r="C332" s="344"/>
      <c r="D332" s="344"/>
      <c r="E332" s="344"/>
      <c r="F332" s="345"/>
      <c r="G332" s="346"/>
      <c r="H332" s="347"/>
      <c r="I332" s="348"/>
      <c r="J332" s="345"/>
      <c r="K332" s="349"/>
      <c r="L332" s="344"/>
      <c r="M332" s="350"/>
      <c r="N332" s="351"/>
      <c r="O332" s="352"/>
      <c r="P332" s="353"/>
      <c r="Q332" s="354"/>
      <c r="R332" s="355"/>
      <c r="S332" s="356"/>
      <c r="T332" s="357"/>
      <c r="U332" s="358"/>
      <c r="V332" s="358"/>
      <c r="W332" s="358"/>
      <c r="X332" s="359"/>
      <c r="Y332" s="344"/>
      <c r="Z332" s="344"/>
      <c r="AA332" s="344"/>
      <c r="AB332" s="344"/>
      <c r="AC332" s="344"/>
      <c r="AD332" s="344"/>
      <c r="AE332" s="344"/>
      <c r="AF332" s="344"/>
      <c r="AG332" s="101"/>
      <c r="AH332" s="344"/>
      <c r="AK332" s="3">
        <f t="shared" si="37"/>
        <v>0</v>
      </c>
      <c r="AL332" s="3">
        <f t="shared" si="38"/>
        <v>0</v>
      </c>
      <c r="AM332" s="3">
        <f t="shared" si="39"/>
        <v>0</v>
      </c>
      <c r="AN332" s="3">
        <f t="shared" si="42"/>
        <v>0</v>
      </c>
    </row>
    <row r="333">
      <c r="A333" s="343"/>
      <c r="B333" s="344"/>
      <c r="C333" s="344"/>
      <c r="D333" s="344"/>
      <c r="E333" s="344"/>
      <c r="F333" s="345"/>
      <c r="G333" s="346"/>
      <c r="H333" s="347"/>
      <c r="I333" s="348"/>
      <c r="J333" s="345"/>
      <c r="K333" s="349"/>
      <c r="L333" s="344"/>
      <c r="M333" s="350"/>
      <c r="N333" s="351"/>
      <c r="O333" s="352"/>
      <c r="P333" s="353"/>
      <c r="Q333" s="354"/>
      <c r="R333" s="355"/>
      <c r="S333" s="356"/>
      <c r="T333" s="357"/>
      <c r="U333" s="358"/>
      <c r="V333" s="358"/>
      <c r="W333" s="358"/>
      <c r="X333" s="359"/>
      <c r="Y333" s="344"/>
      <c r="Z333" s="344"/>
      <c r="AA333" s="344"/>
      <c r="AB333" s="344"/>
      <c r="AC333" s="344"/>
      <c r="AD333" s="344"/>
      <c r="AE333" s="344"/>
      <c r="AF333" s="344"/>
      <c r="AG333" s="101"/>
      <c r="AH333" s="344"/>
      <c r="AK333" s="3">
        <f t="shared" si="37"/>
        <v>0</v>
      </c>
      <c r="AL333" s="3">
        <f t="shared" si="38"/>
        <v>0</v>
      </c>
      <c r="AM333" s="3">
        <f t="shared" si="39"/>
        <v>0</v>
      </c>
      <c r="AN333" s="3">
        <f t="shared" si="42"/>
        <v>0</v>
      </c>
    </row>
    <row r="334">
      <c r="A334" s="343"/>
      <c r="B334" s="344"/>
      <c r="C334" s="344"/>
      <c r="D334" s="344"/>
      <c r="E334" s="344"/>
      <c r="F334" s="345"/>
      <c r="G334" s="346"/>
      <c r="H334" s="347"/>
      <c r="I334" s="348"/>
      <c r="J334" s="345"/>
      <c r="K334" s="349"/>
      <c r="L334" s="344"/>
      <c r="M334" s="350"/>
      <c r="N334" s="351"/>
      <c r="O334" s="352"/>
      <c r="P334" s="353"/>
      <c r="Q334" s="354"/>
      <c r="R334" s="355"/>
      <c r="S334" s="356"/>
      <c r="T334" s="357"/>
      <c r="U334" s="358"/>
      <c r="V334" s="358"/>
      <c r="W334" s="358"/>
      <c r="X334" s="359"/>
      <c r="Y334" s="344"/>
      <c r="Z334" s="344"/>
      <c r="AA334" s="344"/>
      <c r="AB334" s="344"/>
      <c r="AC334" s="344"/>
      <c r="AD334" s="344"/>
      <c r="AE334" s="344"/>
      <c r="AF334" s="344"/>
      <c r="AG334" s="101"/>
      <c r="AH334" s="344"/>
      <c r="AK334" s="3">
        <f t="shared" si="37"/>
        <v>0</v>
      </c>
      <c r="AL334" s="3">
        <f t="shared" si="38"/>
        <v>0</v>
      </c>
      <c r="AM334" s="3">
        <f t="shared" si="39"/>
        <v>0</v>
      </c>
      <c r="AN334" s="3">
        <f t="shared" si="42"/>
        <v>0</v>
      </c>
    </row>
    <row r="335">
      <c r="A335" s="343"/>
      <c r="B335" s="344"/>
      <c r="C335" s="344"/>
      <c r="D335" s="344"/>
      <c r="E335" s="344"/>
      <c r="F335" s="345"/>
      <c r="G335" s="346"/>
      <c r="H335" s="347"/>
      <c r="I335" s="348"/>
      <c r="J335" s="345"/>
      <c r="K335" s="349"/>
      <c r="L335" s="344"/>
      <c r="M335" s="350"/>
      <c r="N335" s="351"/>
      <c r="O335" s="352"/>
      <c r="P335" s="353"/>
      <c r="Q335" s="354"/>
      <c r="R335" s="355"/>
      <c r="S335" s="356"/>
      <c r="T335" s="357"/>
      <c r="U335" s="358"/>
      <c r="V335" s="358"/>
      <c r="W335" s="358"/>
      <c r="X335" s="359"/>
      <c r="Y335" s="344"/>
      <c r="Z335" s="344"/>
      <c r="AA335" s="344"/>
      <c r="AB335" s="344"/>
      <c r="AC335" s="344"/>
      <c r="AD335" s="344"/>
      <c r="AE335" s="344"/>
      <c r="AF335" s="344"/>
      <c r="AG335" s="101"/>
      <c r="AH335" s="344"/>
      <c r="AK335" s="3">
        <f t="shared" si="37"/>
        <v>0</v>
      </c>
      <c r="AL335" s="3">
        <f t="shared" si="38"/>
        <v>0</v>
      </c>
      <c r="AM335" s="3">
        <f t="shared" si="39"/>
        <v>0</v>
      </c>
      <c r="AN335" s="3">
        <f t="shared" si="42"/>
        <v>0</v>
      </c>
    </row>
    <row r="336">
      <c r="A336" s="343"/>
      <c r="B336" s="344"/>
      <c r="C336" s="344"/>
      <c r="D336" s="344"/>
      <c r="E336" s="344"/>
      <c r="F336" s="345"/>
      <c r="G336" s="346"/>
      <c r="H336" s="347"/>
      <c r="I336" s="348"/>
      <c r="J336" s="345"/>
      <c r="K336" s="349"/>
      <c r="L336" s="344"/>
      <c r="M336" s="350"/>
      <c r="N336" s="351"/>
      <c r="O336" s="352"/>
      <c r="P336" s="353"/>
      <c r="Q336" s="354"/>
      <c r="R336" s="355"/>
      <c r="S336" s="356"/>
      <c r="T336" s="357"/>
      <c r="U336" s="358"/>
      <c r="V336" s="358"/>
      <c r="W336" s="358"/>
      <c r="X336" s="359"/>
      <c r="Y336" s="344"/>
      <c r="Z336" s="344"/>
      <c r="AA336" s="344"/>
      <c r="AB336" s="344"/>
      <c r="AC336" s="344"/>
      <c r="AD336" s="344"/>
      <c r="AE336" s="344"/>
      <c r="AF336" s="344"/>
      <c r="AG336" s="101"/>
      <c r="AH336" s="344"/>
      <c r="AK336" s="3">
        <f t="shared" si="37"/>
        <v>0</v>
      </c>
      <c r="AL336" s="3">
        <f t="shared" si="38"/>
        <v>0</v>
      </c>
      <c r="AM336" s="3">
        <f t="shared" si="39"/>
        <v>0</v>
      </c>
      <c r="AN336" s="3">
        <f t="shared" si="42"/>
        <v>0</v>
      </c>
    </row>
    <row r="337">
      <c r="A337" s="343"/>
      <c r="B337" s="344"/>
      <c r="C337" s="344"/>
      <c r="D337" s="344"/>
      <c r="E337" s="344"/>
      <c r="F337" s="345"/>
      <c r="G337" s="346"/>
      <c r="H337" s="347"/>
      <c r="I337" s="348"/>
      <c r="J337" s="345"/>
      <c r="K337" s="349"/>
      <c r="L337" s="344"/>
      <c r="M337" s="350"/>
      <c r="N337" s="351"/>
      <c r="O337" s="352"/>
      <c r="P337" s="353"/>
      <c r="Q337" s="354"/>
      <c r="R337" s="355"/>
      <c r="S337" s="356"/>
      <c r="T337" s="357"/>
      <c r="U337" s="358"/>
      <c r="V337" s="358"/>
      <c r="W337" s="358"/>
      <c r="X337" s="359"/>
      <c r="Y337" s="344"/>
      <c r="Z337" s="344"/>
      <c r="AA337" s="344"/>
      <c r="AB337" s="344"/>
      <c r="AC337" s="344"/>
      <c r="AD337" s="344"/>
      <c r="AE337" s="344"/>
      <c r="AF337" s="344"/>
      <c r="AG337" s="101"/>
      <c r="AH337" s="344"/>
      <c r="AK337" s="3">
        <f t="shared" si="37"/>
        <v>0</v>
      </c>
      <c r="AL337" s="3">
        <f t="shared" si="38"/>
        <v>0</v>
      </c>
      <c r="AM337" s="3">
        <f t="shared" si="39"/>
        <v>0</v>
      </c>
      <c r="AN337" s="3">
        <f t="shared" si="42"/>
        <v>0</v>
      </c>
    </row>
    <row r="338">
      <c r="A338" s="343"/>
      <c r="B338" s="344"/>
      <c r="C338" s="344"/>
      <c r="D338" s="344"/>
      <c r="E338" s="344"/>
      <c r="F338" s="345"/>
      <c r="G338" s="346"/>
      <c r="H338" s="347"/>
      <c r="I338" s="348"/>
      <c r="J338" s="345"/>
      <c r="K338" s="349"/>
      <c r="L338" s="344"/>
      <c r="M338" s="350"/>
      <c r="N338" s="351"/>
      <c r="O338" s="352"/>
      <c r="P338" s="353"/>
      <c r="Q338" s="354"/>
      <c r="R338" s="355"/>
      <c r="S338" s="356"/>
      <c r="T338" s="357"/>
      <c r="U338" s="358"/>
      <c r="V338" s="358"/>
      <c r="W338" s="358"/>
      <c r="X338" s="359"/>
      <c r="Y338" s="344"/>
      <c r="Z338" s="344"/>
      <c r="AA338" s="344"/>
      <c r="AB338" s="344"/>
      <c r="AC338" s="344"/>
      <c r="AD338" s="344"/>
      <c r="AE338" s="344"/>
      <c r="AF338" s="344"/>
      <c r="AG338" s="101"/>
      <c r="AH338" s="344"/>
      <c r="AK338" s="3">
        <f t="shared" si="37"/>
        <v>0</v>
      </c>
      <c r="AL338" s="3">
        <f t="shared" si="38"/>
        <v>0</v>
      </c>
      <c r="AM338" s="3">
        <f t="shared" si="39"/>
        <v>0</v>
      </c>
      <c r="AN338" s="3">
        <f t="shared" si="42"/>
        <v>0</v>
      </c>
    </row>
    <row r="339">
      <c r="A339" s="343"/>
      <c r="B339" s="344"/>
      <c r="C339" s="344"/>
      <c r="D339" s="344"/>
      <c r="E339" s="344"/>
      <c r="F339" s="345"/>
      <c r="G339" s="346"/>
      <c r="H339" s="347"/>
      <c r="I339" s="348"/>
      <c r="J339" s="345"/>
      <c r="K339" s="349"/>
      <c r="L339" s="344"/>
      <c r="M339" s="350"/>
      <c r="N339" s="351"/>
      <c r="O339" s="352"/>
      <c r="P339" s="353"/>
      <c r="Q339" s="354"/>
      <c r="R339" s="355"/>
      <c r="S339" s="356"/>
      <c r="T339" s="357"/>
      <c r="U339" s="358"/>
      <c r="V339" s="358"/>
      <c r="W339" s="358"/>
      <c r="X339" s="359"/>
      <c r="Y339" s="344"/>
      <c r="Z339" s="344"/>
      <c r="AA339" s="344"/>
      <c r="AB339" s="344"/>
      <c r="AC339" s="344"/>
      <c r="AD339" s="344"/>
      <c r="AE339" s="344"/>
      <c r="AF339" s="344"/>
      <c r="AG339" s="101"/>
      <c r="AH339" s="344"/>
      <c r="AK339" s="3">
        <f t="shared" si="37"/>
        <v>0</v>
      </c>
      <c r="AL339" s="3">
        <f t="shared" si="38"/>
        <v>0</v>
      </c>
      <c r="AM339" s="3">
        <f t="shared" si="39"/>
        <v>0</v>
      </c>
      <c r="AN339" s="3">
        <f t="shared" si="42"/>
        <v>0</v>
      </c>
    </row>
    <row r="340">
      <c r="A340" s="343"/>
      <c r="B340" s="344"/>
      <c r="C340" s="344"/>
      <c r="D340" s="344"/>
      <c r="E340" s="344"/>
      <c r="F340" s="345"/>
      <c r="G340" s="346"/>
      <c r="H340" s="347"/>
      <c r="I340" s="348"/>
      <c r="J340" s="345"/>
      <c r="K340" s="349"/>
      <c r="L340" s="344"/>
      <c r="M340" s="350"/>
      <c r="N340" s="351"/>
      <c r="O340" s="352"/>
      <c r="P340" s="353"/>
      <c r="Q340" s="354"/>
      <c r="R340" s="355"/>
      <c r="S340" s="356"/>
      <c r="T340" s="357"/>
      <c r="U340" s="358"/>
      <c r="V340" s="358"/>
      <c r="W340" s="358"/>
      <c r="X340" s="359"/>
      <c r="Y340" s="344"/>
      <c r="Z340" s="344"/>
      <c r="AA340" s="344"/>
      <c r="AB340" s="344"/>
      <c r="AC340" s="344"/>
      <c r="AD340" s="344"/>
      <c r="AE340" s="344"/>
      <c r="AF340" s="344"/>
      <c r="AG340" s="101"/>
      <c r="AH340" s="344"/>
      <c r="AK340" s="3">
        <f t="shared" si="37"/>
        <v>0</v>
      </c>
      <c r="AL340" s="3">
        <f t="shared" si="38"/>
        <v>0</v>
      </c>
      <c r="AM340" s="3">
        <f t="shared" si="39"/>
        <v>0</v>
      </c>
      <c r="AN340" s="3">
        <f t="shared" si="42"/>
        <v>0</v>
      </c>
    </row>
    <row r="341">
      <c r="A341" s="343"/>
      <c r="B341" s="344"/>
      <c r="C341" s="344"/>
      <c r="D341" s="344"/>
      <c r="E341" s="344"/>
      <c r="F341" s="345"/>
      <c r="G341" s="346"/>
      <c r="H341" s="347"/>
      <c r="I341" s="348"/>
      <c r="J341" s="345"/>
      <c r="K341" s="349"/>
      <c r="L341" s="344"/>
      <c r="M341" s="350"/>
      <c r="N341" s="351"/>
      <c r="O341" s="352"/>
      <c r="P341" s="353"/>
      <c r="Q341" s="354"/>
      <c r="R341" s="355"/>
      <c r="S341" s="356"/>
      <c r="T341" s="357"/>
      <c r="U341" s="358"/>
      <c r="V341" s="358"/>
      <c r="W341" s="358"/>
      <c r="X341" s="359"/>
      <c r="Y341" s="344"/>
      <c r="Z341" s="344"/>
      <c r="AA341" s="344"/>
      <c r="AB341" s="344"/>
      <c r="AC341" s="344"/>
      <c r="AD341" s="344"/>
      <c r="AE341" s="344"/>
      <c r="AF341" s="344"/>
      <c r="AG341" s="101"/>
      <c r="AH341" s="344"/>
      <c r="AK341" s="3">
        <f t="shared" si="37"/>
        <v>0</v>
      </c>
      <c r="AL341" s="3">
        <f t="shared" si="38"/>
        <v>0</v>
      </c>
      <c r="AM341" s="3">
        <f t="shared" si="39"/>
        <v>0</v>
      </c>
      <c r="AN341" s="3">
        <f t="shared" si="42"/>
        <v>0</v>
      </c>
    </row>
    <row r="342">
      <c r="A342" s="343"/>
      <c r="B342" s="344"/>
      <c r="C342" s="344"/>
      <c r="D342" s="344"/>
      <c r="E342" s="344"/>
      <c r="F342" s="345"/>
      <c r="G342" s="346"/>
      <c r="H342" s="347"/>
      <c r="I342" s="348"/>
      <c r="J342" s="345"/>
      <c r="K342" s="349"/>
      <c r="L342" s="344"/>
      <c r="M342" s="350"/>
      <c r="N342" s="351"/>
      <c r="O342" s="352"/>
      <c r="P342" s="353"/>
      <c r="Q342" s="354"/>
      <c r="R342" s="355"/>
      <c r="S342" s="356"/>
      <c r="T342" s="357"/>
      <c r="U342" s="358"/>
      <c r="V342" s="358"/>
      <c r="W342" s="358"/>
      <c r="X342" s="359"/>
      <c r="Y342" s="344"/>
      <c r="Z342" s="344"/>
      <c r="AA342" s="344"/>
      <c r="AB342" s="344"/>
      <c r="AC342" s="344"/>
      <c r="AD342" s="344"/>
      <c r="AE342" s="344"/>
      <c r="AF342" s="344"/>
      <c r="AG342" s="101"/>
      <c r="AH342" s="344"/>
      <c r="AK342" s="3">
        <f t="shared" si="37"/>
        <v>0</v>
      </c>
      <c r="AL342" s="3">
        <f t="shared" si="38"/>
        <v>0</v>
      </c>
      <c r="AM342" s="3">
        <f t="shared" si="39"/>
        <v>0</v>
      </c>
      <c r="AN342" s="3">
        <f t="shared" si="42"/>
        <v>0</v>
      </c>
    </row>
    <row r="343">
      <c r="A343" s="343"/>
      <c r="B343" s="344"/>
      <c r="C343" s="344"/>
      <c r="D343" s="344"/>
      <c r="E343" s="344"/>
      <c r="F343" s="345"/>
      <c r="G343" s="346"/>
      <c r="H343" s="347"/>
      <c r="I343" s="348"/>
      <c r="J343" s="345"/>
      <c r="K343" s="349"/>
      <c r="L343" s="344"/>
      <c r="M343" s="350"/>
      <c r="N343" s="351"/>
      <c r="O343" s="352"/>
      <c r="P343" s="353"/>
      <c r="Q343" s="354"/>
      <c r="R343" s="355"/>
      <c r="S343" s="356"/>
      <c r="T343" s="357"/>
      <c r="U343" s="358"/>
      <c r="V343" s="358"/>
      <c r="W343" s="358"/>
      <c r="X343" s="359"/>
      <c r="Y343" s="344"/>
      <c r="Z343" s="344"/>
      <c r="AA343" s="344"/>
      <c r="AB343" s="344"/>
      <c r="AC343" s="344"/>
      <c r="AD343" s="344"/>
      <c r="AE343" s="344"/>
      <c r="AF343" s="344"/>
      <c r="AG343" s="101"/>
      <c r="AH343" s="344"/>
      <c r="AK343" s="3">
        <f t="shared" si="37"/>
        <v>0</v>
      </c>
      <c r="AL343" s="3">
        <f t="shared" si="38"/>
        <v>0</v>
      </c>
      <c r="AM343" s="3">
        <f t="shared" si="39"/>
        <v>0</v>
      </c>
      <c r="AN343" s="3">
        <f t="shared" si="42"/>
        <v>0</v>
      </c>
    </row>
    <row r="344">
      <c r="A344" s="343"/>
      <c r="B344" s="344"/>
      <c r="C344" s="344"/>
      <c r="D344" s="344"/>
      <c r="E344" s="344"/>
      <c r="F344" s="345"/>
      <c r="G344" s="346"/>
      <c r="H344" s="347"/>
      <c r="I344" s="348"/>
      <c r="J344" s="345"/>
      <c r="K344" s="349"/>
      <c r="L344" s="344"/>
      <c r="M344" s="350"/>
      <c r="N344" s="351"/>
      <c r="O344" s="352"/>
      <c r="P344" s="353"/>
      <c r="Q344" s="354"/>
      <c r="R344" s="355"/>
      <c r="S344" s="356"/>
      <c r="T344" s="357"/>
      <c r="U344" s="358"/>
      <c r="V344" s="358"/>
      <c r="W344" s="358"/>
      <c r="X344" s="359"/>
      <c r="Y344" s="344"/>
      <c r="Z344" s="344"/>
      <c r="AA344" s="344"/>
      <c r="AB344" s="344"/>
      <c r="AC344" s="344"/>
      <c r="AD344" s="344"/>
      <c r="AE344" s="344"/>
      <c r="AF344" s="344"/>
      <c r="AG344" s="101"/>
      <c r="AH344" s="344"/>
      <c r="AK344" s="3">
        <f t="shared" si="37"/>
        <v>0</v>
      </c>
      <c r="AL344" s="3">
        <f t="shared" si="38"/>
        <v>0</v>
      </c>
      <c r="AM344" s="3">
        <f t="shared" si="39"/>
        <v>0</v>
      </c>
      <c r="AN344" s="3">
        <f t="shared" si="42"/>
        <v>0</v>
      </c>
    </row>
    <row r="345">
      <c r="A345" s="343"/>
      <c r="B345" s="344"/>
      <c r="C345" s="344"/>
      <c r="D345" s="344"/>
      <c r="E345" s="344"/>
      <c r="F345" s="345"/>
      <c r="G345" s="346"/>
      <c r="H345" s="347"/>
      <c r="I345" s="348"/>
      <c r="J345" s="345"/>
      <c r="K345" s="349"/>
      <c r="L345" s="344"/>
      <c r="M345" s="350"/>
      <c r="N345" s="351"/>
      <c r="O345" s="352"/>
      <c r="P345" s="353"/>
      <c r="Q345" s="354"/>
      <c r="R345" s="355"/>
      <c r="S345" s="356"/>
      <c r="T345" s="357"/>
      <c r="U345" s="358"/>
      <c r="V345" s="358"/>
      <c r="W345" s="358"/>
      <c r="X345" s="359"/>
      <c r="Y345" s="344"/>
      <c r="Z345" s="344"/>
      <c r="AA345" s="344"/>
      <c r="AB345" s="344"/>
      <c r="AC345" s="344"/>
      <c r="AD345" s="344"/>
      <c r="AE345" s="344"/>
      <c r="AF345" s="344"/>
      <c r="AG345" s="101"/>
      <c r="AH345" s="344"/>
      <c r="AK345" s="3">
        <f t="shared" si="37"/>
        <v>0</v>
      </c>
      <c r="AL345" s="3">
        <f t="shared" si="38"/>
        <v>0</v>
      </c>
      <c r="AM345" s="3">
        <f t="shared" si="39"/>
        <v>0</v>
      </c>
      <c r="AN345" s="3">
        <f t="shared" si="42"/>
        <v>0</v>
      </c>
    </row>
    <row r="346">
      <c r="A346" s="343"/>
      <c r="B346" s="344"/>
      <c r="C346" s="344"/>
      <c r="D346" s="344"/>
      <c r="E346" s="344"/>
      <c r="F346" s="345"/>
      <c r="G346" s="346"/>
      <c r="H346" s="347"/>
      <c r="I346" s="348"/>
      <c r="J346" s="345"/>
      <c r="K346" s="349"/>
      <c r="L346" s="344"/>
      <c r="M346" s="350"/>
      <c r="N346" s="351"/>
      <c r="O346" s="352"/>
      <c r="P346" s="353"/>
      <c r="Q346" s="354"/>
      <c r="R346" s="355"/>
      <c r="S346" s="356"/>
      <c r="T346" s="357"/>
      <c r="U346" s="358"/>
      <c r="V346" s="358"/>
      <c r="W346" s="358"/>
      <c r="X346" s="359"/>
      <c r="Y346" s="344"/>
      <c r="Z346" s="344"/>
      <c r="AA346" s="344"/>
      <c r="AB346" s="344"/>
      <c r="AC346" s="344"/>
      <c r="AD346" s="344"/>
      <c r="AE346" s="344"/>
      <c r="AF346" s="344"/>
      <c r="AG346" s="101"/>
      <c r="AH346" s="344"/>
      <c r="AK346" s="3">
        <f t="shared" si="37"/>
        <v>0</v>
      </c>
      <c r="AL346" s="3">
        <f t="shared" si="38"/>
        <v>0</v>
      </c>
      <c r="AM346" s="3">
        <f t="shared" si="39"/>
        <v>0</v>
      </c>
      <c r="AN346" s="3">
        <f t="shared" si="42"/>
        <v>0</v>
      </c>
    </row>
    <row r="347">
      <c r="A347" s="343"/>
      <c r="B347" s="344"/>
      <c r="C347" s="344"/>
      <c r="D347" s="344"/>
      <c r="E347" s="344"/>
      <c r="F347" s="345"/>
      <c r="G347" s="346"/>
      <c r="H347" s="347"/>
      <c r="I347" s="348"/>
      <c r="J347" s="345"/>
      <c r="K347" s="349"/>
      <c r="L347" s="344"/>
      <c r="M347" s="350"/>
      <c r="N347" s="351"/>
      <c r="O347" s="352"/>
      <c r="P347" s="353"/>
      <c r="Q347" s="354"/>
      <c r="R347" s="355"/>
      <c r="S347" s="356"/>
      <c r="T347" s="357"/>
      <c r="U347" s="358"/>
      <c r="V347" s="358"/>
      <c r="W347" s="358"/>
      <c r="X347" s="359"/>
      <c r="Y347" s="344"/>
      <c r="Z347" s="344"/>
      <c r="AA347" s="344"/>
      <c r="AB347" s="344"/>
      <c r="AC347" s="344"/>
      <c r="AD347" s="344"/>
      <c r="AE347" s="344"/>
      <c r="AF347" s="344"/>
      <c r="AG347" s="101"/>
      <c r="AH347" s="344"/>
      <c r="AK347" s="3">
        <f t="shared" si="37"/>
        <v>0</v>
      </c>
      <c r="AL347" s="3">
        <f t="shared" si="38"/>
        <v>0</v>
      </c>
      <c r="AM347" s="3">
        <f t="shared" si="39"/>
        <v>0</v>
      </c>
      <c r="AN347" s="3">
        <f t="shared" si="42"/>
        <v>0</v>
      </c>
    </row>
    <row r="348">
      <c r="A348" s="343"/>
      <c r="B348" s="344"/>
      <c r="C348" s="344"/>
      <c r="D348" s="344"/>
      <c r="E348" s="344"/>
      <c r="F348" s="345"/>
      <c r="G348" s="346"/>
      <c r="H348" s="347"/>
      <c r="I348" s="348"/>
      <c r="J348" s="345"/>
      <c r="K348" s="349"/>
      <c r="L348" s="344"/>
      <c r="M348" s="350"/>
      <c r="N348" s="351"/>
      <c r="O348" s="352"/>
      <c r="P348" s="353"/>
      <c r="Q348" s="354"/>
      <c r="R348" s="355"/>
      <c r="S348" s="356"/>
      <c r="T348" s="357"/>
      <c r="U348" s="358"/>
      <c r="V348" s="358"/>
      <c r="W348" s="358"/>
      <c r="X348" s="359"/>
      <c r="Y348" s="344"/>
      <c r="Z348" s="344"/>
      <c r="AA348" s="344"/>
      <c r="AB348" s="344"/>
      <c r="AC348" s="344"/>
      <c r="AD348" s="344"/>
      <c r="AE348" s="344"/>
      <c r="AF348" s="344"/>
      <c r="AG348" s="101"/>
      <c r="AH348" s="344"/>
      <c r="AK348" s="3">
        <f t="shared" si="37"/>
        <v>0</v>
      </c>
      <c r="AL348" s="3">
        <f t="shared" si="38"/>
        <v>0</v>
      </c>
      <c r="AM348" s="3">
        <f t="shared" si="39"/>
        <v>0</v>
      </c>
      <c r="AN348" s="3">
        <f t="shared" si="42"/>
        <v>0</v>
      </c>
    </row>
    <row r="349">
      <c r="A349" s="343"/>
      <c r="B349" s="344"/>
      <c r="C349" s="344"/>
      <c r="D349" s="344"/>
      <c r="E349" s="344"/>
      <c r="F349" s="345"/>
      <c r="G349" s="346"/>
      <c r="H349" s="347"/>
      <c r="I349" s="348"/>
      <c r="J349" s="345"/>
      <c r="K349" s="349"/>
      <c r="L349" s="344"/>
      <c r="M349" s="350"/>
      <c r="N349" s="351"/>
      <c r="O349" s="352"/>
      <c r="P349" s="353"/>
      <c r="Q349" s="354"/>
      <c r="R349" s="355"/>
      <c r="S349" s="356"/>
      <c r="T349" s="357"/>
      <c r="U349" s="358"/>
      <c r="V349" s="358"/>
      <c r="W349" s="358"/>
      <c r="X349" s="359"/>
      <c r="Y349" s="344"/>
      <c r="Z349" s="344"/>
      <c r="AA349" s="344"/>
      <c r="AB349" s="344"/>
      <c r="AC349" s="344"/>
      <c r="AD349" s="344"/>
      <c r="AE349" s="344"/>
      <c r="AF349" s="344"/>
      <c r="AG349" s="101"/>
      <c r="AH349" s="344"/>
      <c r="AK349" s="3">
        <f t="shared" si="37"/>
        <v>0</v>
      </c>
      <c r="AL349" s="3">
        <f t="shared" si="38"/>
        <v>0</v>
      </c>
      <c r="AM349" s="3">
        <f t="shared" si="39"/>
        <v>0</v>
      </c>
      <c r="AN349" s="3">
        <f t="shared" si="42"/>
        <v>0</v>
      </c>
    </row>
    <row r="350">
      <c r="A350" s="343"/>
      <c r="B350" s="344"/>
      <c r="C350" s="344"/>
      <c r="D350" s="344"/>
      <c r="E350" s="344"/>
      <c r="F350" s="345"/>
      <c r="G350" s="346"/>
      <c r="H350" s="347"/>
      <c r="I350" s="348"/>
      <c r="J350" s="345"/>
      <c r="K350" s="349"/>
      <c r="L350" s="344"/>
      <c r="M350" s="350"/>
      <c r="N350" s="351"/>
      <c r="O350" s="352"/>
      <c r="P350" s="353"/>
      <c r="Q350" s="354"/>
      <c r="R350" s="355"/>
      <c r="S350" s="356"/>
      <c r="T350" s="357"/>
      <c r="U350" s="358"/>
      <c r="V350" s="358"/>
      <c r="W350" s="358"/>
      <c r="X350" s="359"/>
      <c r="Y350" s="344"/>
      <c r="Z350" s="344"/>
      <c r="AA350" s="344"/>
      <c r="AB350" s="344"/>
      <c r="AC350" s="344"/>
      <c r="AD350" s="344"/>
      <c r="AE350" s="344"/>
      <c r="AF350" s="344"/>
      <c r="AG350" s="101"/>
      <c r="AH350" s="344"/>
      <c r="AK350" s="3">
        <f t="shared" si="37"/>
        <v>0</v>
      </c>
      <c r="AL350" s="3">
        <f t="shared" si="38"/>
        <v>0</v>
      </c>
      <c r="AM350" s="3">
        <f t="shared" si="39"/>
        <v>0</v>
      </c>
      <c r="AN350" s="3">
        <f t="shared" si="42"/>
        <v>0</v>
      </c>
    </row>
    <row r="351">
      <c r="A351" s="343"/>
      <c r="B351" s="344"/>
      <c r="C351" s="344"/>
      <c r="D351" s="344"/>
      <c r="E351" s="344"/>
      <c r="F351" s="345"/>
      <c r="G351" s="346"/>
      <c r="H351" s="347"/>
      <c r="I351" s="348"/>
      <c r="J351" s="345"/>
      <c r="K351" s="349"/>
      <c r="L351" s="344"/>
      <c r="M351" s="350"/>
      <c r="N351" s="351"/>
      <c r="O351" s="352"/>
      <c r="P351" s="353"/>
      <c r="Q351" s="354"/>
      <c r="R351" s="355"/>
      <c r="S351" s="356"/>
      <c r="T351" s="357"/>
      <c r="U351" s="358"/>
      <c r="V351" s="358"/>
      <c r="W351" s="358"/>
      <c r="X351" s="359"/>
      <c r="Y351" s="344"/>
      <c r="Z351" s="344"/>
      <c r="AA351" s="344"/>
      <c r="AB351" s="344"/>
      <c r="AC351" s="344"/>
      <c r="AD351" s="344"/>
      <c r="AE351" s="344"/>
      <c r="AF351" s="344"/>
      <c r="AG351" s="101"/>
      <c r="AH351" s="344"/>
      <c r="AK351" s="3">
        <f t="shared" si="37"/>
        <v>0</v>
      </c>
      <c r="AL351" s="3">
        <f t="shared" si="38"/>
        <v>0</v>
      </c>
      <c r="AM351" s="3">
        <f t="shared" si="39"/>
        <v>0</v>
      </c>
      <c r="AN351" s="3">
        <f t="shared" si="42"/>
        <v>0</v>
      </c>
    </row>
    <row r="352">
      <c r="A352" s="343"/>
      <c r="B352" s="344"/>
      <c r="C352" s="344"/>
      <c r="D352" s="344"/>
      <c r="E352" s="344"/>
      <c r="F352" s="345"/>
      <c r="G352" s="346"/>
      <c r="H352" s="347"/>
      <c r="I352" s="348"/>
      <c r="J352" s="345"/>
      <c r="K352" s="349"/>
      <c r="L352" s="344"/>
      <c r="M352" s="350"/>
      <c r="N352" s="351"/>
      <c r="O352" s="352"/>
      <c r="P352" s="353"/>
      <c r="Q352" s="354"/>
      <c r="R352" s="355"/>
      <c r="S352" s="356"/>
      <c r="T352" s="357"/>
      <c r="U352" s="358"/>
      <c r="V352" s="358"/>
      <c r="W352" s="358"/>
      <c r="X352" s="359"/>
      <c r="Y352" s="344"/>
      <c r="Z352" s="344"/>
      <c r="AA352" s="344"/>
      <c r="AB352" s="344"/>
      <c r="AC352" s="344"/>
      <c r="AD352" s="344"/>
      <c r="AE352" s="344"/>
      <c r="AF352" s="344"/>
      <c r="AG352" s="101"/>
      <c r="AH352" s="344"/>
      <c r="AK352" s="3">
        <f t="shared" si="37"/>
        <v>0</v>
      </c>
      <c r="AL352" s="3">
        <f t="shared" si="38"/>
        <v>0</v>
      </c>
      <c r="AM352" s="3">
        <f t="shared" si="39"/>
        <v>0</v>
      </c>
      <c r="AN352" s="3">
        <f t="shared" si="42"/>
        <v>0</v>
      </c>
    </row>
    <row r="353">
      <c r="A353" s="343"/>
      <c r="B353" s="344"/>
      <c r="C353" s="344"/>
      <c r="D353" s="344"/>
      <c r="E353" s="344"/>
      <c r="F353" s="345"/>
      <c r="G353" s="346"/>
      <c r="H353" s="347"/>
      <c r="I353" s="348"/>
      <c r="J353" s="345"/>
      <c r="K353" s="349"/>
      <c r="L353" s="344"/>
      <c r="M353" s="350"/>
      <c r="N353" s="351"/>
      <c r="O353" s="352"/>
      <c r="P353" s="353"/>
      <c r="Q353" s="354"/>
      <c r="R353" s="355"/>
      <c r="S353" s="356"/>
      <c r="T353" s="357"/>
      <c r="U353" s="358"/>
      <c r="V353" s="358"/>
      <c r="W353" s="358"/>
      <c r="X353" s="359"/>
      <c r="Y353" s="344"/>
      <c r="Z353" s="344"/>
      <c r="AA353" s="344"/>
      <c r="AB353" s="344"/>
      <c r="AC353" s="344"/>
      <c r="AD353" s="344"/>
      <c r="AE353" s="344"/>
      <c r="AF353" s="344"/>
      <c r="AG353" s="101"/>
      <c r="AH353" s="344"/>
      <c r="AK353" s="3">
        <f t="shared" si="37"/>
        <v>0</v>
      </c>
      <c r="AL353" s="3">
        <f t="shared" si="38"/>
        <v>0</v>
      </c>
      <c r="AM353" s="3">
        <f t="shared" si="39"/>
        <v>0</v>
      </c>
      <c r="AN353" s="3">
        <f t="shared" si="42"/>
        <v>0</v>
      </c>
    </row>
    <row r="354">
      <c r="A354" s="343"/>
      <c r="B354" s="344"/>
      <c r="C354" s="344"/>
      <c r="D354" s="344"/>
      <c r="E354" s="344"/>
      <c r="F354" s="345"/>
      <c r="G354" s="346"/>
      <c r="H354" s="347"/>
      <c r="I354" s="348"/>
      <c r="J354" s="345"/>
      <c r="K354" s="349"/>
      <c r="L354" s="344"/>
      <c r="M354" s="350"/>
      <c r="N354" s="351"/>
      <c r="O354" s="352"/>
      <c r="P354" s="353"/>
      <c r="Q354" s="354"/>
      <c r="R354" s="355"/>
      <c r="S354" s="356"/>
      <c r="T354" s="357"/>
      <c r="U354" s="358"/>
      <c r="V354" s="358"/>
      <c r="W354" s="358"/>
      <c r="X354" s="359"/>
      <c r="Y354" s="344"/>
      <c r="Z354" s="344"/>
      <c r="AA354" s="344"/>
      <c r="AB354" s="344"/>
      <c r="AC354" s="344"/>
      <c r="AD354" s="344"/>
      <c r="AE354" s="344"/>
      <c r="AF354" s="344"/>
      <c r="AG354" s="101"/>
      <c r="AH354" s="344"/>
      <c r="AK354" s="3">
        <f t="shared" si="37"/>
        <v>0</v>
      </c>
      <c r="AL354" s="3">
        <f t="shared" si="38"/>
        <v>0</v>
      </c>
      <c r="AM354" s="3">
        <f t="shared" si="39"/>
        <v>0</v>
      </c>
      <c r="AN354" s="3">
        <f t="shared" si="42"/>
        <v>0</v>
      </c>
    </row>
    <row r="355">
      <c r="A355" s="343"/>
      <c r="B355" s="344"/>
      <c r="C355" s="344"/>
      <c r="D355" s="344"/>
      <c r="E355" s="344"/>
      <c r="F355" s="345"/>
      <c r="G355" s="346"/>
      <c r="H355" s="347"/>
      <c r="I355" s="348"/>
      <c r="J355" s="345"/>
      <c r="K355" s="349"/>
      <c r="L355" s="344"/>
      <c r="M355" s="350"/>
      <c r="N355" s="351"/>
      <c r="O355" s="352"/>
      <c r="P355" s="353"/>
      <c r="Q355" s="354"/>
      <c r="R355" s="355"/>
      <c r="S355" s="356"/>
      <c r="T355" s="357"/>
      <c r="U355" s="358"/>
      <c r="V355" s="358"/>
      <c r="W355" s="358"/>
      <c r="X355" s="359"/>
      <c r="Y355" s="344"/>
      <c r="Z355" s="344"/>
      <c r="AA355" s="344"/>
      <c r="AB355" s="344"/>
      <c r="AC355" s="344"/>
      <c r="AD355" s="344"/>
      <c r="AE355" s="344"/>
      <c r="AF355" s="344"/>
      <c r="AG355" s="101"/>
      <c r="AH355" s="344"/>
      <c r="AK355" s="3">
        <f t="shared" si="37"/>
        <v>0</v>
      </c>
      <c r="AL355" s="3">
        <f t="shared" si="38"/>
        <v>0</v>
      </c>
      <c r="AM355" s="3">
        <f t="shared" si="39"/>
        <v>0</v>
      </c>
      <c r="AN355" s="3">
        <f t="shared" si="42"/>
        <v>0</v>
      </c>
    </row>
    <row r="356">
      <c r="A356" s="343"/>
      <c r="B356" s="344"/>
      <c r="C356" s="344"/>
      <c r="D356" s="344"/>
      <c r="E356" s="344"/>
      <c r="F356" s="345"/>
      <c r="G356" s="346"/>
      <c r="H356" s="347"/>
      <c r="I356" s="348"/>
      <c r="J356" s="345"/>
      <c r="K356" s="349"/>
      <c r="L356" s="344"/>
      <c r="M356" s="350"/>
      <c r="N356" s="351"/>
      <c r="O356" s="352"/>
      <c r="P356" s="353"/>
      <c r="Q356" s="354"/>
      <c r="R356" s="355"/>
      <c r="S356" s="356"/>
      <c r="T356" s="357"/>
      <c r="U356" s="358"/>
      <c r="V356" s="358"/>
      <c r="W356" s="358"/>
      <c r="X356" s="359"/>
      <c r="Y356" s="344"/>
      <c r="Z356" s="344"/>
      <c r="AA356" s="344"/>
      <c r="AB356" s="344"/>
      <c r="AC356" s="344"/>
      <c r="AD356" s="344"/>
      <c r="AE356" s="344"/>
      <c r="AF356" s="344"/>
      <c r="AG356" s="101"/>
      <c r="AH356" s="344"/>
      <c r="AK356" s="3">
        <f t="shared" si="37"/>
        <v>0</v>
      </c>
      <c r="AL356" s="3">
        <f t="shared" si="38"/>
        <v>0</v>
      </c>
      <c r="AM356" s="3">
        <f t="shared" si="39"/>
        <v>0</v>
      </c>
      <c r="AN356" s="3">
        <f t="shared" si="42"/>
        <v>0</v>
      </c>
    </row>
    <row r="357">
      <c r="A357" s="343"/>
      <c r="B357" s="344"/>
      <c r="C357" s="344"/>
      <c r="D357" s="344"/>
      <c r="E357" s="344"/>
      <c r="F357" s="345"/>
      <c r="G357" s="346"/>
      <c r="H357" s="347"/>
      <c r="I357" s="348"/>
      <c r="J357" s="345"/>
      <c r="K357" s="349"/>
      <c r="L357" s="344"/>
      <c r="M357" s="350"/>
      <c r="N357" s="351"/>
      <c r="O357" s="352"/>
      <c r="P357" s="353"/>
      <c r="Q357" s="354"/>
      <c r="R357" s="355"/>
      <c r="S357" s="356"/>
      <c r="T357" s="357"/>
      <c r="U357" s="358"/>
      <c r="V357" s="358"/>
      <c r="W357" s="358"/>
      <c r="X357" s="359"/>
      <c r="Y357" s="344"/>
      <c r="Z357" s="344"/>
      <c r="AA357" s="344"/>
      <c r="AB357" s="344"/>
      <c r="AC357" s="344"/>
      <c r="AD357" s="344"/>
      <c r="AE357" s="344"/>
      <c r="AF357" s="344"/>
      <c r="AG357" s="101"/>
      <c r="AH357" s="344"/>
      <c r="AK357" s="3">
        <f t="shared" si="37"/>
        <v>0</v>
      </c>
      <c r="AL357" s="3">
        <f t="shared" si="38"/>
        <v>0</v>
      </c>
      <c r="AM357" s="3">
        <f t="shared" si="39"/>
        <v>0</v>
      </c>
      <c r="AN357" s="3">
        <f t="shared" si="42"/>
        <v>0</v>
      </c>
    </row>
    <row r="358">
      <c r="A358" s="343"/>
      <c r="B358" s="344"/>
      <c r="C358" s="344"/>
      <c r="D358" s="344"/>
      <c r="E358" s="344"/>
      <c r="F358" s="345"/>
      <c r="G358" s="346"/>
      <c r="H358" s="347"/>
      <c r="I358" s="348"/>
      <c r="J358" s="345"/>
      <c r="K358" s="349"/>
      <c r="L358" s="344"/>
      <c r="M358" s="350"/>
      <c r="N358" s="351"/>
      <c r="O358" s="352"/>
      <c r="P358" s="353"/>
      <c r="Q358" s="354"/>
      <c r="R358" s="355"/>
      <c r="S358" s="356"/>
      <c r="T358" s="357"/>
      <c r="U358" s="358"/>
      <c r="V358" s="358"/>
      <c r="W358" s="358"/>
      <c r="X358" s="359"/>
      <c r="Y358" s="344"/>
      <c r="Z358" s="344"/>
      <c r="AA358" s="344"/>
      <c r="AB358" s="344"/>
      <c r="AC358" s="344"/>
      <c r="AD358" s="344"/>
      <c r="AE358" s="344"/>
      <c r="AF358" s="344"/>
      <c r="AG358" s="101"/>
      <c r="AH358" s="344"/>
      <c r="AK358" s="3">
        <f t="shared" si="37"/>
        <v>0</v>
      </c>
      <c r="AL358" s="3">
        <f t="shared" si="38"/>
        <v>0</v>
      </c>
      <c r="AM358" s="3">
        <f t="shared" si="39"/>
        <v>0</v>
      </c>
      <c r="AN358" s="3">
        <f t="shared" si="42"/>
        <v>0</v>
      </c>
    </row>
    <row r="359">
      <c r="A359" s="343"/>
      <c r="B359" s="344"/>
      <c r="C359" s="344"/>
      <c r="D359" s="344"/>
      <c r="E359" s="344"/>
      <c r="F359" s="345"/>
      <c r="G359" s="346"/>
      <c r="H359" s="347"/>
      <c r="I359" s="348"/>
      <c r="J359" s="345"/>
      <c r="K359" s="349"/>
      <c r="L359" s="344"/>
      <c r="M359" s="350"/>
      <c r="N359" s="351"/>
      <c r="O359" s="352"/>
      <c r="P359" s="353"/>
      <c r="Q359" s="354"/>
      <c r="R359" s="355"/>
      <c r="S359" s="356"/>
      <c r="T359" s="357"/>
      <c r="U359" s="358"/>
      <c r="V359" s="358"/>
      <c r="W359" s="358"/>
      <c r="X359" s="359"/>
      <c r="Y359" s="344"/>
      <c r="Z359" s="344"/>
      <c r="AA359" s="344"/>
      <c r="AB359" s="344"/>
      <c r="AC359" s="344"/>
      <c r="AD359" s="344"/>
      <c r="AE359" s="344"/>
      <c r="AF359" s="344"/>
      <c r="AG359" s="101"/>
      <c r="AH359" s="344"/>
      <c r="AK359" s="3">
        <f t="shared" si="37"/>
        <v>0</v>
      </c>
      <c r="AL359" s="3">
        <f t="shared" si="38"/>
        <v>0</v>
      </c>
      <c r="AM359" s="3">
        <f t="shared" si="39"/>
        <v>0</v>
      </c>
      <c r="AN359" s="3">
        <f t="shared" si="42"/>
        <v>0</v>
      </c>
    </row>
    <row r="360">
      <c r="A360" s="343"/>
      <c r="B360" s="344"/>
      <c r="C360" s="344"/>
      <c r="D360" s="344"/>
      <c r="E360" s="344"/>
      <c r="F360" s="345"/>
      <c r="G360" s="346"/>
      <c r="H360" s="347"/>
      <c r="I360" s="348"/>
      <c r="J360" s="345"/>
      <c r="K360" s="349"/>
      <c r="L360" s="344"/>
      <c r="M360" s="350"/>
      <c r="N360" s="351"/>
      <c r="O360" s="352"/>
      <c r="P360" s="353"/>
      <c r="Q360" s="354"/>
      <c r="R360" s="355"/>
      <c r="S360" s="356"/>
      <c r="T360" s="357"/>
      <c r="U360" s="358"/>
      <c r="V360" s="358"/>
      <c r="W360" s="358"/>
      <c r="X360" s="359"/>
      <c r="Y360" s="344"/>
      <c r="Z360" s="344"/>
      <c r="AA360" s="344"/>
      <c r="AB360" s="344"/>
      <c r="AC360" s="344"/>
      <c r="AD360" s="344"/>
      <c r="AE360" s="344"/>
      <c r="AF360" s="344"/>
      <c r="AG360" s="101"/>
      <c r="AH360" s="344"/>
      <c r="AK360" s="3">
        <f t="shared" si="37"/>
        <v>0</v>
      </c>
      <c r="AL360" s="3">
        <f t="shared" si="38"/>
        <v>0</v>
      </c>
      <c r="AM360" s="3">
        <f t="shared" si="39"/>
        <v>0</v>
      </c>
      <c r="AN360" s="3">
        <f t="shared" si="42"/>
        <v>0</v>
      </c>
    </row>
    <row r="361">
      <c r="A361" s="343"/>
      <c r="B361" s="344"/>
      <c r="C361" s="344"/>
      <c r="D361" s="344"/>
      <c r="E361" s="344"/>
      <c r="F361" s="345"/>
      <c r="G361" s="346"/>
      <c r="H361" s="347"/>
      <c r="I361" s="348"/>
      <c r="J361" s="345"/>
      <c r="K361" s="349"/>
      <c r="L361" s="344"/>
      <c r="M361" s="350"/>
      <c r="N361" s="351"/>
      <c r="O361" s="352"/>
      <c r="P361" s="353"/>
      <c r="Q361" s="354"/>
      <c r="R361" s="355"/>
      <c r="S361" s="356"/>
      <c r="T361" s="357"/>
      <c r="U361" s="358"/>
      <c r="V361" s="358"/>
      <c r="W361" s="358"/>
      <c r="X361" s="359"/>
      <c r="Y361" s="344"/>
      <c r="Z361" s="344"/>
      <c r="AA361" s="344"/>
      <c r="AB361" s="344"/>
      <c r="AC361" s="344"/>
      <c r="AD361" s="344"/>
      <c r="AE361" s="344"/>
      <c r="AF361" s="344"/>
      <c r="AG361" s="101"/>
      <c r="AH361" s="344"/>
      <c r="AK361" s="3">
        <f t="shared" si="37"/>
        <v>0</v>
      </c>
      <c r="AL361" s="3">
        <f t="shared" si="38"/>
        <v>0</v>
      </c>
      <c r="AM361" s="3">
        <f t="shared" si="39"/>
        <v>0</v>
      </c>
      <c r="AN361" s="3">
        <f t="shared" si="42"/>
        <v>0</v>
      </c>
    </row>
    <row r="362">
      <c r="A362" s="343"/>
      <c r="B362" s="344"/>
      <c r="C362" s="344"/>
      <c r="D362" s="344"/>
      <c r="E362" s="344"/>
      <c r="F362" s="345"/>
      <c r="G362" s="346"/>
      <c r="H362" s="347"/>
      <c r="I362" s="348"/>
      <c r="J362" s="345"/>
      <c r="K362" s="349"/>
      <c r="L362" s="344"/>
      <c r="M362" s="350"/>
      <c r="N362" s="351"/>
      <c r="O362" s="352"/>
      <c r="P362" s="353"/>
      <c r="Q362" s="354"/>
      <c r="R362" s="355"/>
      <c r="S362" s="356"/>
      <c r="T362" s="357"/>
      <c r="U362" s="358"/>
      <c r="V362" s="358"/>
      <c r="W362" s="358"/>
      <c r="X362" s="359"/>
      <c r="Y362" s="344"/>
      <c r="Z362" s="344"/>
      <c r="AA362" s="344"/>
      <c r="AB362" s="344"/>
      <c r="AC362" s="344"/>
      <c r="AD362" s="344"/>
      <c r="AE362" s="344"/>
      <c r="AF362" s="344"/>
      <c r="AG362" s="101"/>
      <c r="AH362" s="344"/>
      <c r="AK362" s="3">
        <f t="shared" si="37"/>
        <v>0</v>
      </c>
      <c r="AL362" s="3">
        <f t="shared" si="38"/>
        <v>0</v>
      </c>
      <c r="AM362" s="3">
        <f t="shared" si="39"/>
        <v>0</v>
      </c>
      <c r="AN362" s="3">
        <f t="shared" si="42"/>
        <v>0</v>
      </c>
    </row>
    <row r="363">
      <c r="A363" s="343"/>
      <c r="B363" s="344"/>
      <c r="C363" s="344"/>
      <c r="D363" s="344"/>
      <c r="E363" s="344"/>
      <c r="F363" s="345"/>
      <c r="G363" s="346"/>
      <c r="H363" s="347"/>
      <c r="I363" s="348"/>
      <c r="J363" s="345"/>
      <c r="K363" s="349"/>
      <c r="L363" s="344"/>
      <c r="M363" s="350"/>
      <c r="N363" s="351"/>
      <c r="O363" s="352"/>
      <c r="P363" s="353"/>
      <c r="Q363" s="354"/>
      <c r="R363" s="355"/>
      <c r="S363" s="356"/>
      <c r="T363" s="357"/>
      <c r="U363" s="358"/>
      <c r="V363" s="358"/>
      <c r="W363" s="358"/>
      <c r="X363" s="359"/>
      <c r="Y363" s="344"/>
      <c r="Z363" s="344"/>
      <c r="AA363" s="344"/>
      <c r="AB363" s="344"/>
      <c r="AC363" s="344"/>
      <c r="AD363" s="344"/>
      <c r="AE363" s="344"/>
      <c r="AF363" s="344"/>
      <c r="AG363" s="101"/>
      <c r="AH363" s="344"/>
      <c r="AK363" s="3">
        <f t="shared" si="37"/>
        <v>0</v>
      </c>
      <c r="AL363" s="3">
        <f t="shared" si="38"/>
        <v>0</v>
      </c>
      <c r="AM363" s="3">
        <f t="shared" si="39"/>
        <v>0</v>
      </c>
      <c r="AN363" s="3">
        <f t="shared" si="42"/>
        <v>0</v>
      </c>
    </row>
    <row r="364">
      <c r="A364" s="343"/>
      <c r="B364" s="344"/>
      <c r="C364" s="344"/>
      <c r="D364" s="344"/>
      <c r="E364" s="344"/>
      <c r="F364" s="345"/>
      <c r="G364" s="346"/>
      <c r="H364" s="347"/>
      <c r="I364" s="348"/>
      <c r="J364" s="345"/>
      <c r="K364" s="349"/>
      <c r="L364" s="344"/>
      <c r="M364" s="350"/>
      <c r="N364" s="351"/>
      <c r="O364" s="352"/>
      <c r="P364" s="353"/>
      <c r="Q364" s="354"/>
      <c r="R364" s="355"/>
      <c r="S364" s="356"/>
      <c r="T364" s="357"/>
      <c r="U364" s="358"/>
      <c r="V364" s="358"/>
      <c r="W364" s="358"/>
      <c r="X364" s="359"/>
      <c r="Y364" s="344"/>
      <c r="Z364" s="344"/>
      <c r="AA364" s="344"/>
      <c r="AB364" s="344"/>
      <c r="AC364" s="344"/>
      <c r="AD364" s="344"/>
      <c r="AE364" s="344"/>
      <c r="AF364" s="344"/>
      <c r="AG364" s="101"/>
      <c r="AH364" s="344"/>
      <c r="AK364" s="3">
        <f t="shared" si="37"/>
        <v>0</v>
      </c>
      <c r="AL364" s="3">
        <f t="shared" si="38"/>
        <v>0</v>
      </c>
      <c r="AM364" s="3">
        <f t="shared" si="39"/>
        <v>0</v>
      </c>
      <c r="AN364" s="3">
        <f t="shared" si="42"/>
        <v>0</v>
      </c>
    </row>
    <row r="365">
      <c r="A365" s="343"/>
      <c r="B365" s="344"/>
      <c r="C365" s="344"/>
      <c r="D365" s="344"/>
      <c r="E365" s="344"/>
      <c r="F365" s="345"/>
      <c r="G365" s="346"/>
      <c r="H365" s="347"/>
      <c r="I365" s="348"/>
      <c r="J365" s="345"/>
      <c r="K365" s="349"/>
      <c r="L365" s="344"/>
      <c r="M365" s="350"/>
      <c r="N365" s="351"/>
      <c r="O365" s="352"/>
      <c r="P365" s="353"/>
      <c r="Q365" s="354"/>
      <c r="R365" s="355"/>
      <c r="S365" s="356"/>
      <c r="T365" s="357"/>
      <c r="U365" s="358"/>
      <c r="V365" s="358"/>
      <c r="W365" s="358"/>
      <c r="X365" s="359"/>
      <c r="Y365" s="344"/>
      <c r="Z365" s="344"/>
      <c r="AA365" s="344"/>
      <c r="AB365" s="344"/>
      <c r="AC365" s="344"/>
      <c r="AD365" s="344"/>
      <c r="AE365" s="344"/>
      <c r="AF365" s="344"/>
      <c r="AG365" s="101"/>
      <c r="AH365" s="344"/>
      <c r="AK365" s="3">
        <f t="shared" si="37"/>
        <v>0</v>
      </c>
      <c r="AL365" s="3">
        <f t="shared" si="38"/>
        <v>0</v>
      </c>
      <c r="AM365" s="3">
        <f t="shared" si="39"/>
        <v>0</v>
      </c>
      <c r="AN365" s="3">
        <f t="shared" si="42"/>
        <v>0</v>
      </c>
    </row>
    <row r="366">
      <c r="A366" s="343"/>
      <c r="B366" s="344"/>
      <c r="C366" s="344"/>
      <c r="D366" s="344"/>
      <c r="E366" s="344"/>
      <c r="F366" s="345"/>
      <c r="G366" s="346"/>
      <c r="H366" s="347"/>
      <c r="I366" s="348"/>
      <c r="J366" s="345"/>
      <c r="K366" s="349"/>
      <c r="L366" s="344"/>
      <c r="M366" s="350"/>
      <c r="N366" s="351"/>
      <c r="O366" s="352"/>
      <c r="P366" s="353"/>
      <c r="Q366" s="354"/>
      <c r="R366" s="355"/>
      <c r="S366" s="356"/>
      <c r="T366" s="357"/>
      <c r="U366" s="358"/>
      <c r="V366" s="358"/>
      <c r="W366" s="358"/>
      <c r="X366" s="359"/>
      <c r="Y366" s="344"/>
      <c r="Z366" s="344"/>
      <c r="AA366" s="344"/>
      <c r="AB366" s="344"/>
      <c r="AC366" s="344"/>
      <c r="AD366" s="344"/>
      <c r="AE366" s="344"/>
      <c r="AF366" s="344"/>
      <c r="AG366" s="101"/>
      <c r="AH366" s="344"/>
      <c r="AK366" s="3">
        <f t="shared" si="37"/>
        <v>0</v>
      </c>
      <c r="AL366" s="3">
        <f t="shared" si="38"/>
        <v>0</v>
      </c>
      <c r="AM366" s="3">
        <f t="shared" si="39"/>
        <v>0</v>
      </c>
      <c r="AN366" s="3">
        <f t="shared" si="42"/>
        <v>0</v>
      </c>
    </row>
    <row r="367">
      <c r="A367" s="343"/>
      <c r="B367" s="344"/>
      <c r="C367" s="344"/>
      <c r="D367" s="344"/>
      <c r="E367" s="344"/>
      <c r="F367" s="345"/>
      <c r="G367" s="346"/>
      <c r="H367" s="347"/>
      <c r="I367" s="348"/>
      <c r="J367" s="345"/>
      <c r="K367" s="349"/>
      <c r="L367" s="344"/>
      <c r="M367" s="350"/>
      <c r="N367" s="351"/>
      <c r="O367" s="352"/>
      <c r="P367" s="353"/>
      <c r="Q367" s="354"/>
      <c r="R367" s="355"/>
      <c r="S367" s="356"/>
      <c r="T367" s="357"/>
      <c r="U367" s="358"/>
      <c r="V367" s="358"/>
      <c r="W367" s="358"/>
      <c r="X367" s="359"/>
      <c r="Y367" s="344"/>
      <c r="Z367" s="344"/>
      <c r="AA367" s="344"/>
      <c r="AB367" s="344"/>
      <c r="AC367" s="344"/>
      <c r="AD367" s="344"/>
      <c r="AE367" s="344"/>
      <c r="AF367" s="344"/>
      <c r="AG367" s="101"/>
      <c r="AH367" s="344"/>
      <c r="AK367" s="3">
        <f t="shared" si="37"/>
        <v>0</v>
      </c>
      <c r="AL367" s="3">
        <f t="shared" si="38"/>
        <v>0</v>
      </c>
      <c r="AM367" s="3">
        <f t="shared" si="39"/>
        <v>0</v>
      </c>
      <c r="AN367" s="3">
        <f t="shared" si="42"/>
        <v>0</v>
      </c>
    </row>
    <row r="368">
      <c r="A368" s="343"/>
      <c r="B368" s="344"/>
      <c r="C368" s="344"/>
      <c r="D368" s="344"/>
      <c r="E368" s="344"/>
      <c r="F368" s="345"/>
      <c r="G368" s="346"/>
      <c r="H368" s="347"/>
      <c r="I368" s="348"/>
      <c r="J368" s="345"/>
      <c r="K368" s="349"/>
      <c r="L368" s="344"/>
      <c r="M368" s="350"/>
      <c r="N368" s="351"/>
      <c r="O368" s="352"/>
      <c r="P368" s="353"/>
      <c r="Q368" s="354"/>
      <c r="R368" s="355"/>
      <c r="S368" s="356"/>
      <c r="T368" s="357"/>
      <c r="U368" s="358"/>
      <c r="V368" s="358"/>
      <c r="W368" s="358"/>
      <c r="X368" s="359"/>
      <c r="Y368" s="344"/>
      <c r="Z368" s="344"/>
      <c r="AA368" s="344"/>
      <c r="AB368" s="344"/>
      <c r="AC368" s="344"/>
      <c r="AD368" s="344"/>
      <c r="AE368" s="344"/>
      <c r="AF368" s="344"/>
      <c r="AG368" s="101"/>
      <c r="AH368" s="344"/>
      <c r="AK368" s="3">
        <f t="shared" si="37"/>
        <v>0</v>
      </c>
      <c r="AL368" s="3">
        <f t="shared" si="38"/>
        <v>0</v>
      </c>
      <c r="AM368" s="3">
        <f t="shared" si="39"/>
        <v>0</v>
      </c>
      <c r="AN368" s="3">
        <f t="shared" si="42"/>
        <v>0</v>
      </c>
    </row>
    <row r="369">
      <c r="A369" s="343"/>
      <c r="B369" s="344"/>
      <c r="C369" s="344"/>
      <c r="D369" s="344"/>
      <c r="E369" s="344"/>
      <c r="F369" s="345"/>
      <c r="G369" s="346"/>
      <c r="H369" s="347"/>
      <c r="I369" s="348"/>
      <c r="J369" s="345"/>
      <c r="K369" s="349"/>
      <c r="L369" s="344"/>
      <c r="M369" s="350"/>
      <c r="N369" s="351"/>
      <c r="O369" s="352"/>
      <c r="P369" s="353"/>
      <c r="Q369" s="354"/>
      <c r="R369" s="355"/>
      <c r="S369" s="356"/>
      <c r="T369" s="357"/>
      <c r="U369" s="358"/>
      <c r="V369" s="358"/>
      <c r="W369" s="358"/>
      <c r="X369" s="359"/>
      <c r="Y369" s="344"/>
      <c r="Z369" s="344"/>
      <c r="AA369" s="344"/>
      <c r="AB369" s="344"/>
      <c r="AC369" s="344"/>
      <c r="AD369" s="344"/>
      <c r="AE369" s="344"/>
      <c r="AF369" s="344"/>
      <c r="AG369" s="101"/>
      <c r="AH369" s="344"/>
      <c r="AK369" s="3">
        <f t="shared" si="37"/>
        <v>0</v>
      </c>
      <c r="AL369" s="3">
        <f t="shared" si="38"/>
        <v>0</v>
      </c>
      <c r="AM369" s="3">
        <f t="shared" si="39"/>
        <v>0</v>
      </c>
      <c r="AN369" s="3">
        <f t="shared" si="42"/>
        <v>0</v>
      </c>
    </row>
    <row r="370">
      <c r="A370" s="343"/>
      <c r="B370" s="344"/>
      <c r="C370" s="344"/>
      <c r="D370" s="344"/>
      <c r="E370" s="344"/>
      <c r="F370" s="345"/>
      <c r="G370" s="346"/>
      <c r="H370" s="347"/>
      <c r="I370" s="348"/>
      <c r="J370" s="345"/>
      <c r="K370" s="349"/>
      <c r="L370" s="344"/>
      <c r="M370" s="350"/>
      <c r="N370" s="351"/>
      <c r="O370" s="352"/>
      <c r="P370" s="353"/>
      <c r="Q370" s="354"/>
      <c r="R370" s="355"/>
      <c r="S370" s="356"/>
      <c r="T370" s="357"/>
      <c r="U370" s="358"/>
      <c r="V370" s="358"/>
      <c r="W370" s="358"/>
      <c r="X370" s="359"/>
      <c r="Y370" s="344"/>
      <c r="Z370" s="344"/>
      <c r="AA370" s="344"/>
      <c r="AB370" s="344"/>
      <c r="AC370" s="344"/>
      <c r="AD370" s="344"/>
      <c r="AE370" s="344"/>
      <c r="AF370" s="344"/>
      <c r="AG370" s="101"/>
      <c r="AH370" s="344"/>
      <c r="AK370" s="3">
        <f t="shared" si="37"/>
        <v>0</v>
      </c>
      <c r="AL370" s="3">
        <f t="shared" si="38"/>
        <v>0</v>
      </c>
      <c r="AM370" s="3">
        <f t="shared" si="39"/>
        <v>0</v>
      </c>
      <c r="AN370" s="3">
        <f t="shared" si="42"/>
        <v>0</v>
      </c>
    </row>
    <row r="371">
      <c r="A371" s="343"/>
      <c r="B371" s="344"/>
      <c r="C371" s="344"/>
      <c r="D371" s="344"/>
      <c r="E371" s="344"/>
      <c r="F371" s="345"/>
      <c r="G371" s="346"/>
      <c r="H371" s="347"/>
      <c r="I371" s="348"/>
      <c r="J371" s="345"/>
      <c r="K371" s="349"/>
      <c r="L371" s="344"/>
      <c r="M371" s="350"/>
      <c r="N371" s="351"/>
      <c r="O371" s="352"/>
      <c r="P371" s="353"/>
      <c r="Q371" s="354"/>
      <c r="R371" s="355"/>
      <c r="S371" s="356"/>
      <c r="T371" s="357"/>
      <c r="U371" s="358"/>
      <c r="V371" s="358"/>
      <c r="W371" s="358"/>
      <c r="X371" s="359"/>
      <c r="Y371" s="344"/>
      <c r="Z371" s="344"/>
      <c r="AA371" s="344"/>
      <c r="AB371" s="344"/>
      <c r="AC371" s="344"/>
      <c r="AD371" s="344"/>
      <c r="AE371" s="344"/>
      <c r="AF371" s="344"/>
      <c r="AG371" s="101"/>
      <c r="AH371" s="344"/>
      <c r="AK371" s="3">
        <f t="shared" si="37"/>
        <v>0</v>
      </c>
      <c r="AL371" s="3">
        <f t="shared" si="38"/>
        <v>0</v>
      </c>
      <c r="AM371" s="3">
        <f t="shared" si="39"/>
        <v>0</v>
      </c>
      <c r="AN371" s="3">
        <f t="shared" si="42"/>
        <v>0</v>
      </c>
    </row>
    <row r="372">
      <c r="A372" s="343"/>
      <c r="B372" s="344"/>
      <c r="C372" s="344"/>
      <c r="D372" s="344"/>
      <c r="E372" s="344"/>
      <c r="F372" s="345"/>
      <c r="G372" s="346"/>
      <c r="H372" s="347"/>
      <c r="I372" s="348"/>
      <c r="J372" s="345"/>
      <c r="K372" s="349"/>
      <c r="L372" s="344"/>
      <c r="M372" s="350"/>
      <c r="N372" s="351"/>
      <c r="O372" s="352"/>
      <c r="P372" s="353"/>
      <c r="Q372" s="354"/>
      <c r="R372" s="355"/>
      <c r="S372" s="356"/>
      <c r="T372" s="357"/>
      <c r="U372" s="358"/>
      <c r="V372" s="358"/>
      <c r="W372" s="358"/>
      <c r="X372" s="359"/>
      <c r="Y372" s="344"/>
      <c r="Z372" s="344"/>
      <c r="AA372" s="344"/>
      <c r="AB372" s="344"/>
      <c r="AC372" s="344"/>
      <c r="AD372" s="344"/>
      <c r="AE372" s="344"/>
      <c r="AF372" s="344"/>
      <c r="AG372" s="101"/>
      <c r="AH372" s="344"/>
      <c r="AK372" s="3">
        <f t="shared" si="37"/>
        <v>0</v>
      </c>
      <c r="AL372" s="3">
        <f t="shared" si="38"/>
        <v>0</v>
      </c>
      <c r="AM372" s="3">
        <f t="shared" si="39"/>
        <v>0</v>
      </c>
      <c r="AN372" s="3">
        <f t="shared" si="42"/>
        <v>0</v>
      </c>
    </row>
    <row r="373">
      <c r="A373" s="343"/>
      <c r="B373" s="344"/>
      <c r="C373" s="344"/>
      <c r="D373" s="344"/>
      <c r="E373" s="344"/>
      <c r="F373" s="345"/>
      <c r="G373" s="346"/>
      <c r="H373" s="347"/>
      <c r="I373" s="348"/>
      <c r="J373" s="345"/>
      <c r="K373" s="349"/>
      <c r="L373" s="344"/>
      <c r="M373" s="350"/>
      <c r="N373" s="351"/>
      <c r="O373" s="352"/>
      <c r="P373" s="353"/>
      <c r="Q373" s="354"/>
      <c r="R373" s="355"/>
      <c r="S373" s="356"/>
      <c r="T373" s="357"/>
      <c r="U373" s="358"/>
      <c r="V373" s="358"/>
      <c r="W373" s="358"/>
      <c r="X373" s="359"/>
      <c r="Y373" s="344"/>
      <c r="Z373" s="344"/>
      <c r="AA373" s="344"/>
      <c r="AB373" s="344"/>
      <c r="AC373" s="344"/>
      <c r="AD373" s="344"/>
      <c r="AE373" s="344"/>
      <c r="AF373" s="344"/>
      <c r="AG373" s="101"/>
      <c r="AH373" s="344"/>
      <c r="AK373" s="3">
        <f t="shared" si="37"/>
        <v>0</v>
      </c>
      <c r="AL373" s="3">
        <f t="shared" si="38"/>
        <v>0</v>
      </c>
      <c r="AM373" s="3">
        <f t="shared" si="39"/>
        <v>0</v>
      </c>
      <c r="AN373" s="3">
        <f t="shared" si="42"/>
        <v>0</v>
      </c>
    </row>
    <row r="374">
      <c r="A374" s="343"/>
      <c r="B374" s="344"/>
      <c r="C374" s="344"/>
      <c r="D374" s="344"/>
      <c r="E374" s="344"/>
      <c r="F374" s="345"/>
      <c r="G374" s="346"/>
      <c r="H374" s="347"/>
      <c r="I374" s="348"/>
      <c r="J374" s="345"/>
      <c r="K374" s="349"/>
      <c r="L374" s="344"/>
      <c r="M374" s="350"/>
      <c r="N374" s="351"/>
      <c r="O374" s="352"/>
      <c r="P374" s="353"/>
      <c r="Q374" s="354"/>
      <c r="R374" s="355"/>
      <c r="S374" s="356"/>
      <c r="T374" s="357"/>
      <c r="U374" s="358"/>
      <c r="V374" s="358"/>
      <c r="W374" s="358"/>
      <c r="X374" s="359"/>
      <c r="Y374" s="344"/>
      <c r="Z374" s="344"/>
      <c r="AA374" s="344"/>
      <c r="AB374" s="344"/>
      <c r="AC374" s="344"/>
      <c r="AD374" s="344"/>
      <c r="AE374" s="344"/>
      <c r="AF374" s="344"/>
      <c r="AG374" s="101"/>
      <c r="AH374" s="344"/>
      <c r="AK374" s="3">
        <f t="shared" si="37"/>
        <v>0</v>
      </c>
      <c r="AL374" s="3">
        <f t="shared" si="38"/>
        <v>0</v>
      </c>
      <c r="AM374" s="3">
        <f t="shared" si="39"/>
        <v>0</v>
      </c>
      <c r="AN374" s="3">
        <f t="shared" si="42"/>
        <v>0</v>
      </c>
    </row>
    <row r="375">
      <c r="A375" s="343"/>
      <c r="B375" s="344"/>
      <c r="C375" s="344"/>
      <c r="D375" s="344"/>
      <c r="E375" s="344"/>
      <c r="F375" s="345"/>
      <c r="G375" s="346"/>
      <c r="H375" s="347"/>
      <c r="I375" s="348"/>
      <c r="J375" s="345"/>
      <c r="K375" s="349"/>
      <c r="L375" s="344"/>
      <c r="M375" s="350"/>
      <c r="N375" s="351"/>
      <c r="O375" s="352"/>
      <c r="P375" s="353"/>
      <c r="Q375" s="354"/>
      <c r="R375" s="355"/>
      <c r="S375" s="356"/>
      <c r="T375" s="357"/>
      <c r="U375" s="358"/>
      <c r="V375" s="358"/>
      <c r="W375" s="358"/>
      <c r="X375" s="359"/>
      <c r="Y375" s="344"/>
      <c r="Z375" s="344"/>
      <c r="AA375" s="344"/>
      <c r="AB375" s="344"/>
      <c r="AC375" s="344"/>
      <c r="AD375" s="344"/>
      <c r="AE375" s="344"/>
      <c r="AF375" s="344"/>
      <c r="AG375" s="101"/>
      <c r="AH375" s="344"/>
      <c r="AK375" s="3">
        <f t="shared" si="37"/>
        <v>0</v>
      </c>
      <c r="AL375" s="3">
        <f t="shared" si="38"/>
        <v>0</v>
      </c>
      <c r="AM375" s="3">
        <f t="shared" si="39"/>
        <v>0</v>
      </c>
      <c r="AN375" s="3">
        <f t="shared" si="42"/>
        <v>0</v>
      </c>
    </row>
    <row r="376">
      <c r="A376" s="343"/>
      <c r="B376" s="344"/>
      <c r="C376" s="344"/>
      <c r="D376" s="344"/>
      <c r="E376" s="344"/>
      <c r="F376" s="345"/>
      <c r="G376" s="346"/>
      <c r="H376" s="347"/>
      <c r="I376" s="348"/>
      <c r="J376" s="345"/>
      <c r="K376" s="349"/>
      <c r="L376" s="344"/>
      <c r="M376" s="350"/>
      <c r="N376" s="351"/>
      <c r="O376" s="352"/>
      <c r="P376" s="353"/>
      <c r="Q376" s="354"/>
      <c r="R376" s="355"/>
      <c r="S376" s="356"/>
      <c r="T376" s="357"/>
      <c r="U376" s="358"/>
      <c r="V376" s="358"/>
      <c r="W376" s="358"/>
      <c r="X376" s="359"/>
      <c r="Y376" s="344"/>
      <c r="Z376" s="344"/>
      <c r="AA376" s="344"/>
      <c r="AB376" s="344"/>
      <c r="AC376" s="344"/>
      <c r="AD376" s="344"/>
      <c r="AE376" s="344"/>
      <c r="AF376" s="344"/>
      <c r="AG376" s="101"/>
      <c r="AH376" s="344"/>
      <c r="AK376" s="3">
        <f t="shared" si="37"/>
        <v>0</v>
      </c>
      <c r="AL376" s="3">
        <f t="shared" si="38"/>
        <v>0</v>
      </c>
      <c r="AM376" s="3">
        <f t="shared" si="39"/>
        <v>0</v>
      </c>
      <c r="AN376" s="3">
        <f t="shared" si="42"/>
        <v>0</v>
      </c>
    </row>
    <row r="377">
      <c r="A377" s="343"/>
      <c r="B377" s="344"/>
      <c r="C377" s="344"/>
      <c r="D377" s="344"/>
      <c r="E377" s="344"/>
      <c r="F377" s="345"/>
      <c r="G377" s="346"/>
      <c r="H377" s="347"/>
      <c r="I377" s="348"/>
      <c r="J377" s="345"/>
      <c r="K377" s="349"/>
      <c r="L377" s="344"/>
      <c r="M377" s="350"/>
      <c r="N377" s="351"/>
      <c r="O377" s="352"/>
      <c r="P377" s="353"/>
      <c r="Q377" s="354"/>
      <c r="R377" s="355"/>
      <c r="S377" s="356"/>
      <c r="T377" s="357"/>
      <c r="U377" s="358"/>
      <c r="V377" s="358"/>
      <c r="W377" s="358"/>
      <c r="X377" s="359"/>
      <c r="Y377" s="344"/>
      <c r="Z377" s="344"/>
      <c r="AA377" s="344"/>
      <c r="AB377" s="344"/>
      <c r="AC377" s="344"/>
      <c r="AD377" s="344"/>
      <c r="AE377" s="344"/>
      <c r="AF377" s="344"/>
      <c r="AG377" s="101"/>
      <c r="AH377" s="344"/>
      <c r="AK377" s="3">
        <f t="shared" si="37"/>
        <v>0</v>
      </c>
      <c r="AL377" s="3">
        <f t="shared" si="38"/>
        <v>0</v>
      </c>
      <c r="AM377" s="3">
        <f t="shared" si="39"/>
        <v>0</v>
      </c>
      <c r="AN377" s="3">
        <f t="shared" si="42"/>
        <v>0</v>
      </c>
    </row>
    <row r="378">
      <c r="A378" s="343"/>
      <c r="B378" s="344"/>
      <c r="C378" s="344"/>
      <c r="D378" s="344"/>
      <c r="E378" s="344"/>
      <c r="F378" s="345"/>
      <c r="G378" s="346"/>
      <c r="H378" s="347"/>
      <c r="I378" s="348"/>
      <c r="J378" s="345"/>
      <c r="K378" s="349"/>
      <c r="L378" s="344"/>
      <c r="M378" s="350"/>
      <c r="N378" s="351"/>
      <c r="O378" s="352"/>
      <c r="P378" s="353"/>
      <c r="Q378" s="354"/>
      <c r="R378" s="355"/>
      <c r="S378" s="356"/>
      <c r="T378" s="357"/>
      <c r="U378" s="358"/>
      <c r="V378" s="358"/>
      <c r="W378" s="358"/>
      <c r="X378" s="359"/>
      <c r="Y378" s="344"/>
      <c r="Z378" s="344"/>
      <c r="AA378" s="344"/>
      <c r="AB378" s="344"/>
      <c r="AC378" s="344"/>
      <c r="AD378" s="344"/>
      <c r="AE378" s="344"/>
      <c r="AF378" s="344"/>
      <c r="AG378" s="101"/>
      <c r="AH378" s="344"/>
      <c r="AK378" s="3">
        <f t="shared" si="37"/>
        <v>0</v>
      </c>
      <c r="AL378" s="3">
        <f t="shared" si="38"/>
        <v>0</v>
      </c>
      <c r="AM378" s="3">
        <f t="shared" si="39"/>
        <v>0</v>
      </c>
      <c r="AN378" s="3">
        <f t="shared" si="42"/>
        <v>0</v>
      </c>
    </row>
    <row r="379">
      <c r="A379" s="343"/>
      <c r="B379" s="344"/>
      <c r="C379" s="344"/>
      <c r="D379" s="344"/>
      <c r="E379" s="344"/>
      <c r="F379" s="345"/>
      <c r="G379" s="346"/>
      <c r="H379" s="347"/>
      <c r="I379" s="348"/>
      <c r="J379" s="345"/>
      <c r="K379" s="349"/>
      <c r="L379" s="344"/>
      <c r="M379" s="350"/>
      <c r="N379" s="351"/>
      <c r="O379" s="352"/>
      <c r="P379" s="353"/>
      <c r="Q379" s="354"/>
      <c r="R379" s="355"/>
      <c r="S379" s="356"/>
      <c r="T379" s="357"/>
      <c r="U379" s="358"/>
      <c r="V379" s="358"/>
      <c r="W379" s="358"/>
      <c r="X379" s="359"/>
      <c r="Y379" s="344"/>
      <c r="Z379" s="344"/>
      <c r="AA379" s="344"/>
      <c r="AB379" s="344"/>
      <c r="AC379" s="344"/>
      <c r="AD379" s="344"/>
      <c r="AE379" s="344"/>
      <c r="AF379" s="344"/>
      <c r="AG379" s="101"/>
      <c r="AH379" s="344"/>
      <c r="AK379" s="3">
        <f t="shared" si="37"/>
        <v>0</v>
      </c>
      <c r="AL379" s="3">
        <f t="shared" si="38"/>
        <v>0</v>
      </c>
      <c r="AM379" s="3">
        <f t="shared" si="39"/>
        <v>0</v>
      </c>
      <c r="AN379" s="3">
        <f t="shared" si="42"/>
        <v>0</v>
      </c>
    </row>
    <row r="380">
      <c r="A380" s="343"/>
      <c r="B380" s="344"/>
      <c r="C380" s="344"/>
      <c r="D380" s="344"/>
      <c r="E380" s="344"/>
      <c r="F380" s="345"/>
      <c r="G380" s="346"/>
      <c r="H380" s="347"/>
      <c r="I380" s="348"/>
      <c r="J380" s="345"/>
      <c r="K380" s="349"/>
      <c r="L380" s="344"/>
      <c r="M380" s="350"/>
      <c r="N380" s="351"/>
      <c r="O380" s="352"/>
      <c r="P380" s="353"/>
      <c r="Q380" s="354"/>
      <c r="R380" s="355"/>
      <c r="S380" s="356"/>
      <c r="T380" s="357"/>
      <c r="U380" s="358"/>
      <c r="V380" s="358"/>
      <c r="W380" s="358"/>
      <c r="X380" s="359"/>
      <c r="Y380" s="344"/>
      <c r="Z380" s="344"/>
      <c r="AA380" s="344"/>
      <c r="AB380" s="344"/>
      <c r="AC380" s="344"/>
      <c r="AD380" s="344"/>
      <c r="AE380" s="344"/>
      <c r="AF380" s="344"/>
      <c r="AG380" s="101"/>
      <c r="AH380" s="344"/>
      <c r="AK380" s="3">
        <f t="shared" si="37"/>
        <v>0</v>
      </c>
      <c r="AL380" s="3">
        <f t="shared" si="38"/>
        <v>0</v>
      </c>
      <c r="AM380" s="3">
        <f t="shared" si="39"/>
        <v>0</v>
      </c>
      <c r="AN380" s="3">
        <f t="shared" si="42"/>
        <v>0</v>
      </c>
    </row>
    <row r="381">
      <c r="A381" s="343"/>
      <c r="B381" s="344"/>
      <c r="C381" s="344"/>
      <c r="D381" s="344"/>
      <c r="E381" s="344"/>
      <c r="F381" s="345"/>
      <c r="G381" s="346"/>
      <c r="H381" s="347"/>
      <c r="I381" s="348"/>
      <c r="J381" s="345"/>
      <c r="K381" s="349"/>
      <c r="L381" s="344"/>
      <c r="M381" s="350"/>
      <c r="N381" s="351"/>
      <c r="O381" s="352"/>
      <c r="P381" s="353"/>
      <c r="Q381" s="354"/>
      <c r="R381" s="355"/>
      <c r="S381" s="356"/>
      <c r="T381" s="357"/>
      <c r="U381" s="358"/>
      <c r="V381" s="358"/>
      <c r="W381" s="358"/>
      <c r="X381" s="359"/>
      <c r="Y381" s="344"/>
      <c r="Z381" s="344"/>
      <c r="AA381" s="344"/>
      <c r="AB381" s="344"/>
      <c r="AC381" s="344"/>
      <c r="AD381" s="344"/>
      <c r="AE381" s="344"/>
      <c r="AF381" s="344"/>
      <c r="AG381" s="101"/>
      <c r="AH381" s="344"/>
      <c r="AK381" s="3">
        <f t="shared" si="37"/>
        <v>0</v>
      </c>
      <c r="AL381" s="3">
        <f t="shared" si="38"/>
        <v>0</v>
      </c>
      <c r="AM381" s="3">
        <f t="shared" si="39"/>
        <v>0</v>
      </c>
      <c r="AN381" s="3">
        <f t="shared" si="42"/>
        <v>0</v>
      </c>
    </row>
    <row r="382">
      <c r="A382" s="343"/>
      <c r="B382" s="344"/>
      <c r="C382" s="344"/>
      <c r="D382" s="344"/>
      <c r="E382" s="344"/>
      <c r="F382" s="345"/>
      <c r="G382" s="346"/>
      <c r="H382" s="347"/>
      <c r="I382" s="348"/>
      <c r="J382" s="345"/>
      <c r="K382" s="349"/>
      <c r="L382" s="344"/>
      <c r="M382" s="350"/>
      <c r="N382" s="351"/>
      <c r="O382" s="352"/>
      <c r="P382" s="353"/>
      <c r="Q382" s="354"/>
      <c r="R382" s="355"/>
      <c r="S382" s="356"/>
      <c r="T382" s="357"/>
      <c r="U382" s="358"/>
      <c r="V382" s="358"/>
      <c r="W382" s="358"/>
      <c r="X382" s="359"/>
      <c r="Y382" s="344"/>
      <c r="Z382" s="344"/>
      <c r="AA382" s="344"/>
      <c r="AB382" s="344"/>
      <c r="AC382" s="344"/>
      <c r="AD382" s="344"/>
      <c r="AE382" s="344"/>
      <c r="AF382" s="344"/>
      <c r="AG382" s="101"/>
      <c r="AH382" s="344"/>
      <c r="AK382" s="3">
        <f t="shared" si="37"/>
        <v>0</v>
      </c>
      <c r="AL382" s="3">
        <f t="shared" si="38"/>
        <v>0</v>
      </c>
      <c r="AM382" s="3">
        <f t="shared" si="39"/>
        <v>0</v>
      </c>
      <c r="AN382" s="3">
        <f t="shared" si="42"/>
        <v>0</v>
      </c>
    </row>
    <row r="383">
      <c r="A383" s="343"/>
      <c r="B383" s="344"/>
      <c r="C383" s="344"/>
      <c r="D383" s="344"/>
      <c r="E383" s="344"/>
      <c r="F383" s="345"/>
      <c r="G383" s="346"/>
      <c r="H383" s="347"/>
      <c r="I383" s="348"/>
      <c r="J383" s="345"/>
      <c r="K383" s="349"/>
      <c r="L383" s="344"/>
      <c r="M383" s="350"/>
      <c r="N383" s="351"/>
      <c r="O383" s="352"/>
      <c r="P383" s="353"/>
      <c r="Q383" s="354"/>
      <c r="R383" s="355"/>
      <c r="S383" s="356"/>
      <c r="T383" s="357"/>
      <c r="U383" s="358"/>
      <c r="V383" s="358"/>
      <c r="W383" s="358"/>
      <c r="X383" s="359"/>
      <c r="Y383" s="344"/>
      <c r="Z383" s="344"/>
      <c r="AA383" s="344"/>
      <c r="AB383" s="344"/>
      <c r="AC383" s="344"/>
      <c r="AD383" s="344"/>
      <c r="AE383" s="344"/>
      <c r="AF383" s="344"/>
      <c r="AG383" s="101"/>
      <c r="AH383" s="344"/>
      <c r="AK383" s="3">
        <f t="shared" si="37"/>
        <v>0</v>
      </c>
      <c r="AL383" s="3">
        <f t="shared" si="38"/>
        <v>0</v>
      </c>
      <c r="AM383" s="3">
        <f t="shared" si="39"/>
        <v>0</v>
      </c>
      <c r="AN383" s="3">
        <f t="shared" si="42"/>
        <v>0</v>
      </c>
    </row>
    <row r="384">
      <c r="A384" s="343"/>
      <c r="B384" s="344"/>
      <c r="C384" s="344"/>
      <c r="D384" s="344"/>
      <c r="E384" s="344"/>
      <c r="F384" s="345"/>
      <c r="G384" s="346"/>
      <c r="H384" s="347"/>
      <c r="I384" s="348"/>
      <c r="J384" s="345"/>
      <c r="K384" s="349"/>
      <c r="L384" s="344"/>
      <c r="M384" s="350"/>
      <c r="N384" s="351"/>
      <c r="O384" s="352"/>
      <c r="P384" s="353"/>
      <c r="Q384" s="354"/>
      <c r="R384" s="355"/>
      <c r="S384" s="356"/>
      <c r="T384" s="357"/>
      <c r="U384" s="358"/>
      <c r="V384" s="358"/>
      <c r="W384" s="358"/>
      <c r="X384" s="359"/>
      <c r="Y384" s="344"/>
      <c r="Z384" s="344"/>
      <c r="AA384" s="344"/>
      <c r="AB384" s="344"/>
      <c r="AC384" s="344"/>
      <c r="AD384" s="344"/>
      <c r="AE384" s="344"/>
      <c r="AF384" s="344"/>
      <c r="AG384" s="101"/>
      <c r="AH384" s="344"/>
      <c r="AK384" s="3">
        <f t="shared" si="37"/>
        <v>0</v>
      </c>
      <c r="AL384" s="3">
        <f t="shared" si="38"/>
        <v>0</v>
      </c>
      <c r="AM384" s="3">
        <f t="shared" si="39"/>
        <v>0</v>
      </c>
      <c r="AN384" s="3">
        <f t="shared" si="42"/>
        <v>0</v>
      </c>
    </row>
    <row r="385">
      <c r="A385" s="343"/>
      <c r="B385" s="344"/>
      <c r="C385" s="344"/>
      <c r="D385" s="344"/>
      <c r="E385" s="344"/>
      <c r="F385" s="345"/>
      <c r="G385" s="346"/>
      <c r="H385" s="347"/>
      <c r="I385" s="348"/>
      <c r="J385" s="345"/>
      <c r="K385" s="349"/>
      <c r="L385" s="344"/>
      <c r="M385" s="350"/>
      <c r="N385" s="351"/>
      <c r="O385" s="352"/>
      <c r="P385" s="353"/>
      <c r="Q385" s="354"/>
      <c r="R385" s="355"/>
      <c r="S385" s="356"/>
      <c r="T385" s="357"/>
      <c r="U385" s="358"/>
      <c r="V385" s="358"/>
      <c r="W385" s="358"/>
      <c r="X385" s="359"/>
      <c r="Y385" s="344"/>
      <c r="Z385" s="344"/>
      <c r="AA385" s="344"/>
      <c r="AB385" s="344"/>
      <c r="AC385" s="344"/>
      <c r="AD385" s="344"/>
      <c r="AE385" s="344"/>
      <c r="AF385" s="344"/>
      <c r="AG385" s="101"/>
      <c r="AH385" s="344"/>
      <c r="AK385" s="3">
        <f t="shared" si="37"/>
        <v>0</v>
      </c>
      <c r="AL385" s="3">
        <f t="shared" si="38"/>
        <v>0</v>
      </c>
      <c r="AM385" s="3">
        <f t="shared" si="39"/>
        <v>0</v>
      </c>
      <c r="AN385" s="3">
        <f t="shared" si="42"/>
        <v>0</v>
      </c>
    </row>
    <row r="386">
      <c r="A386" s="343"/>
      <c r="B386" s="344"/>
      <c r="C386" s="344"/>
      <c r="D386" s="344"/>
      <c r="E386" s="344"/>
      <c r="F386" s="345"/>
      <c r="G386" s="346"/>
      <c r="H386" s="347"/>
      <c r="I386" s="348"/>
      <c r="J386" s="345"/>
      <c r="K386" s="349"/>
      <c r="L386" s="344"/>
      <c r="M386" s="350"/>
      <c r="N386" s="351"/>
      <c r="O386" s="352"/>
      <c r="P386" s="353"/>
      <c r="Q386" s="354"/>
      <c r="R386" s="355"/>
      <c r="S386" s="356"/>
      <c r="T386" s="357"/>
      <c r="U386" s="358"/>
      <c r="V386" s="358"/>
      <c r="W386" s="358"/>
      <c r="X386" s="359"/>
      <c r="Y386" s="344"/>
      <c r="Z386" s="344"/>
      <c r="AA386" s="344"/>
      <c r="AB386" s="344"/>
      <c r="AC386" s="344"/>
      <c r="AD386" s="344"/>
      <c r="AE386" s="344"/>
      <c r="AF386" s="344"/>
      <c r="AG386" s="101"/>
      <c r="AH386" s="344"/>
      <c r="AK386" s="3">
        <f t="shared" si="37"/>
        <v>0</v>
      </c>
      <c r="AL386" s="3">
        <f t="shared" si="38"/>
        <v>0</v>
      </c>
      <c r="AM386" s="3">
        <f t="shared" si="39"/>
        <v>0</v>
      </c>
      <c r="AN386" s="3">
        <f t="shared" si="42"/>
        <v>0</v>
      </c>
    </row>
    <row r="387">
      <c r="A387" s="343"/>
      <c r="B387" s="344"/>
      <c r="C387" s="344"/>
      <c r="D387" s="344"/>
      <c r="E387" s="344"/>
      <c r="F387" s="345"/>
      <c r="G387" s="346"/>
      <c r="H387" s="347"/>
      <c r="I387" s="348"/>
      <c r="J387" s="345"/>
      <c r="K387" s="349"/>
      <c r="L387" s="344"/>
      <c r="M387" s="350"/>
      <c r="N387" s="351"/>
      <c r="O387" s="352"/>
      <c r="P387" s="353"/>
      <c r="Q387" s="354"/>
      <c r="R387" s="355"/>
      <c r="S387" s="356"/>
      <c r="T387" s="357"/>
      <c r="U387" s="358"/>
      <c r="V387" s="358"/>
      <c r="W387" s="358"/>
      <c r="X387" s="359"/>
      <c r="Y387" s="344"/>
      <c r="Z387" s="344"/>
      <c r="AA387" s="344"/>
      <c r="AB387" s="344"/>
      <c r="AC387" s="344"/>
      <c r="AD387" s="344"/>
      <c r="AE387" s="344"/>
      <c r="AF387" s="344"/>
      <c r="AG387" s="101"/>
      <c r="AH387" s="344"/>
      <c r="AK387" s="3">
        <f t="shared" si="37"/>
        <v>0</v>
      </c>
      <c r="AL387" s="3">
        <f t="shared" si="38"/>
        <v>0</v>
      </c>
      <c r="AM387" s="3">
        <f t="shared" si="39"/>
        <v>0</v>
      </c>
      <c r="AN387" s="3">
        <f t="shared" si="42"/>
        <v>0</v>
      </c>
    </row>
    <row r="388">
      <c r="A388" s="343"/>
      <c r="B388" s="344"/>
      <c r="C388" s="344"/>
      <c r="D388" s="344"/>
      <c r="E388" s="344"/>
      <c r="F388" s="345"/>
      <c r="G388" s="346"/>
      <c r="H388" s="347"/>
      <c r="I388" s="348"/>
      <c r="J388" s="345"/>
      <c r="K388" s="349"/>
      <c r="L388" s="344"/>
      <c r="M388" s="350"/>
      <c r="N388" s="351"/>
      <c r="O388" s="352"/>
      <c r="P388" s="353"/>
      <c r="Q388" s="354"/>
      <c r="R388" s="355"/>
      <c r="S388" s="356"/>
      <c r="T388" s="357"/>
      <c r="U388" s="358"/>
      <c r="V388" s="358"/>
      <c r="W388" s="358"/>
      <c r="X388" s="359"/>
      <c r="Y388" s="344"/>
      <c r="Z388" s="344"/>
      <c r="AA388" s="344"/>
      <c r="AB388" s="344"/>
      <c r="AC388" s="344"/>
      <c r="AD388" s="344"/>
      <c r="AE388" s="344"/>
      <c r="AF388" s="344"/>
      <c r="AG388" s="101"/>
      <c r="AH388" s="344"/>
      <c r="AK388" s="3">
        <f t="shared" si="37"/>
        <v>0</v>
      </c>
      <c r="AL388" s="3">
        <f t="shared" si="38"/>
        <v>0</v>
      </c>
      <c r="AM388" s="3">
        <f t="shared" si="39"/>
        <v>0</v>
      </c>
      <c r="AN388" s="3">
        <f t="shared" si="42"/>
        <v>0</v>
      </c>
    </row>
    <row r="389">
      <c r="A389" s="343"/>
      <c r="B389" s="344"/>
      <c r="C389" s="344"/>
      <c r="D389" s="344"/>
      <c r="E389" s="344"/>
      <c r="F389" s="345"/>
      <c r="G389" s="346"/>
      <c r="H389" s="347"/>
      <c r="I389" s="348"/>
      <c r="J389" s="345"/>
      <c r="K389" s="349"/>
      <c r="L389" s="344"/>
      <c r="M389" s="350"/>
      <c r="N389" s="351"/>
      <c r="O389" s="352"/>
      <c r="P389" s="353"/>
      <c r="Q389" s="354"/>
      <c r="R389" s="355"/>
      <c r="S389" s="356"/>
      <c r="T389" s="357"/>
      <c r="U389" s="358"/>
      <c r="V389" s="358"/>
      <c r="W389" s="358"/>
      <c r="X389" s="359"/>
      <c r="Y389" s="344"/>
      <c r="Z389" s="344"/>
      <c r="AA389" s="344"/>
      <c r="AB389" s="344"/>
      <c r="AC389" s="344"/>
      <c r="AD389" s="344"/>
      <c r="AE389" s="344"/>
      <c r="AF389" s="344"/>
      <c r="AG389" s="101"/>
      <c r="AH389" s="344"/>
      <c r="AK389" s="3">
        <f t="shared" si="37"/>
        <v>0</v>
      </c>
      <c r="AL389" s="3">
        <f t="shared" si="38"/>
        <v>0</v>
      </c>
      <c r="AM389" s="3">
        <f t="shared" si="39"/>
        <v>0</v>
      </c>
      <c r="AN389" s="3">
        <f t="shared" si="42"/>
        <v>0</v>
      </c>
    </row>
    <row r="390">
      <c r="A390" s="343"/>
      <c r="B390" s="344"/>
      <c r="C390" s="344"/>
      <c r="D390" s="344"/>
      <c r="E390" s="344"/>
      <c r="F390" s="345"/>
      <c r="G390" s="346"/>
      <c r="H390" s="347"/>
      <c r="I390" s="348"/>
      <c r="J390" s="345"/>
      <c r="K390" s="349"/>
      <c r="L390" s="344"/>
      <c r="M390" s="350"/>
      <c r="N390" s="351"/>
      <c r="O390" s="352"/>
      <c r="P390" s="353"/>
      <c r="Q390" s="354"/>
      <c r="R390" s="355"/>
      <c r="S390" s="356"/>
      <c r="T390" s="357"/>
      <c r="U390" s="358"/>
      <c r="V390" s="358"/>
      <c r="W390" s="358"/>
      <c r="X390" s="359"/>
      <c r="Y390" s="344"/>
      <c r="Z390" s="344"/>
      <c r="AA390" s="344"/>
      <c r="AB390" s="344"/>
      <c r="AC390" s="344"/>
      <c r="AD390" s="344"/>
      <c r="AE390" s="344"/>
      <c r="AF390" s="344"/>
      <c r="AG390" s="101"/>
      <c r="AH390" s="344"/>
      <c r="AK390" s="3">
        <f t="shared" si="37"/>
        <v>0</v>
      </c>
      <c r="AL390" s="3">
        <f t="shared" si="38"/>
        <v>0</v>
      </c>
      <c r="AM390" s="3">
        <f t="shared" si="39"/>
        <v>0</v>
      </c>
      <c r="AN390" s="3">
        <f t="shared" si="42"/>
        <v>0</v>
      </c>
    </row>
    <row r="391">
      <c r="A391" s="343"/>
      <c r="B391" s="344"/>
      <c r="C391" s="344"/>
      <c r="D391" s="344"/>
      <c r="E391" s="344"/>
      <c r="F391" s="345"/>
      <c r="G391" s="346"/>
      <c r="H391" s="347"/>
      <c r="I391" s="348"/>
      <c r="J391" s="345"/>
      <c r="K391" s="349"/>
      <c r="L391" s="344"/>
      <c r="M391" s="350"/>
      <c r="N391" s="351"/>
      <c r="O391" s="352"/>
      <c r="P391" s="353"/>
      <c r="Q391" s="354"/>
      <c r="R391" s="355"/>
      <c r="S391" s="356"/>
      <c r="T391" s="357"/>
      <c r="U391" s="358"/>
      <c r="V391" s="358"/>
      <c r="W391" s="358"/>
      <c r="X391" s="359"/>
      <c r="Y391" s="344"/>
      <c r="Z391" s="344"/>
      <c r="AA391" s="344"/>
      <c r="AB391" s="344"/>
      <c r="AC391" s="344"/>
      <c r="AD391" s="344"/>
      <c r="AE391" s="344"/>
      <c r="AF391" s="344"/>
      <c r="AG391" s="101"/>
      <c r="AH391" s="344"/>
      <c r="AK391" s="3">
        <f t="shared" si="37"/>
        <v>0</v>
      </c>
      <c r="AL391" s="3">
        <f t="shared" si="38"/>
        <v>0</v>
      </c>
      <c r="AM391" s="3">
        <f t="shared" si="39"/>
        <v>0</v>
      </c>
      <c r="AN391" s="3">
        <f t="shared" si="42"/>
        <v>0</v>
      </c>
    </row>
    <row r="392">
      <c r="A392" s="343"/>
      <c r="B392" s="344"/>
      <c r="C392" s="344"/>
      <c r="D392" s="344"/>
      <c r="E392" s="344"/>
      <c r="F392" s="345"/>
      <c r="G392" s="346"/>
      <c r="H392" s="347"/>
      <c r="I392" s="348"/>
      <c r="J392" s="345"/>
      <c r="K392" s="349"/>
      <c r="L392" s="344"/>
      <c r="M392" s="350"/>
      <c r="N392" s="351"/>
      <c r="O392" s="352"/>
      <c r="P392" s="353"/>
      <c r="Q392" s="354"/>
      <c r="R392" s="355"/>
      <c r="S392" s="356"/>
      <c r="T392" s="357"/>
      <c r="U392" s="358"/>
      <c r="V392" s="358"/>
      <c r="W392" s="358"/>
      <c r="X392" s="359"/>
      <c r="Y392" s="344"/>
      <c r="Z392" s="344"/>
      <c r="AA392" s="344"/>
      <c r="AB392" s="344"/>
      <c r="AC392" s="344"/>
      <c r="AD392" s="344"/>
      <c r="AE392" s="344"/>
      <c r="AF392" s="344"/>
      <c r="AG392" s="101"/>
      <c r="AH392" s="344"/>
      <c r="AK392" s="3">
        <f t="shared" si="37"/>
        <v>0</v>
      </c>
      <c r="AL392" s="3">
        <f t="shared" si="38"/>
        <v>0</v>
      </c>
      <c r="AM392" s="3">
        <f t="shared" si="39"/>
        <v>0</v>
      </c>
      <c r="AN392" s="3">
        <f t="shared" si="42"/>
        <v>0</v>
      </c>
    </row>
    <row r="393">
      <c r="A393" s="343"/>
      <c r="B393" s="344"/>
      <c r="C393" s="344"/>
      <c r="D393" s="344"/>
      <c r="E393" s="344"/>
      <c r="F393" s="345"/>
      <c r="G393" s="346"/>
      <c r="H393" s="347"/>
      <c r="I393" s="348"/>
      <c r="J393" s="345"/>
      <c r="K393" s="349"/>
      <c r="L393" s="344"/>
      <c r="M393" s="350"/>
      <c r="N393" s="351"/>
      <c r="O393" s="352"/>
      <c r="P393" s="353"/>
      <c r="Q393" s="354"/>
      <c r="R393" s="355"/>
      <c r="S393" s="356"/>
      <c r="T393" s="357"/>
      <c r="U393" s="358"/>
      <c r="V393" s="358"/>
      <c r="W393" s="358"/>
      <c r="X393" s="359"/>
      <c r="Y393" s="344"/>
      <c r="Z393" s="344"/>
      <c r="AA393" s="344"/>
      <c r="AB393" s="344"/>
      <c r="AC393" s="344"/>
      <c r="AD393" s="344"/>
      <c r="AE393" s="344"/>
      <c r="AF393" s="344"/>
      <c r="AG393" s="101"/>
      <c r="AH393" s="344"/>
      <c r="AK393" s="3">
        <f t="shared" si="37"/>
        <v>0</v>
      </c>
      <c r="AL393" s="3">
        <f t="shared" si="38"/>
        <v>0</v>
      </c>
      <c r="AM393" s="3">
        <f t="shared" si="39"/>
        <v>0</v>
      </c>
      <c r="AN393" s="3">
        <f t="shared" si="42"/>
        <v>0</v>
      </c>
    </row>
    <row r="394">
      <c r="A394" s="343"/>
      <c r="B394" s="344"/>
      <c r="C394" s="344"/>
      <c r="D394" s="344"/>
      <c r="E394" s="344"/>
      <c r="F394" s="345"/>
      <c r="G394" s="346"/>
      <c r="H394" s="347"/>
      <c r="I394" s="348"/>
      <c r="J394" s="345"/>
      <c r="K394" s="349"/>
      <c r="L394" s="344"/>
      <c r="M394" s="350"/>
      <c r="N394" s="351"/>
      <c r="O394" s="352"/>
      <c r="P394" s="353"/>
      <c r="Q394" s="354"/>
      <c r="R394" s="355"/>
      <c r="S394" s="356"/>
      <c r="T394" s="357"/>
      <c r="U394" s="358"/>
      <c r="V394" s="358"/>
      <c r="W394" s="358"/>
      <c r="X394" s="359"/>
      <c r="Y394" s="344"/>
      <c r="Z394" s="344"/>
      <c r="AA394" s="344"/>
      <c r="AB394" s="344"/>
      <c r="AC394" s="344"/>
      <c r="AD394" s="344"/>
      <c r="AE394" s="344"/>
      <c r="AF394" s="344"/>
      <c r="AG394" s="101"/>
      <c r="AH394" s="344"/>
      <c r="AK394" s="3">
        <f t="shared" si="37"/>
        <v>0</v>
      </c>
      <c r="AL394" s="3">
        <f t="shared" si="38"/>
        <v>0</v>
      </c>
      <c r="AM394" s="3">
        <f t="shared" si="39"/>
        <v>0</v>
      </c>
      <c r="AN394" s="3">
        <f t="shared" si="42"/>
        <v>0</v>
      </c>
    </row>
    <row r="395">
      <c r="A395" s="343"/>
      <c r="B395" s="344"/>
      <c r="C395" s="344"/>
      <c r="D395" s="344"/>
      <c r="E395" s="344"/>
      <c r="F395" s="345"/>
      <c r="G395" s="346"/>
      <c r="H395" s="347"/>
      <c r="I395" s="348"/>
      <c r="J395" s="345"/>
      <c r="K395" s="349"/>
      <c r="L395" s="344"/>
      <c r="M395" s="350"/>
      <c r="N395" s="351"/>
      <c r="O395" s="352"/>
      <c r="P395" s="353"/>
      <c r="Q395" s="354"/>
      <c r="R395" s="355"/>
      <c r="S395" s="356"/>
      <c r="T395" s="357"/>
      <c r="U395" s="358"/>
      <c r="V395" s="358"/>
      <c r="W395" s="358"/>
      <c r="X395" s="359"/>
      <c r="Y395" s="344"/>
      <c r="Z395" s="344"/>
      <c r="AA395" s="344"/>
      <c r="AB395" s="344"/>
      <c r="AC395" s="344"/>
      <c r="AD395" s="344"/>
      <c r="AE395" s="344"/>
      <c r="AF395" s="344"/>
      <c r="AG395" s="101"/>
      <c r="AH395" s="344"/>
      <c r="AK395" s="3">
        <f t="shared" si="37"/>
        <v>0</v>
      </c>
      <c r="AL395" s="3">
        <f t="shared" si="38"/>
        <v>0</v>
      </c>
      <c r="AM395" s="3">
        <f t="shared" si="39"/>
        <v>0</v>
      </c>
      <c r="AN395" s="3">
        <f t="shared" si="42"/>
        <v>0</v>
      </c>
    </row>
    <row r="396">
      <c r="A396" s="343"/>
      <c r="B396" s="344"/>
      <c r="C396" s="344"/>
      <c r="D396" s="344"/>
      <c r="E396" s="344"/>
      <c r="F396" s="345"/>
      <c r="G396" s="346"/>
      <c r="H396" s="347"/>
      <c r="I396" s="348"/>
      <c r="J396" s="345"/>
      <c r="K396" s="349"/>
      <c r="L396" s="344"/>
      <c r="M396" s="350"/>
      <c r="N396" s="351"/>
      <c r="O396" s="352"/>
      <c r="P396" s="353"/>
      <c r="Q396" s="354"/>
      <c r="R396" s="355"/>
      <c r="S396" s="356"/>
      <c r="T396" s="357"/>
      <c r="U396" s="358"/>
      <c r="V396" s="358"/>
      <c r="W396" s="358"/>
      <c r="X396" s="359"/>
      <c r="Y396" s="344"/>
      <c r="Z396" s="344"/>
      <c r="AA396" s="344"/>
      <c r="AB396" s="344"/>
      <c r="AC396" s="344"/>
      <c r="AD396" s="344"/>
      <c r="AE396" s="344"/>
      <c r="AF396" s="344"/>
      <c r="AG396" s="101"/>
      <c r="AH396" s="344"/>
      <c r="AK396" s="3">
        <f t="shared" si="37"/>
        <v>0</v>
      </c>
      <c r="AL396" s="3">
        <f t="shared" si="38"/>
        <v>0</v>
      </c>
      <c r="AM396" s="3">
        <f t="shared" si="39"/>
        <v>0</v>
      </c>
      <c r="AN396" s="3">
        <f t="shared" si="42"/>
        <v>0</v>
      </c>
    </row>
    <row r="397">
      <c r="A397" s="343"/>
      <c r="B397" s="344"/>
      <c r="C397" s="344"/>
      <c r="D397" s="344"/>
      <c r="E397" s="344"/>
      <c r="F397" s="345"/>
      <c r="G397" s="346"/>
      <c r="H397" s="347"/>
      <c r="I397" s="348"/>
      <c r="J397" s="345"/>
      <c r="K397" s="349"/>
      <c r="L397" s="344"/>
      <c r="M397" s="350"/>
      <c r="N397" s="351"/>
      <c r="O397" s="352"/>
      <c r="P397" s="353"/>
      <c r="Q397" s="354"/>
      <c r="R397" s="355"/>
      <c r="S397" s="356"/>
      <c r="T397" s="357"/>
      <c r="U397" s="358"/>
      <c r="V397" s="358"/>
      <c r="W397" s="358"/>
      <c r="X397" s="359"/>
      <c r="Y397" s="344"/>
      <c r="Z397" s="344"/>
      <c r="AA397" s="344"/>
      <c r="AB397" s="344"/>
      <c r="AC397" s="344"/>
      <c r="AD397" s="344"/>
      <c r="AE397" s="344"/>
      <c r="AF397" s="344"/>
      <c r="AG397" s="101"/>
      <c r="AH397" s="344"/>
      <c r="AK397" s="3">
        <f t="shared" si="37"/>
        <v>0</v>
      </c>
      <c r="AL397" s="3">
        <f t="shared" si="38"/>
        <v>0</v>
      </c>
      <c r="AM397" s="3">
        <f t="shared" si="39"/>
        <v>0</v>
      </c>
      <c r="AN397" s="3">
        <f t="shared" si="42"/>
        <v>0</v>
      </c>
    </row>
    <row r="398">
      <c r="A398" s="343"/>
      <c r="B398" s="344"/>
      <c r="C398" s="344"/>
      <c r="D398" s="344"/>
      <c r="E398" s="344"/>
      <c r="F398" s="345"/>
      <c r="G398" s="346"/>
      <c r="H398" s="347"/>
      <c r="I398" s="348"/>
      <c r="J398" s="345"/>
      <c r="K398" s="349"/>
      <c r="L398" s="344"/>
      <c r="M398" s="350"/>
      <c r="N398" s="351"/>
      <c r="O398" s="352"/>
      <c r="P398" s="353"/>
      <c r="Q398" s="354"/>
      <c r="R398" s="355"/>
      <c r="S398" s="356"/>
      <c r="T398" s="357"/>
      <c r="U398" s="358"/>
      <c r="V398" s="358"/>
      <c r="W398" s="358"/>
      <c r="X398" s="359"/>
      <c r="Y398" s="344"/>
      <c r="Z398" s="344"/>
      <c r="AA398" s="344"/>
      <c r="AB398" s="344"/>
      <c r="AC398" s="344"/>
      <c r="AD398" s="344"/>
      <c r="AE398" s="344"/>
      <c r="AF398" s="344"/>
      <c r="AG398" s="101"/>
      <c r="AH398" s="344"/>
      <c r="AK398" s="3">
        <f t="shared" si="37"/>
        <v>0</v>
      </c>
      <c r="AL398" s="3">
        <f t="shared" si="38"/>
        <v>0</v>
      </c>
      <c r="AM398" s="3">
        <f t="shared" si="39"/>
        <v>0</v>
      </c>
      <c r="AN398" s="3">
        <f t="shared" si="42"/>
        <v>0</v>
      </c>
    </row>
    <row r="399">
      <c r="A399" s="343"/>
      <c r="B399" s="344"/>
      <c r="C399" s="344"/>
      <c r="D399" s="344"/>
      <c r="E399" s="344"/>
      <c r="F399" s="345"/>
      <c r="G399" s="346"/>
      <c r="H399" s="347"/>
      <c r="I399" s="348"/>
      <c r="J399" s="345"/>
      <c r="K399" s="349"/>
      <c r="L399" s="344"/>
      <c r="M399" s="350"/>
      <c r="N399" s="351"/>
      <c r="O399" s="352"/>
      <c r="P399" s="353"/>
      <c r="Q399" s="354"/>
      <c r="R399" s="355"/>
      <c r="S399" s="356"/>
      <c r="T399" s="357"/>
      <c r="U399" s="358"/>
      <c r="V399" s="358"/>
      <c r="W399" s="358"/>
      <c r="X399" s="359"/>
      <c r="Y399" s="344"/>
      <c r="Z399" s="344"/>
      <c r="AA399" s="344"/>
      <c r="AB399" s="344"/>
      <c r="AC399" s="344"/>
      <c r="AD399" s="344"/>
      <c r="AE399" s="344"/>
      <c r="AF399" s="344"/>
      <c r="AG399" s="101"/>
      <c r="AH399" s="344"/>
      <c r="AK399" s="3">
        <f t="shared" si="37"/>
        <v>0</v>
      </c>
      <c r="AL399" s="3">
        <f t="shared" si="38"/>
        <v>0</v>
      </c>
      <c r="AM399" s="3">
        <f t="shared" si="39"/>
        <v>0</v>
      </c>
      <c r="AN399" s="3">
        <f t="shared" si="42"/>
        <v>0</v>
      </c>
    </row>
    <row r="400">
      <c r="A400" s="343"/>
      <c r="B400" s="344"/>
      <c r="C400" s="344"/>
      <c r="D400" s="344"/>
      <c r="E400" s="344"/>
      <c r="F400" s="345"/>
      <c r="G400" s="346"/>
      <c r="H400" s="347"/>
      <c r="I400" s="348"/>
      <c r="J400" s="345"/>
      <c r="K400" s="349"/>
      <c r="L400" s="344"/>
      <c r="M400" s="350"/>
      <c r="N400" s="351"/>
      <c r="O400" s="352"/>
      <c r="P400" s="353"/>
      <c r="Q400" s="354"/>
      <c r="R400" s="355"/>
      <c r="S400" s="356"/>
      <c r="T400" s="357"/>
      <c r="U400" s="358"/>
      <c r="V400" s="358"/>
      <c r="W400" s="358"/>
      <c r="X400" s="359"/>
      <c r="Y400" s="344"/>
      <c r="Z400" s="344"/>
      <c r="AA400" s="344"/>
      <c r="AB400" s="344"/>
      <c r="AC400" s="344"/>
      <c r="AD400" s="344"/>
      <c r="AE400" s="344"/>
      <c r="AF400" s="344"/>
      <c r="AG400" s="101"/>
      <c r="AH400" s="344"/>
      <c r="AK400" s="3">
        <f t="shared" si="37"/>
        <v>0</v>
      </c>
      <c r="AL400" s="3">
        <f t="shared" si="38"/>
        <v>0</v>
      </c>
      <c r="AM400" s="3">
        <f t="shared" si="39"/>
        <v>0</v>
      </c>
      <c r="AN400" s="3">
        <f t="shared" si="42"/>
        <v>0</v>
      </c>
    </row>
    <row r="401">
      <c r="A401" s="343"/>
      <c r="B401" s="344"/>
      <c r="C401" s="344"/>
      <c r="D401" s="344"/>
      <c r="E401" s="344"/>
      <c r="F401" s="345"/>
      <c r="G401" s="346"/>
      <c r="H401" s="347"/>
      <c r="I401" s="348"/>
      <c r="J401" s="345"/>
      <c r="K401" s="349"/>
      <c r="L401" s="344"/>
      <c r="M401" s="350"/>
      <c r="N401" s="351"/>
      <c r="O401" s="352"/>
      <c r="P401" s="353"/>
      <c r="Q401" s="354"/>
      <c r="R401" s="355"/>
      <c r="S401" s="356"/>
      <c r="T401" s="357"/>
      <c r="U401" s="358"/>
      <c r="V401" s="358"/>
      <c r="W401" s="358"/>
      <c r="X401" s="359"/>
      <c r="Y401" s="344"/>
      <c r="Z401" s="344"/>
      <c r="AA401" s="344"/>
      <c r="AB401" s="344"/>
      <c r="AC401" s="344"/>
      <c r="AD401" s="344"/>
      <c r="AE401" s="344"/>
      <c r="AF401" s="344"/>
      <c r="AG401" s="101"/>
      <c r="AH401" s="344"/>
      <c r="AK401" s="3">
        <f t="shared" si="37"/>
        <v>0</v>
      </c>
      <c r="AL401" s="3">
        <f t="shared" si="38"/>
        <v>0</v>
      </c>
      <c r="AM401" s="3">
        <f t="shared" si="39"/>
        <v>0</v>
      </c>
      <c r="AN401" s="3">
        <f t="shared" si="42"/>
        <v>0</v>
      </c>
    </row>
    <row r="402">
      <c r="A402" s="343"/>
      <c r="B402" s="344"/>
      <c r="C402" s="344"/>
      <c r="D402" s="344"/>
      <c r="E402" s="344"/>
      <c r="F402" s="345"/>
      <c r="G402" s="346"/>
      <c r="H402" s="347"/>
      <c r="I402" s="348"/>
      <c r="J402" s="345"/>
      <c r="K402" s="349"/>
      <c r="L402" s="344"/>
      <c r="M402" s="350"/>
      <c r="N402" s="351"/>
      <c r="O402" s="352"/>
      <c r="P402" s="353"/>
      <c r="Q402" s="354"/>
      <c r="R402" s="355"/>
      <c r="S402" s="356"/>
      <c r="T402" s="357"/>
      <c r="U402" s="358"/>
      <c r="V402" s="358"/>
      <c r="W402" s="358"/>
      <c r="X402" s="359"/>
      <c r="Y402" s="344"/>
      <c r="Z402" s="344"/>
      <c r="AA402" s="344"/>
      <c r="AB402" s="344"/>
      <c r="AC402" s="344"/>
      <c r="AD402" s="344"/>
      <c r="AE402" s="344"/>
      <c r="AF402" s="344"/>
      <c r="AG402" s="101"/>
      <c r="AH402" s="344"/>
      <c r="AK402" s="3">
        <f t="shared" si="37"/>
        <v>0</v>
      </c>
      <c r="AL402" s="3">
        <f t="shared" si="38"/>
        <v>0</v>
      </c>
      <c r="AM402" s="3">
        <f t="shared" si="39"/>
        <v>0</v>
      </c>
      <c r="AN402" s="3">
        <f t="shared" si="42"/>
        <v>0</v>
      </c>
    </row>
    <row r="403">
      <c r="A403" s="343"/>
      <c r="B403" s="344"/>
      <c r="C403" s="344"/>
      <c r="D403" s="344"/>
      <c r="E403" s="344"/>
      <c r="F403" s="345"/>
      <c r="G403" s="346"/>
      <c r="H403" s="347"/>
      <c r="I403" s="348"/>
      <c r="J403" s="345"/>
      <c r="K403" s="349"/>
      <c r="L403" s="344"/>
      <c r="M403" s="350"/>
      <c r="N403" s="351"/>
      <c r="O403" s="352"/>
      <c r="P403" s="353"/>
      <c r="Q403" s="354"/>
      <c r="R403" s="355"/>
      <c r="S403" s="356"/>
      <c r="T403" s="357"/>
      <c r="U403" s="358"/>
      <c r="V403" s="358"/>
      <c r="W403" s="358"/>
      <c r="X403" s="359"/>
      <c r="Y403" s="344"/>
      <c r="Z403" s="344"/>
      <c r="AA403" s="344"/>
      <c r="AB403" s="344"/>
      <c r="AC403" s="344"/>
      <c r="AD403" s="344"/>
      <c r="AE403" s="344"/>
      <c r="AF403" s="344"/>
      <c r="AG403" s="101"/>
      <c r="AH403" s="344"/>
      <c r="AK403" s="3">
        <f t="shared" si="37"/>
        <v>0</v>
      </c>
      <c r="AL403" s="3">
        <f t="shared" si="38"/>
        <v>0</v>
      </c>
      <c r="AM403" s="3">
        <f t="shared" si="39"/>
        <v>0</v>
      </c>
      <c r="AN403" s="3">
        <f t="shared" si="42"/>
        <v>0</v>
      </c>
    </row>
    <row r="404">
      <c r="A404" s="343"/>
      <c r="B404" s="344"/>
      <c r="C404" s="344"/>
      <c r="D404" s="344"/>
      <c r="E404" s="344"/>
      <c r="F404" s="345"/>
      <c r="G404" s="346"/>
      <c r="H404" s="347"/>
      <c r="I404" s="348"/>
      <c r="J404" s="345"/>
      <c r="K404" s="349"/>
      <c r="L404" s="344"/>
      <c r="M404" s="350"/>
      <c r="N404" s="351"/>
      <c r="O404" s="352"/>
      <c r="P404" s="353"/>
      <c r="Q404" s="354"/>
      <c r="R404" s="355"/>
      <c r="S404" s="356"/>
      <c r="T404" s="357"/>
      <c r="U404" s="358"/>
      <c r="V404" s="358"/>
      <c r="W404" s="358"/>
      <c r="X404" s="359"/>
      <c r="Y404" s="344"/>
      <c r="Z404" s="344"/>
      <c r="AA404" s="344"/>
      <c r="AB404" s="344"/>
      <c r="AC404" s="344"/>
      <c r="AD404" s="344"/>
      <c r="AE404" s="344"/>
      <c r="AF404" s="344"/>
      <c r="AG404" s="101"/>
      <c r="AH404" s="344"/>
      <c r="AK404" s="3">
        <f t="shared" si="37"/>
        <v>0</v>
      </c>
      <c r="AL404" s="3">
        <f t="shared" si="38"/>
        <v>0</v>
      </c>
      <c r="AM404" s="3">
        <f t="shared" si="39"/>
        <v>0</v>
      </c>
      <c r="AN404" s="3">
        <f t="shared" si="42"/>
        <v>0</v>
      </c>
    </row>
    <row r="405">
      <c r="A405" s="343"/>
      <c r="B405" s="344"/>
      <c r="C405" s="344"/>
      <c r="D405" s="344"/>
      <c r="E405" s="344"/>
      <c r="F405" s="345"/>
      <c r="G405" s="346"/>
      <c r="H405" s="347"/>
      <c r="I405" s="348"/>
      <c r="J405" s="345"/>
      <c r="K405" s="349"/>
      <c r="L405" s="344"/>
      <c r="M405" s="350"/>
      <c r="N405" s="351"/>
      <c r="O405" s="352"/>
      <c r="P405" s="353"/>
      <c r="Q405" s="354"/>
      <c r="R405" s="355"/>
      <c r="S405" s="356"/>
      <c r="T405" s="357"/>
      <c r="U405" s="358"/>
      <c r="V405" s="358"/>
      <c r="W405" s="358"/>
      <c r="X405" s="359"/>
      <c r="Y405" s="344"/>
      <c r="Z405" s="344"/>
      <c r="AA405" s="344"/>
      <c r="AB405" s="344"/>
      <c r="AC405" s="344"/>
      <c r="AD405" s="344"/>
      <c r="AE405" s="344"/>
      <c r="AF405" s="344"/>
      <c r="AG405" s="101"/>
      <c r="AH405" s="344"/>
      <c r="AK405" s="3">
        <f t="shared" si="37"/>
        <v>0</v>
      </c>
      <c r="AL405" s="3">
        <f t="shared" si="38"/>
        <v>0</v>
      </c>
      <c r="AM405" s="3">
        <f t="shared" si="39"/>
        <v>0</v>
      </c>
      <c r="AN405" s="3">
        <f t="shared" si="42"/>
        <v>0</v>
      </c>
    </row>
    <row r="406">
      <c r="A406" s="343"/>
      <c r="B406" s="344"/>
      <c r="C406" s="344"/>
      <c r="D406" s="344"/>
      <c r="E406" s="344"/>
      <c r="F406" s="345"/>
      <c r="G406" s="346"/>
      <c r="H406" s="347"/>
      <c r="I406" s="348"/>
      <c r="J406" s="345"/>
      <c r="K406" s="349"/>
      <c r="L406" s="344"/>
      <c r="M406" s="350"/>
      <c r="N406" s="351"/>
      <c r="O406" s="352"/>
      <c r="P406" s="353"/>
      <c r="Q406" s="354"/>
      <c r="R406" s="355"/>
      <c r="S406" s="356"/>
      <c r="T406" s="357"/>
      <c r="U406" s="358"/>
      <c r="V406" s="358"/>
      <c r="W406" s="358"/>
      <c r="X406" s="359"/>
      <c r="Y406" s="344"/>
      <c r="Z406" s="344"/>
      <c r="AA406" s="344"/>
      <c r="AB406" s="344"/>
      <c r="AC406" s="344"/>
      <c r="AD406" s="344"/>
      <c r="AE406" s="344"/>
      <c r="AF406" s="344"/>
      <c r="AG406" s="101"/>
      <c r="AH406" s="344"/>
      <c r="AK406" s="3">
        <f t="shared" si="37"/>
        <v>0</v>
      </c>
      <c r="AL406" s="3">
        <f t="shared" si="38"/>
        <v>0</v>
      </c>
      <c r="AM406" s="3">
        <f t="shared" si="39"/>
        <v>0</v>
      </c>
      <c r="AN406" s="3">
        <f t="shared" si="42"/>
        <v>0</v>
      </c>
    </row>
    <row r="407">
      <c r="A407" s="343"/>
      <c r="B407" s="344"/>
      <c r="C407" s="344"/>
      <c r="D407" s="344"/>
      <c r="E407" s="344"/>
      <c r="F407" s="345"/>
      <c r="G407" s="346"/>
      <c r="H407" s="347"/>
      <c r="I407" s="348"/>
      <c r="J407" s="345"/>
      <c r="K407" s="349"/>
      <c r="L407" s="344"/>
      <c r="M407" s="350"/>
      <c r="N407" s="351"/>
      <c r="O407" s="352"/>
      <c r="P407" s="353"/>
      <c r="Q407" s="354"/>
      <c r="R407" s="355"/>
      <c r="S407" s="356"/>
      <c r="T407" s="357"/>
      <c r="U407" s="358"/>
      <c r="V407" s="358"/>
      <c r="W407" s="358"/>
      <c r="X407" s="359"/>
      <c r="Y407" s="344"/>
      <c r="Z407" s="344"/>
      <c r="AA407" s="344"/>
      <c r="AB407" s="344"/>
      <c r="AC407" s="344"/>
      <c r="AD407" s="344"/>
      <c r="AE407" s="344"/>
      <c r="AF407" s="344"/>
      <c r="AG407" s="101"/>
      <c r="AH407" s="344"/>
      <c r="AK407" s="3">
        <f t="shared" si="37"/>
        <v>0</v>
      </c>
      <c r="AL407" s="3">
        <f t="shared" si="38"/>
        <v>0</v>
      </c>
      <c r="AM407" s="3">
        <f t="shared" si="39"/>
        <v>0</v>
      </c>
      <c r="AN407" s="3">
        <f t="shared" si="42"/>
        <v>0</v>
      </c>
    </row>
    <row r="408">
      <c r="A408" s="343"/>
      <c r="B408" s="344"/>
      <c r="C408" s="344"/>
      <c r="D408" s="344"/>
      <c r="E408" s="344"/>
      <c r="F408" s="345"/>
      <c r="G408" s="346"/>
      <c r="H408" s="347"/>
      <c r="I408" s="348"/>
      <c r="J408" s="345"/>
      <c r="K408" s="349"/>
      <c r="L408" s="344"/>
      <c r="M408" s="350"/>
      <c r="N408" s="351"/>
      <c r="O408" s="352"/>
      <c r="P408" s="353"/>
      <c r="Q408" s="354"/>
      <c r="R408" s="355"/>
      <c r="S408" s="356"/>
      <c r="T408" s="357"/>
      <c r="U408" s="358"/>
      <c r="V408" s="358"/>
      <c r="W408" s="358"/>
      <c r="X408" s="359"/>
      <c r="Y408" s="344"/>
      <c r="Z408" s="344"/>
      <c r="AA408" s="344"/>
      <c r="AB408" s="344"/>
      <c r="AC408" s="344"/>
      <c r="AD408" s="344"/>
      <c r="AE408" s="344"/>
      <c r="AF408" s="344"/>
      <c r="AG408" s="101"/>
      <c r="AH408" s="344"/>
      <c r="AK408" s="3">
        <f t="shared" si="37"/>
        <v>0</v>
      </c>
      <c r="AL408" s="3">
        <f t="shared" si="38"/>
        <v>0</v>
      </c>
      <c r="AM408" s="3">
        <f t="shared" si="39"/>
        <v>0</v>
      </c>
      <c r="AN408" s="3">
        <f t="shared" si="42"/>
        <v>0</v>
      </c>
    </row>
    <row r="409">
      <c r="A409" s="343"/>
      <c r="B409" s="344"/>
      <c r="C409" s="344"/>
      <c r="D409" s="344"/>
      <c r="E409" s="344"/>
      <c r="F409" s="345"/>
      <c r="G409" s="346"/>
      <c r="H409" s="347"/>
      <c r="I409" s="348"/>
      <c r="J409" s="345"/>
      <c r="K409" s="349"/>
      <c r="L409" s="344"/>
      <c r="M409" s="350"/>
      <c r="N409" s="351"/>
      <c r="O409" s="352"/>
      <c r="P409" s="353"/>
      <c r="Q409" s="354"/>
      <c r="R409" s="355"/>
      <c r="S409" s="356"/>
      <c r="T409" s="357"/>
      <c r="U409" s="358"/>
      <c r="V409" s="358"/>
      <c r="W409" s="358"/>
      <c r="X409" s="359"/>
      <c r="Y409" s="344"/>
      <c r="Z409" s="344"/>
      <c r="AA409" s="344"/>
      <c r="AB409" s="344"/>
      <c r="AC409" s="344"/>
      <c r="AD409" s="344"/>
      <c r="AE409" s="344"/>
      <c r="AF409" s="344"/>
      <c r="AG409" s="101"/>
      <c r="AH409" s="344"/>
      <c r="AK409" s="3">
        <f t="shared" si="37"/>
        <v>0</v>
      </c>
      <c r="AL409" s="3">
        <f t="shared" si="38"/>
        <v>0</v>
      </c>
      <c r="AM409" s="3">
        <f t="shared" si="39"/>
        <v>0</v>
      </c>
      <c r="AN409" s="3">
        <f t="shared" si="42"/>
        <v>0</v>
      </c>
    </row>
    <row r="410">
      <c r="A410" s="343"/>
      <c r="B410" s="344"/>
      <c r="C410" s="344"/>
      <c r="D410" s="344"/>
      <c r="E410" s="344"/>
      <c r="F410" s="345"/>
      <c r="G410" s="346"/>
      <c r="H410" s="347"/>
      <c r="I410" s="348"/>
      <c r="J410" s="345"/>
      <c r="K410" s="349"/>
      <c r="L410" s="344"/>
      <c r="M410" s="350"/>
      <c r="N410" s="351"/>
      <c r="O410" s="352"/>
      <c r="P410" s="353"/>
      <c r="Q410" s="354"/>
      <c r="R410" s="355"/>
      <c r="S410" s="356"/>
      <c r="T410" s="357"/>
      <c r="U410" s="358"/>
      <c r="V410" s="358"/>
      <c r="W410" s="358"/>
      <c r="X410" s="359"/>
      <c r="Y410" s="344"/>
      <c r="Z410" s="344"/>
      <c r="AA410" s="344"/>
      <c r="AB410" s="344"/>
      <c r="AC410" s="344"/>
      <c r="AD410" s="344"/>
      <c r="AE410" s="344"/>
      <c r="AF410" s="344"/>
      <c r="AG410" s="101"/>
      <c r="AH410" s="344"/>
      <c r="AK410" s="3">
        <f t="shared" si="37"/>
        <v>0</v>
      </c>
      <c r="AL410" s="3">
        <f t="shared" si="38"/>
        <v>0</v>
      </c>
      <c r="AM410" s="3">
        <f t="shared" si="39"/>
        <v>0</v>
      </c>
      <c r="AN410" s="3">
        <f t="shared" si="42"/>
        <v>0</v>
      </c>
    </row>
    <row r="411">
      <c r="A411" s="343"/>
      <c r="B411" s="344"/>
      <c r="C411" s="344"/>
      <c r="D411" s="344"/>
      <c r="E411" s="344"/>
      <c r="F411" s="345"/>
      <c r="G411" s="346"/>
      <c r="H411" s="347"/>
      <c r="I411" s="348"/>
      <c r="J411" s="345"/>
      <c r="K411" s="349"/>
      <c r="L411" s="344"/>
      <c r="M411" s="350"/>
      <c r="N411" s="351"/>
      <c r="O411" s="352"/>
      <c r="P411" s="353"/>
      <c r="Q411" s="354"/>
      <c r="R411" s="355"/>
      <c r="S411" s="356"/>
      <c r="T411" s="357"/>
      <c r="U411" s="358"/>
      <c r="V411" s="358"/>
      <c r="W411" s="358"/>
      <c r="X411" s="359"/>
      <c r="Y411" s="344"/>
      <c r="Z411" s="344"/>
      <c r="AA411" s="344"/>
      <c r="AB411" s="344"/>
      <c r="AC411" s="344"/>
      <c r="AD411" s="344"/>
      <c r="AE411" s="344"/>
      <c r="AF411" s="344"/>
      <c r="AG411" s="101"/>
      <c r="AH411" s="344"/>
      <c r="AK411" s="3">
        <f t="shared" si="37"/>
        <v>0</v>
      </c>
      <c r="AL411" s="3">
        <f t="shared" si="38"/>
        <v>0</v>
      </c>
      <c r="AM411" s="3">
        <f t="shared" si="39"/>
        <v>0</v>
      </c>
      <c r="AN411" s="3">
        <f t="shared" si="42"/>
        <v>0</v>
      </c>
    </row>
    <row r="412">
      <c r="A412" s="343"/>
      <c r="B412" s="344"/>
      <c r="C412" s="344"/>
      <c r="D412" s="344"/>
      <c r="E412" s="344"/>
      <c r="F412" s="345"/>
      <c r="G412" s="346"/>
      <c r="H412" s="347"/>
      <c r="I412" s="348"/>
      <c r="J412" s="345"/>
      <c r="K412" s="349"/>
      <c r="L412" s="344"/>
      <c r="M412" s="350"/>
      <c r="N412" s="351"/>
      <c r="O412" s="352"/>
      <c r="P412" s="353"/>
      <c r="Q412" s="354"/>
      <c r="R412" s="355"/>
      <c r="S412" s="356"/>
      <c r="T412" s="357"/>
      <c r="U412" s="358"/>
      <c r="V412" s="358"/>
      <c r="W412" s="358"/>
      <c r="X412" s="359"/>
      <c r="Y412" s="344"/>
      <c r="Z412" s="344"/>
      <c r="AA412" s="344"/>
      <c r="AB412" s="344"/>
      <c r="AC412" s="344"/>
      <c r="AD412" s="344"/>
      <c r="AE412" s="344"/>
      <c r="AF412" s="344"/>
      <c r="AG412" s="101"/>
      <c r="AH412" s="344"/>
      <c r="AK412" s="3">
        <f t="shared" si="37"/>
        <v>0</v>
      </c>
      <c r="AL412" s="3">
        <f t="shared" si="38"/>
        <v>0</v>
      </c>
      <c r="AM412" s="3">
        <f t="shared" si="39"/>
        <v>0</v>
      </c>
      <c r="AN412" s="3">
        <f t="shared" si="42"/>
        <v>0</v>
      </c>
    </row>
    <row r="413">
      <c r="A413" s="343"/>
      <c r="B413" s="344"/>
      <c r="C413" s="344"/>
      <c r="D413" s="344"/>
      <c r="E413" s="344"/>
      <c r="F413" s="345"/>
      <c r="G413" s="346"/>
      <c r="H413" s="347"/>
      <c r="I413" s="348"/>
      <c r="J413" s="345"/>
      <c r="K413" s="349"/>
      <c r="L413" s="344"/>
      <c r="M413" s="350"/>
      <c r="N413" s="351"/>
      <c r="O413" s="352"/>
      <c r="P413" s="353"/>
      <c r="Q413" s="354"/>
      <c r="R413" s="355"/>
      <c r="S413" s="356"/>
      <c r="T413" s="357"/>
      <c r="U413" s="358"/>
      <c r="V413" s="358"/>
      <c r="W413" s="358"/>
      <c r="X413" s="359"/>
      <c r="Y413" s="344"/>
      <c r="Z413" s="344"/>
      <c r="AA413" s="344"/>
      <c r="AB413" s="344"/>
      <c r="AC413" s="344"/>
      <c r="AD413" s="344"/>
      <c r="AE413" s="344"/>
      <c r="AF413" s="344"/>
      <c r="AG413" s="101"/>
      <c r="AH413" s="344"/>
      <c r="AK413" s="3">
        <f t="shared" si="37"/>
        <v>0</v>
      </c>
      <c r="AL413" s="3">
        <f t="shared" si="38"/>
        <v>0</v>
      </c>
      <c r="AM413" s="3">
        <f t="shared" si="39"/>
        <v>0</v>
      </c>
      <c r="AN413" s="3">
        <f t="shared" si="42"/>
        <v>0</v>
      </c>
    </row>
    <row r="414">
      <c r="A414" s="343"/>
      <c r="B414" s="344"/>
      <c r="C414" s="344"/>
      <c r="D414" s="344"/>
      <c r="E414" s="344"/>
      <c r="F414" s="345"/>
      <c r="G414" s="346"/>
      <c r="H414" s="347"/>
      <c r="I414" s="348"/>
      <c r="J414" s="345"/>
      <c r="K414" s="349"/>
      <c r="L414" s="344"/>
      <c r="M414" s="350"/>
      <c r="N414" s="351"/>
      <c r="O414" s="352"/>
      <c r="P414" s="353"/>
      <c r="Q414" s="354"/>
      <c r="R414" s="355"/>
      <c r="S414" s="356"/>
      <c r="T414" s="357"/>
      <c r="U414" s="358"/>
      <c r="V414" s="358"/>
      <c r="W414" s="358"/>
      <c r="X414" s="359"/>
      <c r="Y414" s="344"/>
      <c r="Z414" s="344"/>
      <c r="AA414" s="344"/>
      <c r="AB414" s="344"/>
      <c r="AC414" s="344"/>
      <c r="AD414" s="344"/>
      <c r="AE414" s="344"/>
      <c r="AF414" s="344"/>
      <c r="AG414" s="101"/>
      <c r="AH414" s="344"/>
      <c r="AK414" s="3">
        <f t="shared" si="37"/>
        <v>0</v>
      </c>
      <c r="AL414" s="3">
        <f t="shared" si="38"/>
        <v>0</v>
      </c>
      <c r="AM414" s="3">
        <f t="shared" si="39"/>
        <v>0</v>
      </c>
      <c r="AN414" s="3">
        <f t="shared" si="42"/>
        <v>0</v>
      </c>
    </row>
    <row r="415">
      <c r="A415" s="343"/>
      <c r="B415" s="344"/>
      <c r="C415" s="344"/>
      <c r="D415" s="344"/>
      <c r="E415" s="344"/>
      <c r="F415" s="345"/>
      <c r="G415" s="346"/>
      <c r="H415" s="347"/>
      <c r="I415" s="348"/>
      <c r="J415" s="345"/>
      <c r="K415" s="349"/>
      <c r="L415" s="344"/>
      <c r="M415" s="350"/>
      <c r="N415" s="351"/>
      <c r="O415" s="352"/>
      <c r="P415" s="353"/>
      <c r="Q415" s="354"/>
      <c r="R415" s="355"/>
      <c r="S415" s="356"/>
      <c r="T415" s="357"/>
      <c r="U415" s="358"/>
      <c r="V415" s="358"/>
      <c r="W415" s="358"/>
      <c r="X415" s="359"/>
      <c r="Y415" s="344"/>
      <c r="Z415" s="344"/>
      <c r="AA415" s="344"/>
      <c r="AB415" s="344"/>
      <c r="AC415" s="344"/>
      <c r="AD415" s="344"/>
      <c r="AE415" s="344"/>
      <c r="AF415" s="344"/>
      <c r="AG415" s="101"/>
      <c r="AH415" s="344"/>
      <c r="AK415" s="3">
        <f t="shared" si="37"/>
        <v>0</v>
      </c>
      <c r="AL415" s="3">
        <f t="shared" si="38"/>
        <v>0</v>
      </c>
      <c r="AM415" s="3">
        <f t="shared" si="39"/>
        <v>0</v>
      </c>
      <c r="AN415" s="3">
        <f t="shared" si="42"/>
        <v>0</v>
      </c>
    </row>
    <row r="416">
      <c r="A416" s="343"/>
      <c r="B416" s="344"/>
      <c r="C416" s="344"/>
      <c r="D416" s="344"/>
      <c r="E416" s="344"/>
      <c r="F416" s="345"/>
      <c r="G416" s="346"/>
      <c r="H416" s="347"/>
      <c r="I416" s="348"/>
      <c r="J416" s="345"/>
      <c r="K416" s="349"/>
      <c r="L416" s="344"/>
      <c r="M416" s="350"/>
      <c r="N416" s="351"/>
      <c r="O416" s="352"/>
      <c r="P416" s="353"/>
      <c r="Q416" s="354"/>
      <c r="R416" s="355"/>
      <c r="S416" s="356"/>
      <c r="T416" s="357"/>
      <c r="U416" s="358"/>
      <c r="V416" s="358"/>
      <c r="W416" s="358"/>
      <c r="X416" s="359"/>
      <c r="Y416" s="344"/>
      <c r="Z416" s="344"/>
      <c r="AA416" s="344"/>
      <c r="AB416" s="344"/>
      <c r="AC416" s="344"/>
      <c r="AD416" s="344"/>
      <c r="AE416" s="344"/>
      <c r="AF416" s="344"/>
      <c r="AG416" s="101"/>
      <c r="AH416" s="344"/>
      <c r="AK416" s="3">
        <f t="shared" si="37"/>
        <v>0</v>
      </c>
      <c r="AL416" s="3">
        <f t="shared" si="38"/>
        <v>0</v>
      </c>
      <c r="AM416" s="3">
        <f t="shared" si="39"/>
        <v>0</v>
      </c>
      <c r="AN416" s="3">
        <f t="shared" si="42"/>
        <v>0</v>
      </c>
    </row>
    <row r="417">
      <c r="A417" s="343"/>
      <c r="B417" s="344"/>
      <c r="C417" s="344"/>
      <c r="D417" s="344"/>
      <c r="E417" s="344"/>
      <c r="F417" s="345"/>
      <c r="G417" s="346"/>
      <c r="H417" s="347"/>
      <c r="I417" s="348"/>
      <c r="J417" s="345"/>
      <c r="K417" s="349"/>
      <c r="L417" s="344"/>
      <c r="M417" s="350"/>
      <c r="N417" s="351"/>
      <c r="O417" s="352"/>
      <c r="P417" s="353"/>
      <c r="Q417" s="354"/>
      <c r="R417" s="355"/>
      <c r="S417" s="356"/>
      <c r="T417" s="357"/>
      <c r="U417" s="358"/>
      <c r="V417" s="358"/>
      <c r="W417" s="358"/>
      <c r="X417" s="359"/>
      <c r="Y417" s="344"/>
      <c r="Z417" s="344"/>
      <c r="AA417" s="344"/>
      <c r="AB417" s="344"/>
      <c r="AC417" s="344"/>
      <c r="AD417" s="344"/>
      <c r="AE417" s="344"/>
      <c r="AF417" s="344"/>
      <c r="AG417" s="101"/>
      <c r="AH417" s="344"/>
      <c r="AK417" s="3">
        <f t="shared" si="37"/>
        <v>0</v>
      </c>
      <c r="AL417" s="3">
        <f t="shared" si="38"/>
        <v>0</v>
      </c>
      <c r="AM417" s="3">
        <f t="shared" si="39"/>
        <v>0</v>
      </c>
      <c r="AN417" s="3">
        <f t="shared" si="42"/>
        <v>0</v>
      </c>
    </row>
    <row r="418">
      <c r="A418" s="343"/>
      <c r="B418" s="344"/>
      <c r="C418" s="344"/>
      <c r="D418" s="344"/>
      <c r="E418" s="344"/>
      <c r="F418" s="345"/>
      <c r="G418" s="346"/>
      <c r="H418" s="347"/>
      <c r="I418" s="348"/>
      <c r="J418" s="345"/>
      <c r="K418" s="349"/>
      <c r="L418" s="344"/>
      <c r="M418" s="350"/>
      <c r="N418" s="351"/>
      <c r="O418" s="352"/>
      <c r="P418" s="353"/>
      <c r="Q418" s="354"/>
      <c r="R418" s="355"/>
      <c r="S418" s="356"/>
      <c r="T418" s="357"/>
      <c r="U418" s="358"/>
      <c r="V418" s="358"/>
      <c r="W418" s="358"/>
      <c r="X418" s="359"/>
      <c r="Y418" s="344"/>
      <c r="Z418" s="344"/>
      <c r="AA418" s="344"/>
      <c r="AB418" s="344"/>
      <c r="AC418" s="344"/>
      <c r="AD418" s="344"/>
      <c r="AE418" s="344"/>
      <c r="AF418" s="344"/>
      <c r="AG418" s="101"/>
      <c r="AH418" s="344"/>
      <c r="AK418" s="3">
        <f t="shared" si="37"/>
        <v>0</v>
      </c>
      <c r="AL418" s="3">
        <f t="shared" si="38"/>
        <v>0</v>
      </c>
      <c r="AM418" s="3">
        <f t="shared" si="39"/>
        <v>0</v>
      </c>
      <c r="AN418" s="3">
        <f t="shared" si="42"/>
        <v>0</v>
      </c>
    </row>
    <row r="419">
      <c r="A419" s="343"/>
      <c r="B419" s="344"/>
      <c r="C419" s="344"/>
      <c r="D419" s="344"/>
      <c r="E419" s="344"/>
      <c r="F419" s="345"/>
      <c r="G419" s="346"/>
      <c r="H419" s="347"/>
      <c r="I419" s="348"/>
      <c r="J419" s="345"/>
      <c r="K419" s="349"/>
      <c r="L419" s="344"/>
      <c r="M419" s="350"/>
      <c r="N419" s="351"/>
      <c r="O419" s="352"/>
      <c r="P419" s="353"/>
      <c r="Q419" s="354"/>
      <c r="R419" s="355"/>
      <c r="S419" s="356"/>
      <c r="T419" s="357"/>
      <c r="U419" s="358"/>
      <c r="V419" s="358"/>
      <c r="W419" s="358"/>
      <c r="X419" s="359"/>
      <c r="Y419" s="344"/>
      <c r="Z419" s="344"/>
      <c r="AA419" s="344"/>
      <c r="AB419" s="344"/>
      <c r="AC419" s="344"/>
      <c r="AD419" s="344"/>
      <c r="AE419" s="344"/>
      <c r="AF419" s="344"/>
      <c r="AG419" s="101"/>
      <c r="AH419" s="344"/>
      <c r="AK419" s="3">
        <f t="shared" si="37"/>
        <v>0</v>
      </c>
      <c r="AL419" s="3">
        <f t="shared" si="38"/>
        <v>0</v>
      </c>
      <c r="AM419" s="3">
        <f t="shared" si="39"/>
        <v>0</v>
      </c>
      <c r="AN419" s="3">
        <f t="shared" si="42"/>
        <v>0</v>
      </c>
    </row>
    <row r="420">
      <c r="A420" s="343"/>
      <c r="B420" s="344"/>
      <c r="C420" s="344"/>
      <c r="D420" s="344"/>
      <c r="E420" s="344"/>
      <c r="F420" s="345"/>
      <c r="G420" s="346"/>
      <c r="H420" s="347"/>
      <c r="I420" s="348"/>
      <c r="J420" s="345"/>
      <c r="K420" s="349"/>
      <c r="L420" s="344"/>
      <c r="M420" s="350"/>
      <c r="N420" s="351"/>
      <c r="O420" s="352"/>
      <c r="P420" s="353"/>
      <c r="Q420" s="354"/>
      <c r="R420" s="355"/>
      <c r="S420" s="356"/>
      <c r="T420" s="357"/>
      <c r="U420" s="358"/>
      <c r="V420" s="358"/>
      <c r="W420" s="358"/>
      <c r="X420" s="359"/>
      <c r="Y420" s="344"/>
      <c r="Z420" s="344"/>
      <c r="AA420" s="344"/>
      <c r="AB420" s="344"/>
      <c r="AC420" s="344"/>
      <c r="AD420" s="344"/>
      <c r="AE420" s="344"/>
      <c r="AF420" s="344"/>
      <c r="AG420" s="101"/>
      <c r="AH420" s="344"/>
      <c r="AK420" s="3">
        <f t="shared" si="37"/>
        <v>0</v>
      </c>
      <c r="AL420" s="3">
        <f t="shared" si="38"/>
        <v>0</v>
      </c>
      <c r="AM420" s="3">
        <f t="shared" si="39"/>
        <v>0</v>
      </c>
      <c r="AN420" s="3">
        <f t="shared" si="42"/>
        <v>0</v>
      </c>
    </row>
    <row r="421">
      <c r="A421" s="343"/>
      <c r="B421" s="344"/>
      <c r="C421" s="344"/>
      <c r="D421" s="344"/>
      <c r="E421" s="344"/>
      <c r="F421" s="345"/>
      <c r="G421" s="346"/>
      <c r="H421" s="347"/>
      <c r="I421" s="348"/>
      <c r="J421" s="345"/>
      <c r="K421" s="349"/>
      <c r="L421" s="344"/>
      <c r="M421" s="350"/>
      <c r="N421" s="351"/>
      <c r="O421" s="352"/>
      <c r="P421" s="353"/>
      <c r="Q421" s="354"/>
      <c r="R421" s="355"/>
      <c r="S421" s="356"/>
      <c r="T421" s="357"/>
      <c r="U421" s="358"/>
      <c r="V421" s="358"/>
      <c r="W421" s="358"/>
      <c r="X421" s="359"/>
      <c r="Y421" s="344"/>
      <c r="Z421" s="344"/>
      <c r="AA421" s="344"/>
      <c r="AB421" s="344"/>
      <c r="AC421" s="344"/>
      <c r="AD421" s="344"/>
      <c r="AE421" s="344"/>
      <c r="AF421" s="344"/>
      <c r="AG421" s="101"/>
      <c r="AH421" s="344"/>
      <c r="AK421" s="3">
        <f t="shared" si="37"/>
        <v>0</v>
      </c>
      <c r="AL421" s="3">
        <f t="shared" si="38"/>
        <v>0</v>
      </c>
      <c r="AM421" s="3">
        <f t="shared" si="39"/>
        <v>0</v>
      </c>
      <c r="AN421" s="3">
        <f t="shared" si="42"/>
        <v>0</v>
      </c>
    </row>
    <row r="422">
      <c r="A422" s="343"/>
      <c r="B422" s="344"/>
      <c r="C422" s="344"/>
      <c r="D422" s="344"/>
      <c r="E422" s="344"/>
      <c r="F422" s="345"/>
      <c r="G422" s="346"/>
      <c r="H422" s="347"/>
      <c r="I422" s="348"/>
      <c r="J422" s="345"/>
      <c r="K422" s="349"/>
      <c r="L422" s="344"/>
      <c r="M422" s="350"/>
      <c r="N422" s="351"/>
      <c r="O422" s="352"/>
      <c r="P422" s="353"/>
      <c r="Q422" s="354"/>
      <c r="R422" s="355"/>
      <c r="S422" s="356"/>
      <c r="T422" s="357"/>
      <c r="U422" s="358"/>
      <c r="V422" s="358"/>
      <c r="W422" s="358"/>
      <c r="X422" s="359"/>
      <c r="Y422" s="344"/>
      <c r="Z422" s="344"/>
      <c r="AA422" s="344"/>
      <c r="AB422" s="344"/>
      <c r="AC422" s="344"/>
      <c r="AD422" s="344"/>
      <c r="AE422" s="344"/>
      <c r="AF422" s="344"/>
      <c r="AG422" s="101"/>
      <c r="AH422" s="344"/>
      <c r="AK422" s="3">
        <f t="shared" si="37"/>
        <v>0</v>
      </c>
      <c r="AL422" s="3">
        <f t="shared" si="38"/>
        <v>0</v>
      </c>
      <c r="AM422" s="3">
        <f t="shared" si="39"/>
        <v>0</v>
      </c>
      <c r="AN422" s="3">
        <f t="shared" si="42"/>
        <v>0</v>
      </c>
    </row>
    <row r="423">
      <c r="A423" s="343"/>
      <c r="B423" s="344"/>
      <c r="C423" s="344"/>
      <c r="D423" s="344"/>
      <c r="E423" s="344"/>
      <c r="F423" s="345"/>
      <c r="G423" s="346"/>
      <c r="H423" s="347"/>
      <c r="I423" s="348"/>
      <c r="J423" s="345"/>
      <c r="K423" s="349"/>
      <c r="L423" s="344"/>
      <c r="M423" s="350"/>
      <c r="N423" s="351"/>
      <c r="O423" s="352"/>
      <c r="P423" s="353"/>
      <c r="Q423" s="354"/>
      <c r="R423" s="355"/>
      <c r="S423" s="356"/>
      <c r="T423" s="357"/>
      <c r="U423" s="358"/>
      <c r="V423" s="358"/>
      <c r="W423" s="358"/>
      <c r="X423" s="359"/>
      <c r="Y423" s="344"/>
      <c r="Z423" s="344"/>
      <c r="AA423" s="344"/>
      <c r="AB423" s="344"/>
      <c r="AC423" s="344"/>
      <c r="AD423" s="344"/>
      <c r="AE423" s="344"/>
      <c r="AF423" s="344"/>
      <c r="AG423" s="101"/>
      <c r="AH423" s="344"/>
      <c r="AK423" s="3">
        <f t="shared" si="37"/>
        <v>0</v>
      </c>
      <c r="AL423" s="3">
        <f t="shared" si="38"/>
        <v>0</v>
      </c>
      <c r="AM423" s="3">
        <f t="shared" si="39"/>
        <v>0</v>
      </c>
      <c r="AN423" s="3">
        <f t="shared" si="42"/>
        <v>0</v>
      </c>
    </row>
    <row r="424">
      <c r="A424" s="343"/>
      <c r="B424" s="344"/>
      <c r="C424" s="344"/>
      <c r="D424" s="344"/>
      <c r="E424" s="344"/>
      <c r="F424" s="345"/>
      <c r="G424" s="346"/>
      <c r="H424" s="347"/>
      <c r="I424" s="348"/>
      <c r="J424" s="345"/>
      <c r="K424" s="349"/>
      <c r="L424" s="344"/>
      <c r="M424" s="350"/>
      <c r="N424" s="351"/>
      <c r="O424" s="352"/>
      <c r="P424" s="353"/>
      <c r="Q424" s="354"/>
      <c r="R424" s="355"/>
      <c r="S424" s="356"/>
      <c r="T424" s="357"/>
      <c r="U424" s="358"/>
      <c r="V424" s="358"/>
      <c r="W424" s="358"/>
      <c r="X424" s="359"/>
      <c r="Y424" s="344"/>
      <c r="Z424" s="344"/>
      <c r="AA424" s="344"/>
      <c r="AB424" s="344"/>
      <c r="AC424" s="344"/>
      <c r="AD424" s="344"/>
      <c r="AE424" s="344"/>
      <c r="AF424" s="344"/>
      <c r="AG424" s="101"/>
      <c r="AH424" s="344"/>
      <c r="AK424" s="3">
        <f t="shared" si="37"/>
        <v>0</v>
      </c>
      <c r="AL424" s="3">
        <f t="shared" si="38"/>
        <v>0</v>
      </c>
      <c r="AM424" s="3">
        <f t="shared" si="39"/>
        <v>0</v>
      </c>
      <c r="AN424" s="3">
        <f t="shared" si="42"/>
        <v>0</v>
      </c>
    </row>
    <row r="425">
      <c r="A425" s="343"/>
      <c r="B425" s="344"/>
      <c r="C425" s="344"/>
      <c r="D425" s="344"/>
      <c r="E425" s="344"/>
      <c r="F425" s="345"/>
      <c r="G425" s="346"/>
      <c r="H425" s="347"/>
      <c r="I425" s="348"/>
      <c r="J425" s="345"/>
      <c r="K425" s="349"/>
      <c r="L425" s="344"/>
      <c r="M425" s="350"/>
      <c r="N425" s="351"/>
      <c r="O425" s="352"/>
      <c r="P425" s="353"/>
      <c r="Q425" s="354"/>
      <c r="R425" s="355"/>
      <c r="S425" s="356"/>
      <c r="T425" s="357"/>
      <c r="U425" s="358"/>
      <c r="V425" s="358"/>
      <c r="W425" s="358"/>
      <c r="X425" s="359"/>
      <c r="Y425" s="344"/>
      <c r="Z425" s="344"/>
      <c r="AA425" s="344"/>
      <c r="AB425" s="344"/>
      <c r="AC425" s="344"/>
      <c r="AD425" s="344"/>
      <c r="AE425" s="344"/>
      <c r="AF425" s="344"/>
      <c r="AG425" s="101"/>
      <c r="AH425" s="344"/>
      <c r="AK425" s="3">
        <f t="shared" si="37"/>
        <v>0</v>
      </c>
      <c r="AL425" s="3">
        <f t="shared" si="38"/>
        <v>0</v>
      </c>
      <c r="AM425" s="3">
        <f t="shared" si="39"/>
        <v>0</v>
      </c>
      <c r="AN425" s="3">
        <f t="shared" si="42"/>
        <v>0</v>
      </c>
    </row>
    <row r="426">
      <c r="A426" s="343"/>
      <c r="B426" s="344"/>
      <c r="C426" s="344"/>
      <c r="D426" s="344"/>
      <c r="E426" s="344"/>
      <c r="F426" s="345"/>
      <c r="G426" s="346"/>
      <c r="H426" s="347"/>
      <c r="I426" s="348"/>
      <c r="J426" s="345"/>
      <c r="K426" s="349"/>
      <c r="L426" s="344"/>
      <c r="M426" s="350"/>
      <c r="N426" s="351"/>
      <c r="O426" s="352"/>
      <c r="P426" s="353"/>
      <c r="Q426" s="354"/>
      <c r="R426" s="355"/>
      <c r="S426" s="356"/>
      <c r="T426" s="357"/>
      <c r="U426" s="358"/>
      <c r="V426" s="358"/>
      <c r="W426" s="358"/>
      <c r="X426" s="359"/>
      <c r="Y426" s="344"/>
      <c r="Z426" s="344"/>
      <c r="AA426" s="344"/>
      <c r="AB426" s="344"/>
      <c r="AC426" s="344"/>
      <c r="AD426" s="344"/>
      <c r="AE426" s="344"/>
      <c r="AF426" s="344"/>
      <c r="AG426" s="101"/>
      <c r="AH426" s="344"/>
      <c r="AK426" s="3">
        <f t="shared" si="37"/>
        <v>0</v>
      </c>
      <c r="AL426" s="3">
        <f t="shared" si="38"/>
        <v>0</v>
      </c>
      <c r="AM426" s="3">
        <f t="shared" si="39"/>
        <v>0</v>
      </c>
      <c r="AN426" s="3">
        <f t="shared" si="42"/>
        <v>0</v>
      </c>
    </row>
    <row r="427">
      <c r="A427" s="343"/>
      <c r="B427" s="344"/>
      <c r="C427" s="344"/>
      <c r="D427" s="344"/>
      <c r="E427" s="344"/>
      <c r="F427" s="345"/>
      <c r="G427" s="346"/>
      <c r="H427" s="347"/>
      <c r="I427" s="348"/>
      <c r="J427" s="345"/>
      <c r="K427" s="349"/>
      <c r="L427" s="344"/>
      <c r="M427" s="350"/>
      <c r="N427" s="351"/>
      <c r="O427" s="352"/>
      <c r="P427" s="353"/>
      <c r="Q427" s="354"/>
      <c r="R427" s="355"/>
      <c r="S427" s="356"/>
      <c r="T427" s="357"/>
      <c r="U427" s="358"/>
      <c r="V427" s="358"/>
      <c r="W427" s="358"/>
      <c r="X427" s="359"/>
      <c r="Y427" s="344"/>
      <c r="Z427" s="344"/>
      <c r="AA427" s="344"/>
      <c r="AB427" s="344"/>
      <c r="AC427" s="344"/>
      <c r="AD427" s="344"/>
      <c r="AE427" s="344"/>
      <c r="AF427" s="344"/>
      <c r="AG427" s="101"/>
      <c r="AH427" s="344"/>
      <c r="AK427" s="3">
        <f t="shared" si="37"/>
        <v>0</v>
      </c>
      <c r="AL427" s="3">
        <f t="shared" si="38"/>
        <v>0</v>
      </c>
      <c r="AM427" s="3">
        <f t="shared" si="39"/>
        <v>0</v>
      </c>
      <c r="AN427" s="3">
        <f t="shared" si="42"/>
        <v>0</v>
      </c>
    </row>
    <row r="428">
      <c r="A428" s="343"/>
      <c r="B428" s="344"/>
      <c r="C428" s="344"/>
      <c r="D428" s="344"/>
      <c r="E428" s="344"/>
      <c r="F428" s="345"/>
      <c r="G428" s="346"/>
      <c r="H428" s="347"/>
      <c r="I428" s="348"/>
      <c r="J428" s="345"/>
      <c r="K428" s="349"/>
      <c r="L428" s="344"/>
      <c r="M428" s="350"/>
      <c r="N428" s="351"/>
      <c r="O428" s="352"/>
      <c r="P428" s="353"/>
      <c r="Q428" s="354"/>
      <c r="R428" s="355"/>
      <c r="S428" s="356"/>
      <c r="T428" s="357"/>
      <c r="U428" s="358"/>
      <c r="V428" s="358"/>
      <c r="W428" s="358"/>
      <c r="X428" s="359"/>
      <c r="Y428" s="344"/>
      <c r="Z428" s="344"/>
      <c r="AA428" s="344"/>
      <c r="AB428" s="344"/>
      <c r="AC428" s="344"/>
      <c r="AD428" s="344"/>
      <c r="AE428" s="344"/>
      <c r="AF428" s="344"/>
      <c r="AG428" s="101"/>
      <c r="AH428" s="344"/>
      <c r="AK428" s="3">
        <f t="shared" si="37"/>
        <v>0</v>
      </c>
      <c r="AL428" s="3">
        <f t="shared" si="38"/>
        <v>0</v>
      </c>
      <c r="AM428" s="3">
        <f t="shared" si="39"/>
        <v>0</v>
      </c>
      <c r="AN428" s="3">
        <f t="shared" si="42"/>
        <v>0</v>
      </c>
    </row>
    <row r="429">
      <c r="A429" s="343"/>
      <c r="B429" s="344"/>
      <c r="C429" s="344"/>
      <c r="D429" s="344"/>
      <c r="E429" s="344"/>
      <c r="F429" s="345"/>
      <c r="G429" s="346"/>
      <c r="H429" s="347"/>
      <c r="I429" s="348"/>
      <c r="J429" s="345"/>
      <c r="K429" s="349"/>
      <c r="L429" s="344"/>
      <c r="M429" s="350"/>
      <c r="N429" s="351"/>
      <c r="O429" s="352"/>
      <c r="P429" s="353"/>
      <c r="Q429" s="354"/>
      <c r="R429" s="355"/>
      <c r="S429" s="356"/>
      <c r="T429" s="357"/>
      <c r="U429" s="358"/>
      <c r="V429" s="358"/>
      <c r="W429" s="358"/>
      <c r="X429" s="359"/>
      <c r="Y429" s="344"/>
      <c r="Z429" s="344"/>
      <c r="AA429" s="344"/>
      <c r="AB429" s="344"/>
      <c r="AC429" s="344"/>
      <c r="AD429" s="344"/>
      <c r="AE429" s="344"/>
      <c r="AF429" s="344"/>
      <c r="AG429" s="101"/>
      <c r="AH429" s="344"/>
      <c r="AK429" s="3">
        <f t="shared" si="37"/>
        <v>0</v>
      </c>
      <c r="AL429" s="3">
        <f t="shared" si="38"/>
        <v>0</v>
      </c>
      <c r="AM429" s="3">
        <f t="shared" si="39"/>
        <v>0</v>
      </c>
      <c r="AN429" s="3">
        <f t="shared" si="42"/>
        <v>0</v>
      </c>
    </row>
    <row r="430">
      <c r="A430" s="343"/>
      <c r="B430" s="344"/>
      <c r="C430" s="344"/>
      <c r="D430" s="344"/>
      <c r="E430" s="344"/>
      <c r="F430" s="345"/>
      <c r="G430" s="346"/>
      <c r="H430" s="347"/>
      <c r="I430" s="348"/>
      <c r="J430" s="345"/>
      <c r="K430" s="349"/>
      <c r="L430" s="344"/>
      <c r="M430" s="350"/>
      <c r="N430" s="351"/>
      <c r="O430" s="352"/>
      <c r="P430" s="353"/>
      <c r="Q430" s="354"/>
      <c r="R430" s="355"/>
      <c r="S430" s="356"/>
      <c r="T430" s="357"/>
      <c r="U430" s="358"/>
      <c r="V430" s="358"/>
      <c r="W430" s="358"/>
      <c r="X430" s="359"/>
      <c r="Y430" s="344"/>
      <c r="Z430" s="344"/>
      <c r="AA430" s="344"/>
      <c r="AB430" s="344"/>
      <c r="AC430" s="344"/>
      <c r="AD430" s="344"/>
      <c r="AE430" s="344"/>
      <c r="AF430" s="344"/>
      <c r="AG430" s="101"/>
      <c r="AH430" s="344"/>
      <c r="AK430" s="3">
        <f t="shared" si="37"/>
        <v>0</v>
      </c>
      <c r="AL430" s="3">
        <f t="shared" si="38"/>
        <v>0</v>
      </c>
      <c r="AM430" s="3">
        <f t="shared" si="39"/>
        <v>0</v>
      </c>
      <c r="AN430" s="3">
        <f t="shared" si="42"/>
        <v>0</v>
      </c>
    </row>
    <row r="431">
      <c r="A431" s="343"/>
      <c r="B431" s="344"/>
      <c r="C431" s="344"/>
      <c r="D431" s="344"/>
      <c r="E431" s="344"/>
      <c r="F431" s="345"/>
      <c r="G431" s="346"/>
      <c r="H431" s="347"/>
      <c r="I431" s="348"/>
      <c r="J431" s="345"/>
      <c r="K431" s="349"/>
      <c r="L431" s="344"/>
      <c r="M431" s="350"/>
      <c r="N431" s="351"/>
      <c r="O431" s="352"/>
      <c r="P431" s="353"/>
      <c r="Q431" s="354"/>
      <c r="R431" s="355"/>
      <c r="S431" s="356"/>
      <c r="T431" s="357"/>
      <c r="U431" s="358"/>
      <c r="V431" s="358"/>
      <c r="W431" s="358"/>
      <c r="X431" s="359"/>
      <c r="Y431" s="344"/>
      <c r="Z431" s="344"/>
      <c r="AA431" s="344"/>
      <c r="AB431" s="344"/>
      <c r="AC431" s="344"/>
      <c r="AD431" s="344"/>
      <c r="AE431" s="344"/>
      <c r="AF431" s="344"/>
      <c r="AG431" s="101"/>
      <c r="AH431" s="344"/>
      <c r="AK431" s="3">
        <f t="shared" si="37"/>
        <v>0</v>
      </c>
      <c r="AL431" s="3">
        <f t="shared" si="38"/>
        <v>0</v>
      </c>
      <c r="AM431" s="3">
        <f t="shared" si="39"/>
        <v>0</v>
      </c>
      <c r="AN431" s="3">
        <f t="shared" si="42"/>
        <v>0</v>
      </c>
    </row>
    <row r="432">
      <c r="A432" s="343"/>
      <c r="B432" s="344"/>
      <c r="C432" s="344"/>
      <c r="D432" s="344"/>
      <c r="E432" s="344"/>
      <c r="F432" s="345"/>
      <c r="G432" s="346"/>
      <c r="H432" s="347"/>
      <c r="I432" s="348"/>
      <c r="J432" s="345"/>
      <c r="K432" s="349"/>
      <c r="L432" s="344"/>
      <c r="M432" s="350"/>
      <c r="N432" s="351"/>
      <c r="O432" s="352"/>
      <c r="P432" s="353"/>
      <c r="Q432" s="354"/>
      <c r="R432" s="355"/>
      <c r="S432" s="356"/>
      <c r="T432" s="357"/>
      <c r="U432" s="358"/>
      <c r="V432" s="358"/>
      <c r="W432" s="358"/>
      <c r="X432" s="359"/>
      <c r="Y432" s="344"/>
      <c r="Z432" s="344"/>
      <c r="AA432" s="344"/>
      <c r="AB432" s="344"/>
      <c r="AC432" s="344"/>
      <c r="AD432" s="344"/>
      <c r="AE432" s="344"/>
      <c r="AF432" s="344"/>
      <c r="AG432" s="101"/>
      <c r="AH432" s="344"/>
      <c r="AK432" s="3">
        <f t="shared" si="37"/>
        <v>0</v>
      </c>
      <c r="AL432" s="3">
        <f t="shared" si="38"/>
        <v>0</v>
      </c>
      <c r="AM432" s="3">
        <f t="shared" si="39"/>
        <v>0</v>
      </c>
      <c r="AN432" s="3">
        <f t="shared" si="42"/>
        <v>0</v>
      </c>
    </row>
    <row r="433">
      <c r="A433" s="343"/>
      <c r="B433" s="344"/>
      <c r="C433" s="344"/>
      <c r="D433" s="344"/>
      <c r="E433" s="344"/>
      <c r="F433" s="345"/>
      <c r="G433" s="346"/>
      <c r="H433" s="347"/>
      <c r="I433" s="348"/>
      <c r="J433" s="345"/>
      <c r="K433" s="349"/>
      <c r="L433" s="344"/>
      <c r="M433" s="350"/>
      <c r="N433" s="351"/>
      <c r="O433" s="352"/>
      <c r="P433" s="353"/>
      <c r="Q433" s="354"/>
      <c r="R433" s="355"/>
      <c r="S433" s="356"/>
      <c r="T433" s="357"/>
      <c r="U433" s="358"/>
      <c r="V433" s="358"/>
      <c r="W433" s="358"/>
      <c r="X433" s="359"/>
      <c r="Y433" s="344"/>
      <c r="Z433" s="344"/>
      <c r="AA433" s="344"/>
      <c r="AB433" s="344"/>
      <c r="AC433" s="344"/>
      <c r="AD433" s="344"/>
      <c r="AE433" s="344"/>
      <c r="AF433" s="344"/>
      <c r="AG433" s="101"/>
      <c r="AH433" s="344"/>
      <c r="AK433" s="3">
        <f t="shared" si="37"/>
        <v>0</v>
      </c>
      <c r="AL433" s="3">
        <f t="shared" si="38"/>
        <v>0</v>
      </c>
      <c r="AM433" s="3">
        <f t="shared" si="39"/>
        <v>0</v>
      </c>
      <c r="AN433" s="3">
        <f t="shared" si="42"/>
        <v>0</v>
      </c>
    </row>
    <row r="434">
      <c r="A434" s="343"/>
      <c r="B434" s="344"/>
      <c r="C434" s="344"/>
      <c r="D434" s="344"/>
      <c r="E434" s="344"/>
      <c r="F434" s="345"/>
      <c r="G434" s="346"/>
      <c r="H434" s="347"/>
      <c r="I434" s="348"/>
      <c r="J434" s="345"/>
      <c r="K434" s="349"/>
      <c r="L434" s="344"/>
      <c r="M434" s="350"/>
      <c r="N434" s="351"/>
      <c r="O434" s="352"/>
      <c r="P434" s="353"/>
      <c r="Q434" s="354"/>
      <c r="R434" s="355"/>
      <c r="S434" s="356"/>
      <c r="T434" s="357"/>
      <c r="U434" s="358"/>
      <c r="V434" s="358"/>
      <c r="W434" s="358"/>
      <c r="X434" s="359"/>
      <c r="Y434" s="344"/>
      <c r="Z434" s="344"/>
      <c r="AA434" s="344"/>
      <c r="AB434" s="344"/>
      <c r="AC434" s="344"/>
      <c r="AD434" s="344"/>
      <c r="AE434" s="344"/>
      <c r="AF434" s="344"/>
      <c r="AG434" s="101"/>
      <c r="AH434" s="344"/>
      <c r="AK434" s="3">
        <f t="shared" si="37"/>
        <v>0</v>
      </c>
      <c r="AL434" s="3">
        <f t="shared" si="38"/>
        <v>0</v>
      </c>
      <c r="AM434" s="3">
        <f t="shared" si="39"/>
        <v>0</v>
      </c>
      <c r="AN434" s="3">
        <f t="shared" si="42"/>
        <v>0</v>
      </c>
    </row>
    <row r="435">
      <c r="A435" s="343"/>
      <c r="B435" s="344"/>
      <c r="C435" s="344"/>
      <c r="D435" s="344"/>
      <c r="E435" s="344"/>
      <c r="F435" s="345"/>
      <c r="G435" s="346"/>
      <c r="H435" s="347"/>
      <c r="I435" s="348"/>
      <c r="J435" s="345"/>
      <c r="K435" s="349"/>
      <c r="L435" s="344"/>
      <c r="M435" s="350"/>
      <c r="N435" s="351"/>
      <c r="O435" s="352"/>
      <c r="P435" s="353"/>
      <c r="Q435" s="354"/>
      <c r="R435" s="355"/>
      <c r="S435" s="356"/>
      <c r="T435" s="357"/>
      <c r="U435" s="358"/>
      <c r="V435" s="358"/>
      <c r="W435" s="358"/>
      <c r="X435" s="359"/>
      <c r="Y435" s="344"/>
      <c r="Z435" s="344"/>
      <c r="AA435" s="344"/>
      <c r="AB435" s="344"/>
      <c r="AC435" s="344"/>
      <c r="AD435" s="344"/>
      <c r="AE435" s="344"/>
      <c r="AF435" s="344"/>
      <c r="AG435" s="101"/>
      <c r="AH435" s="344"/>
      <c r="AK435" s="3">
        <f t="shared" si="37"/>
        <v>0</v>
      </c>
      <c r="AL435" s="3">
        <f t="shared" si="38"/>
        <v>0</v>
      </c>
      <c r="AM435" s="3">
        <f t="shared" si="39"/>
        <v>0</v>
      </c>
      <c r="AN435" s="3">
        <f t="shared" si="42"/>
        <v>0</v>
      </c>
    </row>
    <row r="436">
      <c r="A436" s="343"/>
      <c r="B436" s="344"/>
      <c r="C436" s="344"/>
      <c r="D436" s="344"/>
      <c r="E436" s="344"/>
      <c r="F436" s="345"/>
      <c r="G436" s="346"/>
      <c r="H436" s="347"/>
      <c r="I436" s="348"/>
      <c r="J436" s="345"/>
      <c r="K436" s="349"/>
      <c r="L436" s="344"/>
      <c r="M436" s="350"/>
      <c r="N436" s="351"/>
      <c r="O436" s="352"/>
      <c r="P436" s="353"/>
      <c r="Q436" s="354"/>
      <c r="R436" s="355"/>
      <c r="S436" s="356"/>
      <c r="T436" s="357"/>
      <c r="U436" s="358"/>
      <c r="V436" s="358"/>
      <c r="W436" s="358"/>
      <c r="X436" s="359"/>
      <c r="Y436" s="344"/>
      <c r="Z436" s="344"/>
      <c r="AA436" s="344"/>
      <c r="AB436" s="344"/>
      <c r="AC436" s="344"/>
      <c r="AD436" s="344"/>
      <c r="AE436" s="344"/>
      <c r="AF436" s="344"/>
      <c r="AG436" s="101"/>
      <c r="AH436" s="344"/>
      <c r="AK436" s="3">
        <f t="shared" si="37"/>
        <v>0</v>
      </c>
      <c r="AL436" s="3">
        <f t="shared" si="38"/>
        <v>0</v>
      </c>
      <c r="AM436" s="3">
        <f t="shared" si="39"/>
        <v>0</v>
      </c>
      <c r="AN436" s="3">
        <f t="shared" si="42"/>
        <v>0</v>
      </c>
    </row>
    <row r="437">
      <c r="A437" s="343"/>
      <c r="B437" s="344"/>
      <c r="C437" s="344"/>
      <c r="D437" s="344"/>
      <c r="E437" s="344"/>
      <c r="F437" s="345"/>
      <c r="G437" s="346"/>
      <c r="H437" s="347"/>
      <c r="I437" s="348"/>
      <c r="J437" s="345"/>
      <c r="K437" s="349"/>
      <c r="L437" s="344"/>
      <c r="M437" s="350"/>
      <c r="N437" s="351"/>
      <c r="O437" s="352"/>
      <c r="P437" s="353"/>
      <c r="Q437" s="354"/>
      <c r="R437" s="355"/>
      <c r="S437" s="356"/>
      <c r="T437" s="357"/>
      <c r="U437" s="358"/>
      <c r="V437" s="358"/>
      <c r="W437" s="358"/>
      <c r="X437" s="359"/>
      <c r="Y437" s="344"/>
      <c r="Z437" s="344"/>
      <c r="AA437" s="344"/>
      <c r="AB437" s="344"/>
      <c r="AC437" s="344"/>
      <c r="AD437" s="344"/>
      <c r="AE437" s="344"/>
      <c r="AF437" s="344"/>
      <c r="AG437" s="101"/>
      <c r="AH437" s="344"/>
      <c r="AK437" s="3">
        <f t="shared" si="37"/>
        <v>0</v>
      </c>
      <c r="AL437" s="3">
        <f t="shared" si="38"/>
        <v>0</v>
      </c>
      <c r="AM437" s="3">
        <f t="shared" si="39"/>
        <v>0</v>
      </c>
      <c r="AN437" s="3">
        <f t="shared" si="42"/>
        <v>0</v>
      </c>
    </row>
    <row r="438">
      <c r="A438" s="343"/>
      <c r="B438" s="344"/>
      <c r="C438" s="344"/>
      <c r="D438" s="344"/>
      <c r="E438" s="344"/>
      <c r="F438" s="345"/>
      <c r="G438" s="346"/>
      <c r="H438" s="347"/>
      <c r="I438" s="348"/>
      <c r="J438" s="345"/>
      <c r="K438" s="349"/>
      <c r="L438" s="344"/>
      <c r="M438" s="350"/>
      <c r="N438" s="351"/>
      <c r="O438" s="352"/>
      <c r="P438" s="353"/>
      <c r="Q438" s="354"/>
      <c r="R438" s="355"/>
      <c r="S438" s="356"/>
      <c r="T438" s="357"/>
      <c r="U438" s="358"/>
      <c r="V438" s="358"/>
      <c r="W438" s="358"/>
      <c r="X438" s="359"/>
      <c r="Y438" s="344"/>
      <c r="Z438" s="344"/>
      <c r="AA438" s="344"/>
      <c r="AB438" s="344"/>
      <c r="AC438" s="344"/>
      <c r="AD438" s="344"/>
      <c r="AE438" s="344"/>
      <c r="AF438" s="344"/>
      <c r="AG438" s="101"/>
      <c r="AH438" s="344"/>
      <c r="AK438" s="3">
        <f t="shared" si="37"/>
        <v>0</v>
      </c>
      <c r="AL438" s="3">
        <f t="shared" si="38"/>
        <v>0</v>
      </c>
      <c r="AM438" s="3">
        <f t="shared" si="39"/>
        <v>0</v>
      </c>
      <c r="AN438" s="3">
        <f t="shared" si="42"/>
        <v>0</v>
      </c>
    </row>
    <row r="439">
      <c r="A439" s="343"/>
      <c r="B439" s="344"/>
      <c r="C439" s="344"/>
      <c r="D439" s="344"/>
      <c r="E439" s="344"/>
      <c r="F439" s="345"/>
      <c r="G439" s="346"/>
      <c r="H439" s="347"/>
      <c r="I439" s="348"/>
      <c r="J439" s="345"/>
      <c r="K439" s="349"/>
      <c r="L439" s="344"/>
      <c r="M439" s="350"/>
      <c r="N439" s="351"/>
      <c r="O439" s="352"/>
      <c r="P439" s="353"/>
      <c r="Q439" s="354"/>
      <c r="R439" s="355"/>
      <c r="S439" s="356"/>
      <c r="T439" s="357"/>
      <c r="U439" s="358"/>
      <c r="V439" s="358"/>
      <c r="W439" s="358"/>
      <c r="X439" s="359"/>
      <c r="Y439" s="344"/>
      <c r="Z439" s="344"/>
      <c r="AA439" s="344"/>
      <c r="AB439" s="344"/>
      <c r="AC439" s="344"/>
      <c r="AD439" s="344"/>
      <c r="AE439" s="344"/>
      <c r="AF439" s="344"/>
      <c r="AG439" s="101"/>
      <c r="AH439" s="344"/>
      <c r="AK439" s="3">
        <f t="shared" si="37"/>
        <v>0</v>
      </c>
      <c r="AL439" s="3">
        <f t="shared" si="38"/>
        <v>0</v>
      </c>
      <c r="AM439" s="3">
        <f t="shared" si="39"/>
        <v>0</v>
      </c>
      <c r="AN439" s="3">
        <f t="shared" si="42"/>
        <v>0</v>
      </c>
    </row>
    <row r="440">
      <c r="A440" s="343"/>
      <c r="B440" s="344"/>
      <c r="C440" s="344"/>
      <c r="D440" s="344"/>
      <c r="E440" s="344"/>
      <c r="F440" s="345"/>
      <c r="G440" s="346"/>
      <c r="H440" s="347"/>
      <c r="I440" s="348"/>
      <c r="J440" s="345"/>
      <c r="K440" s="349"/>
      <c r="L440" s="344"/>
      <c r="M440" s="350"/>
      <c r="N440" s="351"/>
      <c r="O440" s="352"/>
      <c r="P440" s="353"/>
      <c r="Q440" s="354"/>
      <c r="R440" s="355"/>
      <c r="S440" s="356"/>
      <c r="T440" s="357"/>
      <c r="U440" s="358"/>
      <c r="V440" s="358"/>
      <c r="W440" s="358"/>
      <c r="X440" s="359"/>
      <c r="Y440" s="344"/>
      <c r="Z440" s="344"/>
      <c r="AA440" s="344"/>
      <c r="AB440" s="344"/>
      <c r="AC440" s="344"/>
      <c r="AD440" s="344"/>
      <c r="AE440" s="344"/>
      <c r="AF440" s="344"/>
      <c r="AG440" s="101"/>
      <c r="AH440" s="344"/>
      <c r="AK440" s="3">
        <f t="shared" si="37"/>
        <v>0</v>
      </c>
      <c r="AL440" s="3">
        <f t="shared" si="38"/>
        <v>0</v>
      </c>
      <c r="AM440" s="3">
        <f t="shared" si="39"/>
        <v>0</v>
      </c>
      <c r="AN440" s="3">
        <f t="shared" si="42"/>
        <v>0</v>
      </c>
    </row>
    <row r="441">
      <c r="A441" s="343"/>
      <c r="B441" s="344"/>
      <c r="C441" s="344"/>
      <c r="D441" s="344"/>
      <c r="E441" s="344"/>
      <c r="F441" s="345"/>
      <c r="G441" s="346"/>
      <c r="H441" s="347"/>
      <c r="I441" s="348"/>
      <c r="J441" s="345"/>
      <c r="K441" s="349"/>
      <c r="L441" s="344"/>
      <c r="M441" s="350"/>
      <c r="N441" s="351"/>
      <c r="O441" s="352"/>
      <c r="P441" s="353"/>
      <c r="Q441" s="354"/>
      <c r="R441" s="355"/>
      <c r="S441" s="356"/>
      <c r="T441" s="357"/>
      <c r="U441" s="358"/>
      <c r="V441" s="358"/>
      <c r="W441" s="358"/>
      <c r="X441" s="359"/>
      <c r="Y441" s="344"/>
      <c r="Z441" s="344"/>
      <c r="AA441" s="344"/>
      <c r="AB441" s="344"/>
      <c r="AC441" s="344"/>
      <c r="AD441" s="344"/>
      <c r="AE441" s="344"/>
      <c r="AF441" s="344"/>
      <c r="AG441" s="101"/>
      <c r="AH441" s="344"/>
      <c r="AK441" s="3">
        <f t="shared" si="37"/>
        <v>0</v>
      </c>
      <c r="AL441" s="3">
        <f t="shared" si="38"/>
        <v>0</v>
      </c>
      <c r="AM441" s="3">
        <f t="shared" si="39"/>
        <v>0</v>
      </c>
      <c r="AN441" s="3">
        <f t="shared" si="42"/>
        <v>0</v>
      </c>
    </row>
    <row r="442">
      <c r="A442" s="343"/>
      <c r="B442" s="344"/>
      <c r="C442" s="344"/>
      <c r="D442" s="344"/>
      <c r="E442" s="344"/>
      <c r="F442" s="345"/>
      <c r="G442" s="346"/>
      <c r="H442" s="347"/>
      <c r="I442" s="348"/>
      <c r="J442" s="345"/>
      <c r="K442" s="349"/>
      <c r="L442" s="344"/>
      <c r="M442" s="350"/>
      <c r="N442" s="351"/>
      <c r="O442" s="352"/>
      <c r="P442" s="353"/>
      <c r="Q442" s="354"/>
      <c r="R442" s="355"/>
      <c r="S442" s="356"/>
      <c r="T442" s="357"/>
      <c r="U442" s="358"/>
      <c r="V442" s="358"/>
      <c r="W442" s="358"/>
      <c r="X442" s="359"/>
      <c r="Y442" s="344"/>
      <c r="Z442" s="344"/>
      <c r="AA442" s="344"/>
      <c r="AB442" s="344"/>
      <c r="AC442" s="344"/>
      <c r="AD442" s="344"/>
      <c r="AE442" s="344"/>
      <c r="AF442" s="344"/>
      <c r="AG442" s="101"/>
      <c r="AH442" s="344"/>
      <c r="AK442" s="3">
        <f t="shared" si="37"/>
        <v>0</v>
      </c>
      <c r="AL442" s="3">
        <f t="shared" si="38"/>
        <v>0</v>
      </c>
      <c r="AM442" s="3">
        <f t="shared" si="39"/>
        <v>0</v>
      </c>
      <c r="AN442" s="3">
        <f t="shared" si="42"/>
        <v>0</v>
      </c>
    </row>
    <row r="443">
      <c r="A443" s="343"/>
      <c r="B443" s="344"/>
      <c r="C443" s="344"/>
      <c r="D443" s="344"/>
      <c r="E443" s="344"/>
      <c r="F443" s="345"/>
      <c r="G443" s="346"/>
      <c r="H443" s="347"/>
      <c r="I443" s="348"/>
      <c r="J443" s="345"/>
      <c r="K443" s="349"/>
      <c r="L443" s="344"/>
      <c r="M443" s="350"/>
      <c r="N443" s="351"/>
      <c r="O443" s="352"/>
      <c r="P443" s="353"/>
      <c r="Q443" s="354"/>
      <c r="R443" s="355"/>
      <c r="S443" s="356"/>
      <c r="T443" s="357"/>
      <c r="U443" s="358"/>
      <c r="V443" s="358"/>
      <c r="W443" s="358"/>
      <c r="X443" s="359"/>
      <c r="Y443" s="344"/>
      <c r="Z443" s="344"/>
      <c r="AA443" s="344"/>
      <c r="AB443" s="344"/>
      <c r="AC443" s="344"/>
      <c r="AD443" s="344"/>
      <c r="AE443" s="344"/>
      <c r="AF443" s="344"/>
      <c r="AG443" s="101"/>
      <c r="AH443" s="344"/>
      <c r="AK443" s="3">
        <f t="shared" si="37"/>
        <v>0</v>
      </c>
      <c r="AL443" s="3">
        <f t="shared" si="38"/>
        <v>0</v>
      </c>
      <c r="AM443" s="3">
        <f t="shared" si="39"/>
        <v>0</v>
      </c>
      <c r="AN443" s="3">
        <f t="shared" si="42"/>
        <v>0</v>
      </c>
    </row>
    <row r="444">
      <c r="A444" s="343"/>
      <c r="B444" s="344"/>
      <c r="C444" s="344"/>
      <c r="D444" s="344"/>
      <c r="E444" s="344"/>
      <c r="F444" s="345"/>
      <c r="G444" s="346"/>
      <c r="H444" s="347"/>
      <c r="I444" s="348"/>
      <c r="J444" s="345"/>
      <c r="K444" s="349"/>
      <c r="L444" s="344"/>
      <c r="M444" s="350"/>
      <c r="N444" s="351"/>
      <c r="O444" s="352"/>
      <c r="P444" s="353"/>
      <c r="Q444" s="354"/>
      <c r="R444" s="355"/>
      <c r="S444" s="356"/>
      <c r="T444" s="357"/>
      <c r="U444" s="358"/>
      <c r="V444" s="358"/>
      <c r="W444" s="358"/>
      <c r="X444" s="359"/>
      <c r="Y444" s="344"/>
      <c r="Z444" s="344"/>
      <c r="AA444" s="344"/>
      <c r="AB444" s="344"/>
      <c r="AC444" s="344"/>
      <c r="AD444" s="344"/>
      <c r="AE444" s="344"/>
      <c r="AF444" s="344"/>
      <c r="AG444" s="101"/>
      <c r="AH444" s="344"/>
      <c r="AK444" s="3">
        <f t="shared" si="37"/>
        <v>0</v>
      </c>
      <c r="AL444" s="3">
        <f t="shared" si="38"/>
        <v>0</v>
      </c>
      <c r="AM444" s="3">
        <f t="shared" si="39"/>
        <v>0</v>
      </c>
      <c r="AN444" s="3">
        <f t="shared" si="42"/>
        <v>0</v>
      </c>
    </row>
    <row r="445">
      <c r="A445" s="343"/>
      <c r="B445" s="344"/>
      <c r="C445" s="344"/>
      <c r="D445" s="344"/>
      <c r="E445" s="344"/>
      <c r="F445" s="345"/>
      <c r="G445" s="346"/>
      <c r="H445" s="347"/>
      <c r="I445" s="348"/>
      <c r="J445" s="345"/>
      <c r="K445" s="349"/>
      <c r="L445" s="344"/>
      <c r="M445" s="350"/>
      <c r="N445" s="351"/>
      <c r="O445" s="352"/>
      <c r="P445" s="353"/>
      <c r="Q445" s="354"/>
      <c r="R445" s="355"/>
      <c r="S445" s="356"/>
      <c r="T445" s="357"/>
      <c r="U445" s="358"/>
      <c r="V445" s="358"/>
      <c r="W445" s="358"/>
      <c r="X445" s="359"/>
      <c r="Y445" s="344"/>
      <c r="Z445" s="344"/>
      <c r="AA445" s="344"/>
      <c r="AB445" s="344"/>
      <c r="AC445" s="344"/>
      <c r="AD445" s="344"/>
      <c r="AE445" s="344"/>
      <c r="AF445" s="344"/>
      <c r="AG445" s="101"/>
      <c r="AH445" s="344"/>
      <c r="AK445" s="3">
        <f t="shared" si="37"/>
        <v>0</v>
      </c>
      <c r="AL445" s="3">
        <f t="shared" si="38"/>
        <v>0</v>
      </c>
      <c r="AM445" s="3">
        <f t="shared" si="39"/>
        <v>0</v>
      </c>
      <c r="AN445" s="3">
        <f t="shared" si="42"/>
        <v>0</v>
      </c>
    </row>
    <row r="446">
      <c r="A446" s="343"/>
      <c r="B446" s="344"/>
      <c r="C446" s="344"/>
      <c r="D446" s="344"/>
      <c r="E446" s="344"/>
      <c r="F446" s="345"/>
      <c r="G446" s="346"/>
      <c r="H446" s="347"/>
      <c r="I446" s="348"/>
      <c r="J446" s="345"/>
      <c r="K446" s="349"/>
      <c r="L446" s="344"/>
      <c r="M446" s="350"/>
      <c r="N446" s="351"/>
      <c r="O446" s="352"/>
      <c r="P446" s="353"/>
      <c r="Q446" s="354"/>
      <c r="R446" s="355"/>
      <c r="S446" s="356"/>
      <c r="T446" s="357"/>
      <c r="U446" s="358"/>
      <c r="V446" s="358"/>
      <c r="W446" s="358"/>
      <c r="X446" s="359"/>
      <c r="Y446" s="344"/>
      <c r="Z446" s="344"/>
      <c r="AA446" s="344"/>
      <c r="AB446" s="344"/>
      <c r="AC446" s="344"/>
      <c r="AD446" s="344"/>
      <c r="AE446" s="344"/>
      <c r="AF446" s="344"/>
      <c r="AG446" s="101"/>
      <c r="AH446" s="344"/>
      <c r="AK446" s="3">
        <f t="shared" si="37"/>
        <v>0</v>
      </c>
      <c r="AL446" s="3">
        <f t="shared" si="38"/>
        <v>0</v>
      </c>
      <c r="AM446" s="3">
        <f t="shared" si="39"/>
        <v>0</v>
      </c>
      <c r="AN446" s="3">
        <f t="shared" si="42"/>
        <v>0</v>
      </c>
    </row>
    <row r="447">
      <c r="A447" s="343"/>
      <c r="B447" s="344"/>
      <c r="C447" s="344"/>
      <c r="D447" s="344"/>
      <c r="E447" s="344"/>
      <c r="F447" s="345"/>
      <c r="G447" s="346"/>
      <c r="H447" s="347"/>
      <c r="I447" s="348"/>
      <c r="J447" s="345"/>
      <c r="K447" s="349"/>
      <c r="L447" s="344"/>
      <c r="M447" s="350"/>
      <c r="N447" s="351"/>
      <c r="O447" s="352"/>
      <c r="P447" s="353"/>
      <c r="Q447" s="354"/>
      <c r="R447" s="355"/>
      <c r="S447" s="356"/>
      <c r="T447" s="357"/>
      <c r="U447" s="358"/>
      <c r="V447" s="358"/>
      <c r="W447" s="358"/>
      <c r="X447" s="359"/>
      <c r="Y447" s="344"/>
      <c r="Z447" s="344"/>
      <c r="AA447" s="344"/>
      <c r="AB447" s="344"/>
      <c r="AC447" s="344"/>
      <c r="AD447" s="344"/>
      <c r="AE447" s="344"/>
      <c r="AF447" s="344"/>
      <c r="AG447" s="101"/>
      <c r="AH447" s="344"/>
      <c r="AK447" s="3">
        <f t="shared" si="37"/>
        <v>0</v>
      </c>
      <c r="AL447" s="3">
        <f t="shared" si="38"/>
        <v>0</v>
      </c>
      <c r="AM447" s="3">
        <f t="shared" si="39"/>
        <v>0</v>
      </c>
      <c r="AN447" s="3">
        <f t="shared" si="42"/>
        <v>0</v>
      </c>
    </row>
    <row r="448">
      <c r="A448" s="343"/>
      <c r="B448" s="344"/>
      <c r="C448" s="344"/>
      <c r="D448" s="344"/>
      <c r="E448" s="344"/>
      <c r="F448" s="345"/>
      <c r="G448" s="346"/>
      <c r="H448" s="347"/>
      <c r="I448" s="348"/>
      <c r="J448" s="345"/>
      <c r="K448" s="349"/>
      <c r="L448" s="344"/>
      <c r="M448" s="350"/>
      <c r="N448" s="351"/>
      <c r="O448" s="352"/>
      <c r="P448" s="353"/>
      <c r="Q448" s="354"/>
      <c r="R448" s="355"/>
      <c r="S448" s="356"/>
      <c r="T448" s="357"/>
      <c r="U448" s="358"/>
      <c r="V448" s="358"/>
      <c r="W448" s="358"/>
      <c r="X448" s="359"/>
      <c r="Y448" s="344"/>
      <c r="Z448" s="344"/>
      <c r="AA448" s="344"/>
      <c r="AB448" s="344"/>
      <c r="AC448" s="344"/>
      <c r="AD448" s="344"/>
      <c r="AE448" s="344"/>
      <c r="AF448" s="344"/>
      <c r="AG448" s="101"/>
      <c r="AH448" s="344"/>
      <c r="AK448" s="3">
        <f t="shared" si="37"/>
        <v>0</v>
      </c>
      <c r="AL448" s="3">
        <f t="shared" si="38"/>
        <v>0</v>
      </c>
      <c r="AM448" s="3">
        <f t="shared" si="39"/>
        <v>0</v>
      </c>
      <c r="AN448" s="3">
        <f t="shared" si="42"/>
        <v>0</v>
      </c>
    </row>
    <row r="449">
      <c r="A449" s="343"/>
      <c r="B449" s="344"/>
      <c r="C449" s="344"/>
      <c r="D449" s="344"/>
      <c r="E449" s="344"/>
      <c r="F449" s="345"/>
      <c r="G449" s="346"/>
      <c r="H449" s="347"/>
      <c r="I449" s="348"/>
      <c r="J449" s="345"/>
      <c r="K449" s="349"/>
      <c r="L449" s="344"/>
      <c r="M449" s="350"/>
      <c r="N449" s="351"/>
      <c r="O449" s="352"/>
      <c r="P449" s="353"/>
      <c r="Q449" s="354"/>
      <c r="R449" s="355"/>
      <c r="S449" s="356"/>
      <c r="T449" s="357"/>
      <c r="U449" s="358"/>
      <c r="V449" s="358"/>
      <c r="W449" s="358"/>
      <c r="X449" s="359"/>
      <c r="Y449" s="344"/>
      <c r="Z449" s="344"/>
      <c r="AA449" s="344"/>
      <c r="AB449" s="344"/>
      <c r="AC449" s="344"/>
      <c r="AD449" s="344"/>
      <c r="AE449" s="344"/>
      <c r="AF449" s="344"/>
      <c r="AG449" s="101"/>
      <c r="AH449" s="344"/>
      <c r="AK449" s="3">
        <f t="shared" si="37"/>
        <v>0</v>
      </c>
      <c r="AL449" s="3">
        <f t="shared" si="38"/>
        <v>0</v>
      </c>
      <c r="AM449" s="3">
        <f t="shared" si="39"/>
        <v>0</v>
      </c>
      <c r="AN449" s="3">
        <f t="shared" si="42"/>
        <v>0</v>
      </c>
    </row>
    <row r="450">
      <c r="A450" s="343"/>
      <c r="B450" s="344"/>
      <c r="C450" s="344"/>
      <c r="D450" s="344"/>
      <c r="E450" s="344"/>
      <c r="F450" s="345"/>
      <c r="G450" s="346"/>
      <c r="H450" s="347"/>
      <c r="I450" s="348"/>
      <c r="J450" s="345"/>
      <c r="K450" s="349"/>
      <c r="L450" s="344"/>
      <c r="M450" s="350"/>
      <c r="N450" s="351"/>
      <c r="O450" s="352"/>
      <c r="P450" s="353"/>
      <c r="Q450" s="354"/>
      <c r="R450" s="355"/>
      <c r="S450" s="356"/>
      <c r="T450" s="357"/>
      <c r="U450" s="358"/>
      <c r="V450" s="358"/>
      <c r="W450" s="358"/>
      <c r="X450" s="359"/>
      <c r="Y450" s="344"/>
      <c r="Z450" s="344"/>
      <c r="AA450" s="344"/>
      <c r="AB450" s="344"/>
      <c r="AC450" s="344"/>
      <c r="AD450" s="344"/>
      <c r="AE450" s="344"/>
      <c r="AF450" s="344"/>
      <c r="AG450" s="101"/>
      <c r="AH450" s="344"/>
      <c r="AK450" s="3">
        <f t="shared" si="37"/>
        <v>0</v>
      </c>
      <c r="AL450" s="3">
        <f t="shared" si="38"/>
        <v>0</v>
      </c>
      <c r="AM450" s="3">
        <f t="shared" si="39"/>
        <v>0</v>
      </c>
      <c r="AN450" s="3">
        <f t="shared" si="42"/>
        <v>0</v>
      </c>
    </row>
    <row r="451">
      <c r="A451" s="343"/>
      <c r="B451" s="344"/>
      <c r="C451" s="344"/>
      <c r="D451" s="344"/>
      <c r="E451" s="344"/>
      <c r="F451" s="345"/>
      <c r="G451" s="346"/>
      <c r="H451" s="347"/>
      <c r="I451" s="348"/>
      <c r="J451" s="345"/>
      <c r="K451" s="349"/>
      <c r="L451" s="344"/>
      <c r="M451" s="350"/>
      <c r="N451" s="351"/>
      <c r="O451" s="352"/>
      <c r="P451" s="353"/>
      <c r="Q451" s="354"/>
      <c r="R451" s="355"/>
      <c r="S451" s="356"/>
      <c r="T451" s="357"/>
      <c r="U451" s="358"/>
      <c r="V451" s="358"/>
      <c r="W451" s="358"/>
      <c r="X451" s="359"/>
      <c r="Y451" s="344"/>
      <c r="Z451" s="344"/>
      <c r="AA451" s="344"/>
      <c r="AB451" s="344"/>
      <c r="AC451" s="344"/>
      <c r="AD451" s="344"/>
      <c r="AE451" s="344"/>
      <c r="AF451" s="344"/>
      <c r="AG451" s="101"/>
      <c r="AH451" s="344"/>
      <c r="AK451" s="3">
        <f t="shared" si="37"/>
        <v>0</v>
      </c>
      <c r="AL451" s="3">
        <f t="shared" si="38"/>
        <v>0</v>
      </c>
      <c r="AM451" s="3">
        <f t="shared" si="39"/>
        <v>0</v>
      </c>
      <c r="AN451" s="3">
        <f t="shared" si="42"/>
        <v>0</v>
      </c>
    </row>
    <row r="452">
      <c r="A452" s="343"/>
      <c r="B452" s="344"/>
      <c r="C452" s="344"/>
      <c r="D452" s="344"/>
      <c r="E452" s="344"/>
      <c r="F452" s="345"/>
      <c r="G452" s="346"/>
      <c r="H452" s="347"/>
      <c r="I452" s="348"/>
      <c r="J452" s="345"/>
      <c r="K452" s="349"/>
      <c r="L452" s="344"/>
      <c r="M452" s="350"/>
      <c r="N452" s="351"/>
      <c r="O452" s="352"/>
      <c r="P452" s="353"/>
      <c r="Q452" s="354"/>
      <c r="R452" s="355"/>
      <c r="S452" s="356"/>
      <c r="T452" s="357"/>
      <c r="U452" s="358"/>
      <c r="V452" s="358"/>
      <c r="W452" s="358"/>
      <c r="X452" s="359"/>
      <c r="Y452" s="344"/>
      <c r="Z452" s="344"/>
      <c r="AA452" s="344"/>
      <c r="AB452" s="344"/>
      <c r="AC452" s="344"/>
      <c r="AD452" s="344"/>
      <c r="AE452" s="344"/>
      <c r="AF452" s="344"/>
      <c r="AG452" s="101"/>
      <c r="AH452" s="344"/>
      <c r="AK452" s="3">
        <f t="shared" si="37"/>
        <v>0</v>
      </c>
      <c r="AL452" s="3">
        <f t="shared" si="38"/>
        <v>0</v>
      </c>
      <c r="AM452" s="3">
        <f t="shared" si="39"/>
        <v>0</v>
      </c>
      <c r="AN452" s="3">
        <f t="shared" si="42"/>
        <v>0</v>
      </c>
    </row>
    <row r="453">
      <c r="A453" s="343"/>
      <c r="B453" s="344"/>
      <c r="C453" s="344"/>
      <c r="D453" s="344"/>
      <c r="E453" s="344"/>
      <c r="F453" s="345"/>
      <c r="G453" s="346"/>
      <c r="H453" s="347"/>
      <c r="I453" s="348"/>
      <c r="J453" s="345"/>
      <c r="K453" s="349"/>
      <c r="L453" s="344"/>
      <c r="M453" s="350"/>
      <c r="N453" s="351"/>
      <c r="O453" s="352"/>
      <c r="P453" s="353"/>
      <c r="Q453" s="354"/>
      <c r="R453" s="355"/>
      <c r="S453" s="356"/>
      <c r="T453" s="357"/>
      <c r="U453" s="358"/>
      <c r="V453" s="358"/>
      <c r="W453" s="358"/>
      <c r="X453" s="359"/>
      <c r="Y453" s="344"/>
      <c r="Z453" s="344"/>
      <c r="AA453" s="344"/>
      <c r="AB453" s="344"/>
      <c r="AC453" s="344"/>
      <c r="AD453" s="344"/>
      <c r="AE453" s="344"/>
      <c r="AF453" s="344"/>
      <c r="AG453" s="101"/>
      <c r="AH453" s="344"/>
      <c r="AK453" s="3">
        <f t="shared" si="37"/>
        <v>0</v>
      </c>
      <c r="AL453" s="3">
        <f t="shared" si="38"/>
        <v>0</v>
      </c>
      <c r="AM453" s="3">
        <f t="shared" si="39"/>
        <v>0</v>
      </c>
      <c r="AN453" s="3">
        <f t="shared" si="42"/>
        <v>0</v>
      </c>
    </row>
    <row r="454">
      <c r="A454" s="343"/>
      <c r="B454" s="344"/>
      <c r="C454" s="344"/>
      <c r="D454" s="344"/>
      <c r="E454" s="344"/>
      <c r="F454" s="345"/>
      <c r="G454" s="346"/>
      <c r="H454" s="347"/>
      <c r="I454" s="348"/>
      <c r="J454" s="345"/>
      <c r="K454" s="349"/>
      <c r="L454" s="344"/>
      <c r="M454" s="350"/>
      <c r="N454" s="351"/>
      <c r="O454" s="352"/>
      <c r="P454" s="353"/>
      <c r="Q454" s="354"/>
      <c r="R454" s="355"/>
      <c r="S454" s="356"/>
      <c r="T454" s="357"/>
      <c r="U454" s="358"/>
      <c r="V454" s="358"/>
      <c r="W454" s="358"/>
      <c r="X454" s="359"/>
      <c r="Y454" s="344"/>
      <c r="Z454" s="344"/>
      <c r="AA454" s="344"/>
      <c r="AB454" s="344"/>
      <c r="AC454" s="344"/>
      <c r="AD454" s="344"/>
      <c r="AE454" s="344"/>
      <c r="AF454" s="344"/>
      <c r="AG454" s="101"/>
      <c r="AH454" s="344"/>
      <c r="AK454" s="3">
        <f t="shared" si="37"/>
        <v>0</v>
      </c>
      <c r="AL454" s="3">
        <f t="shared" si="38"/>
        <v>0</v>
      </c>
      <c r="AM454" s="3">
        <f t="shared" si="39"/>
        <v>0</v>
      </c>
      <c r="AN454" s="3">
        <f t="shared" si="42"/>
        <v>0</v>
      </c>
    </row>
    <row r="455">
      <c r="A455" s="343"/>
      <c r="B455" s="344"/>
      <c r="C455" s="344"/>
      <c r="D455" s="344"/>
      <c r="E455" s="344"/>
      <c r="F455" s="345"/>
      <c r="G455" s="346"/>
      <c r="H455" s="347"/>
      <c r="I455" s="348"/>
      <c r="J455" s="345"/>
      <c r="K455" s="349"/>
      <c r="L455" s="344"/>
      <c r="M455" s="350"/>
      <c r="N455" s="351"/>
      <c r="O455" s="352"/>
      <c r="P455" s="353"/>
      <c r="Q455" s="354"/>
      <c r="R455" s="355"/>
      <c r="S455" s="356"/>
      <c r="T455" s="357"/>
      <c r="U455" s="358"/>
      <c r="V455" s="358"/>
      <c r="W455" s="358"/>
      <c r="X455" s="359"/>
      <c r="Y455" s="344"/>
      <c r="Z455" s="344"/>
      <c r="AA455" s="344"/>
      <c r="AB455" s="344"/>
      <c r="AC455" s="344"/>
      <c r="AD455" s="344"/>
      <c r="AE455" s="344"/>
      <c r="AF455" s="344"/>
      <c r="AG455" s="101"/>
      <c r="AH455" s="344"/>
      <c r="AK455" s="3">
        <f t="shared" si="37"/>
        <v>0</v>
      </c>
      <c r="AL455" s="3">
        <f t="shared" si="38"/>
        <v>0</v>
      </c>
      <c r="AM455" s="3">
        <f t="shared" si="39"/>
        <v>0</v>
      </c>
      <c r="AN455" s="3">
        <f t="shared" si="42"/>
        <v>0</v>
      </c>
    </row>
    <row r="456">
      <c r="A456" s="343"/>
      <c r="B456" s="344"/>
      <c r="C456" s="344"/>
      <c r="D456" s="344"/>
      <c r="E456" s="344"/>
      <c r="F456" s="345"/>
      <c r="G456" s="346"/>
      <c r="H456" s="347"/>
      <c r="I456" s="348"/>
      <c r="J456" s="345"/>
      <c r="K456" s="349"/>
      <c r="L456" s="344"/>
      <c r="M456" s="350"/>
      <c r="N456" s="351"/>
      <c r="O456" s="352"/>
      <c r="P456" s="353"/>
      <c r="Q456" s="354"/>
      <c r="R456" s="355"/>
      <c r="S456" s="356"/>
      <c r="T456" s="357"/>
      <c r="U456" s="358"/>
      <c r="V456" s="358"/>
      <c r="W456" s="358"/>
      <c r="X456" s="359"/>
      <c r="Y456" s="344"/>
      <c r="Z456" s="344"/>
      <c r="AA456" s="344"/>
      <c r="AB456" s="344"/>
      <c r="AC456" s="344"/>
      <c r="AD456" s="344"/>
      <c r="AE456" s="344"/>
      <c r="AF456" s="344"/>
      <c r="AG456" s="101"/>
      <c r="AH456" s="344"/>
      <c r="AK456" s="3">
        <f t="shared" si="37"/>
        <v>0</v>
      </c>
      <c r="AL456" s="3">
        <f t="shared" si="38"/>
        <v>0</v>
      </c>
      <c r="AM456" s="3">
        <f t="shared" si="39"/>
        <v>0</v>
      </c>
      <c r="AN456" s="3">
        <f t="shared" si="42"/>
        <v>0</v>
      </c>
    </row>
    <row r="457">
      <c r="A457" s="343"/>
      <c r="B457" s="344"/>
      <c r="C457" s="344"/>
      <c r="D457" s="344"/>
      <c r="E457" s="344"/>
      <c r="F457" s="345"/>
      <c r="G457" s="346"/>
      <c r="H457" s="347"/>
      <c r="I457" s="348"/>
      <c r="J457" s="345"/>
      <c r="K457" s="349"/>
      <c r="L457" s="344"/>
      <c r="M457" s="350"/>
      <c r="N457" s="351"/>
      <c r="O457" s="352"/>
      <c r="P457" s="353"/>
      <c r="Q457" s="354"/>
      <c r="R457" s="355"/>
      <c r="S457" s="356"/>
      <c r="T457" s="357"/>
      <c r="U457" s="358"/>
      <c r="V457" s="358"/>
      <c r="W457" s="358"/>
      <c r="X457" s="359"/>
      <c r="Y457" s="344"/>
      <c r="Z457" s="344"/>
      <c r="AA457" s="344"/>
      <c r="AB457" s="344"/>
      <c r="AC457" s="344"/>
      <c r="AD457" s="344"/>
      <c r="AE457" s="344"/>
      <c r="AF457" s="344"/>
      <c r="AG457" s="101"/>
      <c r="AH457" s="344"/>
      <c r="AK457" s="3">
        <f t="shared" si="37"/>
        <v>0</v>
      </c>
      <c r="AL457" s="3">
        <f t="shared" si="38"/>
        <v>0</v>
      </c>
      <c r="AM457" s="3">
        <f t="shared" si="39"/>
        <v>0</v>
      </c>
      <c r="AN457" s="3">
        <f t="shared" si="42"/>
        <v>0</v>
      </c>
    </row>
    <row r="458">
      <c r="A458" s="343"/>
      <c r="B458" s="344"/>
      <c r="C458" s="344"/>
      <c r="D458" s="344"/>
      <c r="E458" s="344"/>
      <c r="F458" s="345"/>
      <c r="G458" s="346"/>
      <c r="H458" s="347"/>
      <c r="I458" s="348"/>
      <c r="J458" s="345"/>
      <c r="K458" s="349"/>
      <c r="L458" s="344"/>
      <c r="M458" s="350"/>
      <c r="N458" s="351"/>
      <c r="O458" s="352"/>
      <c r="P458" s="353"/>
      <c r="Q458" s="354"/>
      <c r="R458" s="355"/>
      <c r="S458" s="356"/>
      <c r="T458" s="357"/>
      <c r="U458" s="358"/>
      <c r="V458" s="358"/>
      <c r="W458" s="358"/>
      <c r="X458" s="359"/>
      <c r="Y458" s="344"/>
      <c r="Z458" s="344"/>
      <c r="AA458" s="344"/>
      <c r="AB458" s="344"/>
      <c r="AC458" s="344"/>
      <c r="AD458" s="344"/>
      <c r="AE458" s="344"/>
      <c r="AF458" s="344"/>
      <c r="AG458" s="101"/>
      <c r="AH458" s="344"/>
      <c r="AK458" s="3">
        <f t="shared" si="37"/>
        <v>0</v>
      </c>
      <c r="AL458" s="3">
        <f t="shared" si="38"/>
        <v>0</v>
      </c>
      <c r="AM458" s="3">
        <f t="shared" si="39"/>
        <v>0</v>
      </c>
      <c r="AN458" s="3">
        <f t="shared" si="42"/>
        <v>0</v>
      </c>
    </row>
    <row r="459">
      <c r="A459" s="343"/>
      <c r="B459" s="344"/>
      <c r="C459" s="344"/>
      <c r="D459" s="344"/>
      <c r="E459" s="344"/>
      <c r="F459" s="345"/>
      <c r="G459" s="346"/>
      <c r="H459" s="347"/>
      <c r="I459" s="348"/>
      <c r="J459" s="345"/>
      <c r="K459" s="349"/>
      <c r="L459" s="344"/>
      <c r="M459" s="350"/>
      <c r="N459" s="351"/>
      <c r="O459" s="352"/>
      <c r="P459" s="353"/>
      <c r="Q459" s="354"/>
      <c r="R459" s="355"/>
      <c r="S459" s="356"/>
      <c r="T459" s="357"/>
      <c r="U459" s="358"/>
      <c r="V459" s="358"/>
      <c r="W459" s="358"/>
      <c r="X459" s="359"/>
      <c r="Y459" s="344"/>
      <c r="Z459" s="344"/>
      <c r="AA459" s="344"/>
      <c r="AB459" s="344"/>
      <c r="AC459" s="344"/>
      <c r="AD459" s="344"/>
      <c r="AE459" s="344"/>
      <c r="AF459" s="344"/>
      <c r="AG459" s="101"/>
      <c r="AH459" s="344"/>
      <c r="AK459" s="3">
        <f t="shared" si="37"/>
        <v>0</v>
      </c>
      <c r="AL459" s="3">
        <f t="shared" si="38"/>
        <v>0</v>
      </c>
      <c r="AM459" s="3">
        <f t="shared" si="39"/>
        <v>0</v>
      </c>
      <c r="AN459" s="3">
        <f t="shared" si="42"/>
        <v>0</v>
      </c>
    </row>
    <row r="460">
      <c r="A460" s="343"/>
      <c r="B460" s="344"/>
      <c r="C460" s="344"/>
      <c r="D460" s="344"/>
      <c r="E460" s="344"/>
      <c r="F460" s="345"/>
      <c r="G460" s="346"/>
      <c r="H460" s="347"/>
      <c r="I460" s="348"/>
      <c r="J460" s="345"/>
      <c r="K460" s="349"/>
      <c r="L460" s="344"/>
      <c r="M460" s="350"/>
      <c r="N460" s="351"/>
      <c r="O460" s="352"/>
      <c r="P460" s="353"/>
      <c r="Q460" s="354"/>
      <c r="R460" s="355"/>
      <c r="S460" s="356"/>
      <c r="T460" s="357"/>
      <c r="U460" s="358"/>
      <c r="V460" s="358"/>
      <c r="W460" s="358"/>
      <c r="X460" s="359"/>
      <c r="Y460" s="344"/>
      <c r="Z460" s="344"/>
      <c r="AA460" s="344"/>
      <c r="AB460" s="344"/>
      <c r="AC460" s="344"/>
      <c r="AD460" s="344"/>
      <c r="AE460" s="344"/>
      <c r="AF460" s="344"/>
      <c r="AG460" s="101"/>
      <c r="AH460" s="344"/>
      <c r="AK460" s="3">
        <f t="shared" si="37"/>
        <v>0</v>
      </c>
      <c r="AL460" s="3">
        <f t="shared" si="38"/>
        <v>0</v>
      </c>
      <c r="AM460" s="3">
        <f t="shared" si="39"/>
        <v>0</v>
      </c>
      <c r="AN460" s="3">
        <f t="shared" si="42"/>
        <v>0</v>
      </c>
    </row>
    <row r="461">
      <c r="A461" s="343"/>
      <c r="B461" s="344"/>
      <c r="C461" s="344"/>
      <c r="D461" s="344"/>
      <c r="E461" s="344"/>
      <c r="F461" s="345"/>
      <c r="G461" s="346"/>
      <c r="H461" s="347"/>
      <c r="I461" s="348"/>
      <c r="J461" s="345"/>
      <c r="K461" s="349"/>
      <c r="L461" s="344"/>
      <c r="M461" s="350"/>
      <c r="N461" s="351"/>
      <c r="O461" s="352"/>
      <c r="P461" s="353"/>
      <c r="Q461" s="354"/>
      <c r="R461" s="355"/>
      <c r="S461" s="356"/>
      <c r="T461" s="357"/>
      <c r="U461" s="358"/>
      <c r="V461" s="358"/>
      <c r="W461" s="358"/>
      <c r="X461" s="359"/>
      <c r="Y461" s="344"/>
      <c r="Z461" s="344"/>
      <c r="AA461" s="344"/>
      <c r="AB461" s="344"/>
      <c r="AC461" s="344"/>
      <c r="AD461" s="344"/>
      <c r="AE461" s="344"/>
      <c r="AF461" s="344"/>
      <c r="AG461" s="101"/>
      <c r="AH461" s="344"/>
      <c r="AK461" s="3">
        <f t="shared" si="37"/>
        <v>0</v>
      </c>
      <c r="AL461" s="3">
        <f t="shared" si="38"/>
        <v>0</v>
      </c>
      <c r="AM461" s="3">
        <f t="shared" si="39"/>
        <v>0</v>
      </c>
      <c r="AN461" s="3">
        <f t="shared" si="42"/>
        <v>0</v>
      </c>
    </row>
    <row r="462">
      <c r="A462" s="343"/>
      <c r="B462" s="344"/>
      <c r="C462" s="344"/>
      <c r="D462" s="344"/>
      <c r="E462" s="344"/>
      <c r="F462" s="345"/>
      <c r="G462" s="346"/>
      <c r="H462" s="347"/>
      <c r="I462" s="348"/>
      <c r="J462" s="345"/>
      <c r="K462" s="349"/>
      <c r="L462" s="344"/>
      <c r="M462" s="350"/>
      <c r="N462" s="351"/>
      <c r="O462" s="352"/>
      <c r="P462" s="353"/>
      <c r="Q462" s="354"/>
      <c r="R462" s="355"/>
      <c r="S462" s="356"/>
      <c r="T462" s="357"/>
      <c r="U462" s="358"/>
      <c r="V462" s="358"/>
      <c r="W462" s="358"/>
      <c r="X462" s="359"/>
      <c r="Y462" s="344"/>
      <c r="Z462" s="344"/>
      <c r="AA462" s="344"/>
      <c r="AB462" s="344"/>
      <c r="AC462" s="344"/>
      <c r="AD462" s="344"/>
      <c r="AE462" s="344"/>
      <c r="AF462" s="344"/>
      <c r="AG462" s="101"/>
      <c r="AH462" s="344"/>
      <c r="AK462" s="3">
        <f t="shared" si="37"/>
        <v>0</v>
      </c>
      <c r="AL462" s="3">
        <f t="shared" si="38"/>
        <v>0</v>
      </c>
      <c r="AM462" s="3">
        <f t="shared" si="39"/>
        <v>0</v>
      </c>
      <c r="AN462" s="3">
        <f t="shared" si="42"/>
        <v>0</v>
      </c>
    </row>
    <row r="463">
      <c r="A463" s="343"/>
      <c r="B463" s="344"/>
      <c r="C463" s="344"/>
      <c r="D463" s="344"/>
      <c r="E463" s="344"/>
      <c r="F463" s="345"/>
      <c r="G463" s="346"/>
      <c r="H463" s="347"/>
      <c r="I463" s="348"/>
      <c r="J463" s="345"/>
      <c r="K463" s="349"/>
      <c r="L463" s="344"/>
      <c r="M463" s="350"/>
      <c r="N463" s="351"/>
      <c r="O463" s="352"/>
      <c r="P463" s="353"/>
      <c r="Q463" s="354"/>
      <c r="R463" s="355"/>
      <c r="S463" s="356"/>
      <c r="T463" s="357"/>
      <c r="U463" s="358"/>
      <c r="V463" s="358"/>
      <c r="W463" s="358"/>
      <c r="X463" s="359"/>
      <c r="Y463" s="344"/>
      <c r="Z463" s="344"/>
      <c r="AA463" s="344"/>
      <c r="AB463" s="344"/>
      <c r="AC463" s="344"/>
      <c r="AD463" s="344"/>
      <c r="AE463" s="344"/>
      <c r="AF463" s="344"/>
      <c r="AG463" s="101"/>
      <c r="AH463" s="344"/>
      <c r="AK463" s="3">
        <f t="shared" si="37"/>
        <v>0</v>
      </c>
      <c r="AL463" s="3">
        <f t="shared" si="38"/>
        <v>0</v>
      </c>
      <c r="AM463" s="3">
        <f t="shared" si="39"/>
        <v>0</v>
      </c>
      <c r="AN463" s="3">
        <f t="shared" si="42"/>
        <v>0</v>
      </c>
    </row>
    <row r="464">
      <c r="A464" s="343"/>
      <c r="B464" s="344"/>
      <c r="C464" s="344"/>
      <c r="D464" s="344"/>
      <c r="E464" s="344"/>
      <c r="F464" s="345"/>
      <c r="G464" s="346"/>
      <c r="H464" s="347"/>
      <c r="I464" s="348"/>
      <c r="J464" s="345"/>
      <c r="K464" s="349"/>
      <c r="L464" s="344"/>
      <c r="M464" s="350"/>
      <c r="N464" s="351"/>
      <c r="O464" s="352"/>
      <c r="P464" s="353"/>
      <c r="Q464" s="354"/>
      <c r="R464" s="355"/>
      <c r="S464" s="356"/>
      <c r="T464" s="357"/>
      <c r="U464" s="358"/>
      <c r="V464" s="358"/>
      <c r="W464" s="358"/>
      <c r="X464" s="359"/>
      <c r="Y464" s="344"/>
      <c r="Z464" s="344"/>
      <c r="AA464" s="344"/>
      <c r="AB464" s="344"/>
      <c r="AC464" s="344"/>
      <c r="AD464" s="344"/>
      <c r="AE464" s="344"/>
      <c r="AF464" s="344"/>
      <c r="AG464" s="101"/>
      <c r="AH464" s="344"/>
      <c r="AK464" s="3">
        <f t="shared" si="37"/>
        <v>0</v>
      </c>
      <c r="AL464" s="3">
        <f t="shared" si="38"/>
        <v>0</v>
      </c>
      <c r="AM464" s="3">
        <f t="shared" si="39"/>
        <v>0</v>
      </c>
      <c r="AN464" s="3">
        <f t="shared" si="42"/>
        <v>0</v>
      </c>
    </row>
    <row r="465">
      <c r="A465" s="343"/>
      <c r="B465" s="344"/>
      <c r="C465" s="344"/>
      <c r="D465" s="344"/>
      <c r="E465" s="344"/>
      <c r="F465" s="345"/>
      <c r="G465" s="346"/>
      <c r="H465" s="347"/>
      <c r="I465" s="348"/>
      <c r="J465" s="345"/>
      <c r="K465" s="349"/>
      <c r="L465" s="344"/>
      <c r="M465" s="350"/>
      <c r="N465" s="351"/>
      <c r="O465" s="352"/>
      <c r="P465" s="353"/>
      <c r="Q465" s="354"/>
      <c r="R465" s="355"/>
      <c r="S465" s="356"/>
      <c r="T465" s="357"/>
      <c r="U465" s="358"/>
      <c r="V465" s="358"/>
      <c r="W465" s="358"/>
      <c r="X465" s="359"/>
      <c r="Y465" s="344"/>
      <c r="Z465" s="344"/>
      <c r="AA465" s="344"/>
      <c r="AB465" s="344"/>
      <c r="AC465" s="344"/>
      <c r="AD465" s="344"/>
      <c r="AE465" s="344"/>
      <c r="AF465" s="344"/>
      <c r="AG465" s="101"/>
      <c r="AH465" s="344"/>
      <c r="AK465" s="3">
        <f t="shared" si="37"/>
        <v>0</v>
      </c>
      <c r="AL465" s="3">
        <f t="shared" si="38"/>
        <v>0</v>
      </c>
      <c r="AM465" s="3">
        <f t="shared" si="39"/>
        <v>0</v>
      </c>
      <c r="AN465" s="3">
        <f t="shared" si="42"/>
        <v>0</v>
      </c>
    </row>
    <row r="466">
      <c r="A466" s="343"/>
      <c r="B466" s="344"/>
      <c r="C466" s="344"/>
      <c r="D466" s="344"/>
      <c r="E466" s="344"/>
      <c r="F466" s="345"/>
      <c r="G466" s="346"/>
      <c r="H466" s="347"/>
      <c r="I466" s="348"/>
      <c r="J466" s="345"/>
      <c r="K466" s="349"/>
      <c r="L466" s="344"/>
      <c r="M466" s="350"/>
      <c r="N466" s="351"/>
      <c r="O466" s="352"/>
      <c r="P466" s="353"/>
      <c r="Q466" s="354"/>
      <c r="R466" s="355"/>
      <c r="S466" s="356"/>
      <c r="T466" s="357"/>
      <c r="U466" s="358"/>
      <c r="V466" s="358"/>
      <c r="W466" s="358"/>
      <c r="X466" s="359"/>
      <c r="Y466" s="344"/>
      <c r="Z466" s="344"/>
      <c r="AA466" s="344"/>
      <c r="AB466" s="344"/>
      <c r="AC466" s="344"/>
      <c r="AD466" s="344"/>
      <c r="AE466" s="344"/>
      <c r="AF466" s="344"/>
      <c r="AG466" s="101"/>
      <c r="AH466" s="344"/>
      <c r="AK466" s="3">
        <f t="shared" si="37"/>
        <v>0</v>
      </c>
      <c r="AL466" s="3">
        <f t="shared" si="38"/>
        <v>0</v>
      </c>
      <c r="AM466" s="3">
        <f t="shared" si="39"/>
        <v>0</v>
      </c>
      <c r="AN466" s="3">
        <f t="shared" si="42"/>
        <v>0</v>
      </c>
    </row>
    <row r="467">
      <c r="A467" s="343"/>
      <c r="B467" s="344"/>
      <c r="C467" s="344"/>
      <c r="D467" s="344"/>
      <c r="E467" s="344"/>
      <c r="F467" s="345"/>
      <c r="G467" s="346"/>
      <c r="H467" s="347"/>
      <c r="I467" s="348"/>
      <c r="J467" s="345"/>
      <c r="K467" s="349"/>
      <c r="L467" s="344"/>
      <c r="M467" s="350"/>
      <c r="N467" s="351"/>
      <c r="O467" s="352"/>
      <c r="P467" s="353"/>
      <c r="Q467" s="354"/>
      <c r="R467" s="355"/>
      <c r="S467" s="356"/>
      <c r="T467" s="357"/>
      <c r="U467" s="358"/>
      <c r="V467" s="358"/>
      <c r="W467" s="358"/>
      <c r="X467" s="359"/>
      <c r="Y467" s="344"/>
      <c r="Z467" s="344"/>
      <c r="AA467" s="344"/>
      <c r="AB467" s="344"/>
      <c r="AC467" s="344"/>
      <c r="AD467" s="344"/>
      <c r="AE467" s="344"/>
      <c r="AF467" s="344"/>
      <c r="AG467" s="101"/>
      <c r="AH467" s="344"/>
      <c r="AK467" s="3">
        <f t="shared" si="37"/>
        <v>0</v>
      </c>
      <c r="AL467" s="3">
        <f t="shared" si="38"/>
        <v>0</v>
      </c>
      <c r="AM467" s="3">
        <f t="shared" si="39"/>
        <v>0</v>
      </c>
      <c r="AN467" s="3">
        <f t="shared" si="42"/>
        <v>0</v>
      </c>
    </row>
    <row r="468">
      <c r="A468" s="343"/>
      <c r="B468" s="344"/>
      <c r="C468" s="344"/>
      <c r="D468" s="344"/>
      <c r="E468" s="344"/>
      <c r="F468" s="345"/>
      <c r="G468" s="346"/>
      <c r="H468" s="347"/>
      <c r="I468" s="348"/>
      <c r="J468" s="345"/>
      <c r="K468" s="349"/>
      <c r="L468" s="344"/>
      <c r="M468" s="350"/>
      <c r="N468" s="351"/>
      <c r="O468" s="352"/>
      <c r="P468" s="353"/>
      <c r="Q468" s="354"/>
      <c r="R468" s="355"/>
      <c r="S468" s="356"/>
      <c r="T468" s="357"/>
      <c r="U468" s="358"/>
      <c r="V468" s="358"/>
      <c r="W468" s="358"/>
      <c r="X468" s="359"/>
      <c r="Y468" s="344"/>
      <c r="Z468" s="344"/>
      <c r="AA468" s="344"/>
      <c r="AB468" s="344"/>
      <c r="AC468" s="344"/>
      <c r="AD468" s="344"/>
      <c r="AE468" s="344"/>
      <c r="AF468" s="344"/>
      <c r="AG468" s="101"/>
      <c r="AH468" s="344"/>
      <c r="AK468" s="3">
        <f t="shared" si="37"/>
        <v>0</v>
      </c>
      <c r="AL468" s="3">
        <f t="shared" si="38"/>
        <v>0</v>
      </c>
      <c r="AM468" s="3">
        <f t="shared" si="39"/>
        <v>0</v>
      </c>
      <c r="AN468" s="3">
        <f t="shared" si="42"/>
        <v>0</v>
      </c>
    </row>
    <row r="469">
      <c r="A469" s="343"/>
      <c r="B469" s="344"/>
      <c r="C469" s="344"/>
      <c r="D469" s="344"/>
      <c r="E469" s="344"/>
      <c r="F469" s="345"/>
      <c r="G469" s="346"/>
      <c r="H469" s="347"/>
      <c r="I469" s="348"/>
      <c r="J469" s="345"/>
      <c r="K469" s="349"/>
      <c r="L469" s="344"/>
      <c r="M469" s="350"/>
      <c r="N469" s="351"/>
      <c r="O469" s="352"/>
      <c r="P469" s="353"/>
      <c r="Q469" s="354"/>
      <c r="R469" s="355"/>
      <c r="S469" s="356"/>
      <c r="T469" s="357"/>
      <c r="U469" s="358"/>
      <c r="V469" s="358"/>
      <c r="W469" s="358"/>
      <c r="X469" s="359"/>
      <c r="Y469" s="344"/>
      <c r="Z469" s="344"/>
      <c r="AA469" s="344"/>
      <c r="AB469" s="344"/>
      <c r="AC469" s="344"/>
      <c r="AD469" s="344"/>
      <c r="AE469" s="344"/>
      <c r="AF469" s="344"/>
      <c r="AG469" s="101"/>
      <c r="AH469" s="344"/>
      <c r="AK469" s="3">
        <f t="shared" si="37"/>
        <v>0</v>
      </c>
      <c r="AL469" s="3">
        <f t="shared" si="38"/>
        <v>0</v>
      </c>
      <c r="AM469" s="3">
        <f t="shared" si="39"/>
        <v>0</v>
      </c>
      <c r="AN469" s="3">
        <f t="shared" si="42"/>
        <v>0</v>
      </c>
    </row>
    <row r="470">
      <c r="A470" s="343"/>
      <c r="B470" s="344"/>
      <c r="C470" s="344"/>
      <c r="D470" s="344"/>
      <c r="E470" s="344"/>
      <c r="F470" s="345"/>
      <c r="G470" s="346"/>
      <c r="H470" s="347"/>
      <c r="I470" s="348"/>
      <c r="J470" s="345"/>
      <c r="K470" s="349"/>
      <c r="L470" s="344"/>
      <c r="M470" s="350"/>
      <c r="N470" s="351"/>
      <c r="O470" s="352"/>
      <c r="P470" s="353"/>
      <c r="Q470" s="354"/>
      <c r="R470" s="355"/>
      <c r="S470" s="356"/>
      <c r="T470" s="357"/>
      <c r="U470" s="358"/>
      <c r="V470" s="358"/>
      <c r="W470" s="358"/>
      <c r="X470" s="359"/>
      <c r="Y470" s="344"/>
      <c r="Z470" s="344"/>
      <c r="AA470" s="344"/>
      <c r="AB470" s="344"/>
      <c r="AC470" s="344"/>
      <c r="AD470" s="344"/>
      <c r="AE470" s="344"/>
      <c r="AF470" s="344"/>
      <c r="AG470" s="101"/>
      <c r="AH470" s="344"/>
      <c r="AK470" s="3">
        <f t="shared" si="37"/>
        <v>0</v>
      </c>
      <c r="AL470" s="3">
        <f t="shared" si="38"/>
        <v>0</v>
      </c>
      <c r="AM470" s="3">
        <f t="shared" si="39"/>
        <v>0</v>
      </c>
      <c r="AN470" s="3">
        <f t="shared" si="42"/>
        <v>0</v>
      </c>
    </row>
    <row r="471">
      <c r="A471" s="343"/>
      <c r="B471" s="344"/>
      <c r="C471" s="344"/>
      <c r="D471" s="344"/>
      <c r="E471" s="344"/>
      <c r="F471" s="345"/>
      <c r="G471" s="346"/>
      <c r="H471" s="347"/>
      <c r="I471" s="348"/>
      <c r="J471" s="345"/>
      <c r="K471" s="349"/>
      <c r="L471" s="344"/>
      <c r="M471" s="350"/>
      <c r="N471" s="351"/>
      <c r="O471" s="352"/>
      <c r="P471" s="353"/>
      <c r="Q471" s="354"/>
      <c r="R471" s="355"/>
      <c r="S471" s="356"/>
      <c r="T471" s="357"/>
      <c r="U471" s="358"/>
      <c r="V471" s="358"/>
      <c r="W471" s="358"/>
      <c r="X471" s="359"/>
      <c r="Y471" s="344"/>
      <c r="Z471" s="344"/>
      <c r="AA471" s="344"/>
      <c r="AB471" s="344"/>
      <c r="AC471" s="344"/>
      <c r="AD471" s="344"/>
      <c r="AE471" s="344"/>
      <c r="AF471" s="344"/>
      <c r="AG471" s="101"/>
      <c r="AH471" s="344"/>
      <c r="AK471" s="3">
        <f t="shared" si="37"/>
        <v>0</v>
      </c>
      <c r="AL471" s="3">
        <f t="shared" si="38"/>
        <v>0</v>
      </c>
      <c r="AM471" s="3">
        <f t="shared" si="39"/>
        <v>0</v>
      </c>
      <c r="AN471" s="3">
        <f t="shared" si="42"/>
        <v>0</v>
      </c>
    </row>
    <row r="472">
      <c r="A472" s="343"/>
      <c r="B472" s="344"/>
      <c r="C472" s="344"/>
      <c r="D472" s="344"/>
      <c r="E472" s="344"/>
      <c r="F472" s="345"/>
      <c r="G472" s="346"/>
      <c r="H472" s="347"/>
      <c r="I472" s="348"/>
      <c r="J472" s="345"/>
      <c r="K472" s="349"/>
      <c r="L472" s="344"/>
      <c r="M472" s="350"/>
      <c r="N472" s="351"/>
      <c r="O472" s="352"/>
      <c r="P472" s="353"/>
      <c r="Q472" s="354"/>
      <c r="R472" s="355"/>
      <c r="S472" s="356"/>
      <c r="T472" s="357"/>
      <c r="U472" s="358"/>
      <c r="V472" s="358"/>
      <c r="W472" s="358"/>
      <c r="X472" s="359"/>
      <c r="Y472" s="344"/>
      <c r="Z472" s="344"/>
      <c r="AA472" s="344"/>
      <c r="AB472" s="344"/>
      <c r="AC472" s="344"/>
      <c r="AD472" s="344"/>
      <c r="AE472" s="344"/>
      <c r="AF472" s="344"/>
      <c r="AG472" s="101"/>
      <c r="AH472" s="344"/>
      <c r="AK472" s="3">
        <f t="shared" si="37"/>
        <v>0</v>
      </c>
      <c r="AL472" s="3">
        <f t="shared" si="38"/>
        <v>0</v>
      </c>
      <c r="AM472" s="3">
        <f t="shared" si="39"/>
        <v>0</v>
      </c>
      <c r="AN472" s="3">
        <f t="shared" si="42"/>
        <v>0</v>
      </c>
    </row>
    <row r="473">
      <c r="A473" s="343"/>
      <c r="B473" s="344"/>
      <c r="C473" s="344"/>
      <c r="D473" s="344"/>
      <c r="E473" s="344"/>
      <c r="F473" s="345"/>
      <c r="G473" s="346"/>
      <c r="H473" s="347"/>
      <c r="I473" s="348"/>
      <c r="J473" s="345"/>
      <c r="K473" s="349"/>
      <c r="L473" s="344"/>
      <c r="M473" s="350"/>
      <c r="N473" s="351"/>
      <c r="O473" s="352"/>
      <c r="P473" s="353"/>
      <c r="Q473" s="354"/>
      <c r="R473" s="355"/>
      <c r="S473" s="356"/>
      <c r="T473" s="357"/>
      <c r="U473" s="358"/>
      <c r="V473" s="358"/>
      <c r="W473" s="358"/>
      <c r="X473" s="359"/>
      <c r="Y473" s="344"/>
      <c r="Z473" s="344"/>
      <c r="AA473" s="344"/>
      <c r="AB473" s="344"/>
      <c r="AC473" s="344"/>
      <c r="AD473" s="344"/>
      <c r="AE473" s="344"/>
      <c r="AF473" s="344"/>
      <c r="AG473" s="101"/>
      <c r="AH473" s="344"/>
      <c r="AK473" s="3">
        <f t="shared" si="37"/>
        <v>0</v>
      </c>
      <c r="AL473" s="3">
        <f t="shared" si="38"/>
        <v>0</v>
      </c>
      <c r="AM473" s="3">
        <f t="shared" si="39"/>
        <v>0</v>
      </c>
      <c r="AN473" s="3">
        <f t="shared" si="42"/>
        <v>0</v>
      </c>
    </row>
    <row r="474">
      <c r="A474" s="343"/>
      <c r="B474" s="344"/>
      <c r="C474" s="344"/>
      <c r="D474" s="344"/>
      <c r="E474" s="344"/>
      <c r="F474" s="345"/>
      <c r="G474" s="346"/>
      <c r="H474" s="347"/>
      <c r="I474" s="348"/>
      <c r="J474" s="345"/>
      <c r="K474" s="349"/>
      <c r="L474" s="344"/>
      <c r="M474" s="350"/>
      <c r="N474" s="351"/>
      <c r="O474" s="352"/>
      <c r="P474" s="353"/>
      <c r="Q474" s="354"/>
      <c r="R474" s="355"/>
      <c r="S474" s="356"/>
      <c r="T474" s="357"/>
      <c r="U474" s="358"/>
      <c r="V474" s="358"/>
      <c r="W474" s="358"/>
      <c r="X474" s="359"/>
      <c r="Y474" s="344"/>
      <c r="Z474" s="344"/>
      <c r="AA474" s="344"/>
      <c r="AB474" s="344"/>
      <c r="AC474" s="344"/>
      <c r="AD474" s="344"/>
      <c r="AE474" s="344"/>
      <c r="AF474" s="344"/>
      <c r="AG474" s="101"/>
      <c r="AH474" s="344"/>
      <c r="AK474" s="3">
        <f t="shared" si="37"/>
        <v>0</v>
      </c>
      <c r="AL474" s="3">
        <f t="shared" si="38"/>
        <v>0</v>
      </c>
      <c r="AM474" s="3">
        <f t="shared" si="39"/>
        <v>0</v>
      </c>
      <c r="AN474" s="3">
        <f t="shared" si="42"/>
        <v>0</v>
      </c>
    </row>
    <row r="475">
      <c r="A475" s="343"/>
      <c r="B475" s="344"/>
      <c r="C475" s="344"/>
      <c r="D475" s="344"/>
      <c r="E475" s="344"/>
      <c r="F475" s="345"/>
      <c r="G475" s="346"/>
      <c r="H475" s="347"/>
      <c r="I475" s="348"/>
      <c r="J475" s="345"/>
      <c r="K475" s="349"/>
      <c r="L475" s="344"/>
      <c r="M475" s="350"/>
      <c r="N475" s="351"/>
      <c r="O475" s="352"/>
      <c r="P475" s="353"/>
      <c r="Q475" s="354"/>
      <c r="R475" s="355"/>
      <c r="S475" s="356"/>
      <c r="T475" s="357"/>
      <c r="U475" s="358"/>
      <c r="V475" s="358"/>
      <c r="W475" s="358"/>
      <c r="X475" s="359"/>
      <c r="Y475" s="344"/>
      <c r="Z475" s="344"/>
      <c r="AA475" s="344"/>
      <c r="AB475" s="344"/>
      <c r="AC475" s="344"/>
      <c r="AD475" s="344"/>
      <c r="AE475" s="344"/>
      <c r="AF475" s="344"/>
      <c r="AG475" s="101"/>
      <c r="AH475" s="344"/>
      <c r="AK475" s="3">
        <f t="shared" si="37"/>
        <v>0</v>
      </c>
      <c r="AL475" s="3">
        <f t="shared" si="38"/>
        <v>0</v>
      </c>
      <c r="AM475" s="3">
        <f t="shared" si="39"/>
        <v>0</v>
      </c>
      <c r="AN475" s="3">
        <f t="shared" si="42"/>
        <v>0</v>
      </c>
    </row>
    <row r="476">
      <c r="A476" s="343"/>
      <c r="B476" s="344"/>
      <c r="C476" s="344"/>
      <c r="D476" s="344"/>
      <c r="E476" s="344"/>
      <c r="F476" s="345"/>
      <c r="G476" s="346"/>
      <c r="H476" s="347"/>
      <c r="I476" s="348"/>
      <c r="J476" s="345"/>
      <c r="K476" s="349"/>
      <c r="L476" s="344"/>
      <c r="M476" s="350"/>
      <c r="N476" s="351"/>
      <c r="O476" s="352"/>
      <c r="P476" s="353"/>
      <c r="Q476" s="354"/>
      <c r="R476" s="355"/>
      <c r="S476" s="356"/>
      <c r="T476" s="357"/>
      <c r="U476" s="358"/>
      <c r="V476" s="358"/>
      <c r="W476" s="358"/>
      <c r="X476" s="359"/>
      <c r="Y476" s="344"/>
      <c r="Z476" s="344"/>
      <c r="AA476" s="344"/>
      <c r="AB476" s="344"/>
      <c r="AC476" s="344"/>
      <c r="AD476" s="344"/>
      <c r="AE476" s="344"/>
      <c r="AF476" s="344"/>
      <c r="AG476" s="101"/>
      <c r="AH476" s="344"/>
      <c r="AK476" s="3">
        <f t="shared" si="37"/>
        <v>0</v>
      </c>
      <c r="AL476" s="3">
        <f t="shared" si="38"/>
        <v>0</v>
      </c>
      <c r="AM476" s="3">
        <f t="shared" si="39"/>
        <v>0</v>
      </c>
      <c r="AN476" s="3">
        <f t="shared" si="42"/>
        <v>0</v>
      </c>
    </row>
    <row r="477">
      <c r="A477" s="343"/>
      <c r="B477" s="344"/>
      <c r="C477" s="344"/>
      <c r="D477" s="344"/>
      <c r="E477" s="344"/>
      <c r="F477" s="345"/>
      <c r="G477" s="346"/>
      <c r="H477" s="347"/>
      <c r="I477" s="348"/>
      <c r="J477" s="345"/>
      <c r="K477" s="349"/>
      <c r="L477" s="344"/>
      <c r="M477" s="350"/>
      <c r="N477" s="351"/>
      <c r="O477" s="352"/>
      <c r="P477" s="353"/>
      <c r="Q477" s="354"/>
      <c r="R477" s="355"/>
      <c r="S477" s="356"/>
      <c r="T477" s="357"/>
      <c r="U477" s="358"/>
      <c r="V477" s="358"/>
      <c r="W477" s="358"/>
      <c r="X477" s="359"/>
      <c r="Y477" s="344"/>
      <c r="Z477" s="344"/>
      <c r="AA477" s="344"/>
      <c r="AB477" s="344"/>
      <c r="AC477" s="344"/>
      <c r="AD477" s="344"/>
      <c r="AE477" s="344"/>
      <c r="AF477" s="344"/>
      <c r="AG477" s="101"/>
      <c r="AH477" s="344"/>
      <c r="AK477" s="3">
        <f t="shared" si="37"/>
        <v>0</v>
      </c>
      <c r="AL477" s="3">
        <f t="shared" si="38"/>
        <v>0</v>
      </c>
      <c r="AM477" s="3">
        <f t="shared" si="39"/>
        <v>0</v>
      </c>
      <c r="AN477" s="3">
        <f t="shared" si="42"/>
        <v>0</v>
      </c>
    </row>
    <row r="478">
      <c r="A478" s="343"/>
      <c r="B478" s="344"/>
      <c r="C478" s="344"/>
      <c r="D478" s="344"/>
      <c r="E478" s="344"/>
      <c r="F478" s="345"/>
      <c r="G478" s="346"/>
      <c r="H478" s="347"/>
      <c r="I478" s="348"/>
      <c r="J478" s="345"/>
      <c r="K478" s="349"/>
      <c r="L478" s="344"/>
      <c r="M478" s="350"/>
      <c r="N478" s="351"/>
      <c r="O478" s="352"/>
      <c r="P478" s="353"/>
      <c r="Q478" s="354"/>
      <c r="R478" s="355"/>
      <c r="S478" s="356"/>
      <c r="T478" s="357"/>
      <c r="U478" s="358"/>
      <c r="V478" s="358"/>
      <c r="W478" s="358"/>
      <c r="X478" s="359"/>
      <c r="Y478" s="344"/>
      <c r="Z478" s="344"/>
      <c r="AA478" s="344"/>
      <c r="AB478" s="344"/>
      <c r="AC478" s="344"/>
      <c r="AD478" s="344"/>
      <c r="AE478" s="344"/>
      <c r="AF478" s="344"/>
      <c r="AG478" s="101"/>
      <c r="AH478" s="344"/>
      <c r="AK478" s="3">
        <f t="shared" si="37"/>
        <v>0</v>
      </c>
      <c r="AL478" s="3">
        <f t="shared" si="38"/>
        <v>0</v>
      </c>
      <c r="AM478" s="3">
        <f t="shared" si="39"/>
        <v>0</v>
      </c>
      <c r="AN478" s="3">
        <f t="shared" si="42"/>
        <v>0</v>
      </c>
    </row>
    <row r="479">
      <c r="A479" s="343"/>
      <c r="B479" s="344"/>
      <c r="C479" s="344"/>
      <c r="D479" s="344"/>
      <c r="E479" s="344"/>
      <c r="F479" s="345"/>
      <c r="G479" s="346"/>
      <c r="H479" s="347"/>
      <c r="I479" s="348"/>
      <c r="J479" s="345"/>
      <c r="K479" s="349"/>
      <c r="L479" s="344"/>
      <c r="M479" s="350"/>
      <c r="N479" s="351"/>
      <c r="O479" s="352"/>
      <c r="P479" s="353"/>
      <c r="Q479" s="354"/>
      <c r="R479" s="355"/>
      <c r="S479" s="356"/>
      <c r="T479" s="357"/>
      <c r="U479" s="358"/>
      <c r="V479" s="358"/>
      <c r="W479" s="358"/>
      <c r="X479" s="359"/>
      <c r="Y479" s="344"/>
      <c r="Z479" s="344"/>
      <c r="AA479" s="344"/>
      <c r="AB479" s="344"/>
      <c r="AC479" s="344"/>
      <c r="AD479" s="344"/>
      <c r="AE479" s="344"/>
      <c r="AF479" s="344"/>
      <c r="AG479" s="101"/>
      <c r="AH479" s="344"/>
      <c r="AK479" s="3">
        <f t="shared" si="37"/>
        <v>0</v>
      </c>
      <c r="AL479" s="3">
        <f t="shared" si="38"/>
        <v>0</v>
      </c>
      <c r="AM479" s="3">
        <f t="shared" si="39"/>
        <v>0</v>
      </c>
      <c r="AN479" s="3">
        <f t="shared" si="42"/>
        <v>0</v>
      </c>
    </row>
    <row r="480">
      <c r="A480" s="343"/>
      <c r="B480" s="344"/>
      <c r="C480" s="344"/>
      <c r="D480" s="344"/>
      <c r="E480" s="344"/>
      <c r="F480" s="345"/>
      <c r="G480" s="346"/>
      <c r="H480" s="347"/>
      <c r="I480" s="348"/>
      <c r="J480" s="345"/>
      <c r="K480" s="349"/>
      <c r="L480" s="344"/>
      <c r="M480" s="350"/>
      <c r="N480" s="351"/>
      <c r="O480" s="352"/>
      <c r="P480" s="353"/>
      <c r="Q480" s="354"/>
      <c r="R480" s="355"/>
      <c r="S480" s="356"/>
      <c r="T480" s="357"/>
      <c r="U480" s="358"/>
      <c r="V480" s="358"/>
      <c r="W480" s="358"/>
      <c r="X480" s="359"/>
      <c r="Y480" s="344"/>
      <c r="Z480" s="344"/>
      <c r="AA480" s="344"/>
      <c r="AB480" s="344"/>
      <c r="AC480" s="344"/>
      <c r="AD480" s="344"/>
      <c r="AE480" s="344"/>
      <c r="AF480" s="344"/>
      <c r="AG480" s="101"/>
      <c r="AH480" s="344"/>
      <c r="AK480" s="3">
        <f t="shared" si="37"/>
        <v>0</v>
      </c>
      <c r="AL480" s="3">
        <f t="shared" si="38"/>
        <v>0</v>
      </c>
      <c r="AM480" s="3">
        <f t="shared" si="39"/>
        <v>0</v>
      </c>
      <c r="AN480" s="3">
        <f t="shared" si="42"/>
        <v>0</v>
      </c>
    </row>
    <row r="481">
      <c r="A481" s="343"/>
      <c r="B481" s="344"/>
      <c r="C481" s="344"/>
      <c r="D481" s="344"/>
      <c r="E481" s="344"/>
      <c r="F481" s="345"/>
      <c r="G481" s="346"/>
      <c r="H481" s="347"/>
      <c r="I481" s="348"/>
      <c r="J481" s="345"/>
      <c r="K481" s="349"/>
      <c r="L481" s="344"/>
      <c r="M481" s="350"/>
      <c r="N481" s="351"/>
      <c r="O481" s="352"/>
      <c r="P481" s="353"/>
      <c r="Q481" s="354"/>
      <c r="R481" s="355"/>
      <c r="S481" s="356"/>
      <c r="T481" s="357"/>
      <c r="U481" s="358"/>
      <c r="V481" s="358"/>
      <c r="W481" s="358"/>
      <c r="X481" s="359"/>
      <c r="Y481" s="344"/>
      <c r="Z481" s="344"/>
      <c r="AA481" s="344"/>
      <c r="AB481" s="344"/>
      <c r="AC481" s="344"/>
      <c r="AD481" s="344"/>
      <c r="AE481" s="344"/>
      <c r="AF481" s="344"/>
      <c r="AG481" s="101"/>
      <c r="AH481" s="344"/>
      <c r="AK481" s="3">
        <f t="shared" si="37"/>
        <v>0</v>
      </c>
      <c r="AL481" s="3">
        <f t="shared" si="38"/>
        <v>0</v>
      </c>
      <c r="AM481" s="3">
        <f t="shared" si="39"/>
        <v>0</v>
      </c>
      <c r="AN481" s="3">
        <f t="shared" si="42"/>
        <v>0</v>
      </c>
    </row>
    <row r="482">
      <c r="A482" s="343"/>
      <c r="B482" s="344"/>
      <c r="C482" s="344"/>
      <c r="D482" s="344"/>
      <c r="E482" s="344"/>
      <c r="F482" s="345"/>
      <c r="G482" s="346"/>
      <c r="H482" s="347"/>
      <c r="I482" s="348"/>
      <c r="J482" s="345"/>
      <c r="K482" s="349"/>
      <c r="L482" s="344"/>
      <c r="M482" s="350"/>
      <c r="N482" s="351"/>
      <c r="O482" s="352"/>
      <c r="P482" s="353"/>
      <c r="Q482" s="354"/>
      <c r="R482" s="355"/>
      <c r="S482" s="356"/>
      <c r="T482" s="357"/>
      <c r="U482" s="358"/>
      <c r="V482" s="358"/>
      <c r="W482" s="358"/>
      <c r="X482" s="359"/>
      <c r="Y482" s="344"/>
      <c r="Z482" s="344"/>
      <c r="AA482" s="344"/>
      <c r="AB482" s="344"/>
      <c r="AC482" s="344"/>
      <c r="AD482" s="344"/>
      <c r="AE482" s="344"/>
      <c r="AF482" s="344"/>
      <c r="AG482" s="101"/>
      <c r="AH482" s="344"/>
      <c r="AK482" s="3">
        <f t="shared" si="37"/>
        <v>0</v>
      </c>
      <c r="AL482" s="3">
        <f t="shared" si="38"/>
        <v>0</v>
      </c>
      <c r="AM482" s="3">
        <f t="shared" si="39"/>
        <v>0</v>
      </c>
      <c r="AN482" s="3">
        <f t="shared" si="42"/>
        <v>0</v>
      </c>
    </row>
    <row r="483">
      <c r="A483" s="343"/>
      <c r="B483" s="344"/>
      <c r="C483" s="344"/>
      <c r="D483" s="344"/>
      <c r="E483" s="344"/>
      <c r="F483" s="345"/>
      <c r="G483" s="346"/>
      <c r="H483" s="347"/>
      <c r="I483" s="348"/>
      <c r="J483" s="345"/>
      <c r="K483" s="349"/>
      <c r="L483" s="344"/>
      <c r="M483" s="350"/>
      <c r="N483" s="351"/>
      <c r="O483" s="352"/>
      <c r="P483" s="353"/>
      <c r="Q483" s="354"/>
      <c r="R483" s="355"/>
      <c r="S483" s="356"/>
      <c r="T483" s="357"/>
      <c r="U483" s="358"/>
      <c r="V483" s="358"/>
      <c r="W483" s="358"/>
      <c r="X483" s="359"/>
      <c r="Y483" s="344"/>
      <c r="Z483" s="344"/>
      <c r="AA483" s="344"/>
      <c r="AB483" s="344"/>
      <c r="AC483" s="344"/>
      <c r="AD483" s="344"/>
      <c r="AE483" s="344"/>
      <c r="AF483" s="344"/>
      <c r="AG483" s="101"/>
      <c r="AH483" s="344"/>
      <c r="AK483" s="3">
        <f t="shared" si="37"/>
        <v>0</v>
      </c>
      <c r="AL483" s="3">
        <f t="shared" si="38"/>
        <v>0</v>
      </c>
      <c r="AM483" s="3">
        <f t="shared" si="39"/>
        <v>0</v>
      </c>
      <c r="AN483" s="3">
        <f t="shared" si="42"/>
        <v>0</v>
      </c>
    </row>
    <row r="484">
      <c r="A484" s="343"/>
      <c r="B484" s="344"/>
      <c r="C484" s="344"/>
      <c r="D484" s="344"/>
      <c r="E484" s="344"/>
      <c r="F484" s="345"/>
      <c r="G484" s="346"/>
      <c r="H484" s="347"/>
      <c r="I484" s="348"/>
      <c r="J484" s="345"/>
      <c r="K484" s="349"/>
      <c r="L484" s="344"/>
      <c r="M484" s="350"/>
      <c r="N484" s="351"/>
      <c r="O484" s="352"/>
      <c r="P484" s="353"/>
      <c r="Q484" s="354"/>
      <c r="R484" s="355"/>
      <c r="S484" s="356"/>
      <c r="T484" s="357"/>
      <c r="U484" s="358"/>
      <c r="V484" s="358"/>
      <c r="W484" s="358"/>
      <c r="X484" s="359"/>
      <c r="Y484" s="344"/>
      <c r="Z484" s="344"/>
      <c r="AA484" s="344"/>
      <c r="AB484" s="344"/>
      <c r="AC484" s="344"/>
      <c r="AD484" s="344"/>
      <c r="AE484" s="344"/>
      <c r="AF484" s="344"/>
      <c r="AG484" s="101"/>
      <c r="AH484" s="344"/>
      <c r="AK484" s="3">
        <f t="shared" si="37"/>
        <v>0</v>
      </c>
      <c r="AL484" s="3">
        <f t="shared" si="38"/>
        <v>0</v>
      </c>
      <c r="AM484" s="3">
        <f t="shared" si="39"/>
        <v>0</v>
      </c>
      <c r="AN484" s="3">
        <f t="shared" si="42"/>
        <v>0</v>
      </c>
    </row>
    <row r="485">
      <c r="A485" s="343"/>
      <c r="B485" s="344"/>
      <c r="C485" s="344"/>
      <c r="D485" s="344"/>
      <c r="E485" s="344"/>
      <c r="F485" s="345"/>
      <c r="G485" s="346"/>
      <c r="H485" s="347"/>
      <c r="I485" s="348"/>
      <c r="J485" s="345"/>
      <c r="K485" s="349"/>
      <c r="L485" s="344"/>
      <c r="M485" s="350"/>
      <c r="N485" s="351"/>
      <c r="O485" s="352"/>
      <c r="P485" s="353"/>
      <c r="Q485" s="354"/>
      <c r="R485" s="355"/>
      <c r="S485" s="356"/>
      <c r="T485" s="357"/>
      <c r="U485" s="358"/>
      <c r="V485" s="358"/>
      <c r="W485" s="358"/>
      <c r="X485" s="359"/>
      <c r="Y485" s="344"/>
      <c r="Z485" s="344"/>
      <c r="AA485" s="344"/>
      <c r="AB485" s="344"/>
      <c r="AC485" s="344"/>
      <c r="AD485" s="344"/>
      <c r="AE485" s="344"/>
      <c r="AF485" s="344"/>
      <c r="AG485" s="101"/>
      <c r="AH485" s="344"/>
      <c r="AK485" s="3">
        <f t="shared" si="37"/>
        <v>0</v>
      </c>
      <c r="AL485" s="3">
        <f t="shared" si="38"/>
        <v>0</v>
      </c>
      <c r="AM485" s="3">
        <f t="shared" si="39"/>
        <v>0</v>
      </c>
      <c r="AN485" s="3">
        <f t="shared" si="42"/>
        <v>0</v>
      </c>
    </row>
    <row r="486">
      <c r="A486" s="343"/>
      <c r="B486" s="344"/>
      <c r="C486" s="344"/>
      <c r="D486" s="344"/>
      <c r="E486" s="344"/>
      <c r="F486" s="345"/>
      <c r="G486" s="346"/>
      <c r="H486" s="347"/>
      <c r="I486" s="348"/>
      <c r="J486" s="345"/>
      <c r="K486" s="349"/>
      <c r="L486" s="344"/>
      <c r="M486" s="350"/>
      <c r="N486" s="351"/>
      <c r="O486" s="352"/>
      <c r="P486" s="353"/>
      <c r="Q486" s="354"/>
      <c r="R486" s="355"/>
      <c r="S486" s="356"/>
      <c r="T486" s="357"/>
      <c r="U486" s="358"/>
      <c r="V486" s="358"/>
      <c r="W486" s="358"/>
      <c r="X486" s="359"/>
      <c r="Y486" s="344"/>
      <c r="Z486" s="344"/>
      <c r="AA486" s="344"/>
      <c r="AB486" s="344"/>
      <c r="AC486" s="344"/>
      <c r="AD486" s="344"/>
      <c r="AE486" s="344"/>
      <c r="AF486" s="344"/>
      <c r="AG486" s="101"/>
      <c r="AH486" s="344"/>
      <c r="AK486" s="3">
        <f t="shared" si="37"/>
        <v>0</v>
      </c>
      <c r="AL486" s="3">
        <f t="shared" si="38"/>
        <v>0</v>
      </c>
      <c r="AM486" s="3">
        <f t="shared" si="39"/>
        <v>0</v>
      </c>
      <c r="AN486" s="3">
        <f t="shared" si="42"/>
        <v>0</v>
      </c>
    </row>
    <row r="487">
      <c r="A487" s="343"/>
      <c r="B487" s="344"/>
      <c r="C487" s="344"/>
      <c r="D487" s="344"/>
      <c r="E487" s="344"/>
      <c r="F487" s="345"/>
      <c r="G487" s="346"/>
      <c r="H487" s="347"/>
      <c r="I487" s="348"/>
      <c r="J487" s="345"/>
      <c r="K487" s="349"/>
      <c r="L487" s="344"/>
      <c r="M487" s="350"/>
      <c r="N487" s="351"/>
      <c r="O487" s="352"/>
      <c r="P487" s="353"/>
      <c r="Q487" s="354"/>
      <c r="R487" s="355"/>
      <c r="S487" s="356"/>
      <c r="T487" s="357"/>
      <c r="U487" s="358"/>
      <c r="V487" s="358"/>
      <c r="W487" s="358"/>
      <c r="X487" s="359"/>
      <c r="Y487" s="344"/>
      <c r="Z487" s="344"/>
      <c r="AA487" s="344"/>
      <c r="AB487" s="344"/>
      <c r="AC487" s="344"/>
      <c r="AD487" s="344"/>
      <c r="AE487" s="344"/>
      <c r="AF487" s="344"/>
      <c r="AG487" s="101"/>
      <c r="AH487" s="344"/>
      <c r="AK487" s="3">
        <f t="shared" si="37"/>
        <v>0</v>
      </c>
      <c r="AL487" s="3">
        <f t="shared" si="38"/>
        <v>0</v>
      </c>
      <c r="AM487" s="3">
        <f t="shared" si="39"/>
        <v>0</v>
      </c>
      <c r="AN487" s="3">
        <f t="shared" si="42"/>
        <v>0</v>
      </c>
    </row>
    <row r="488">
      <c r="A488" s="343"/>
      <c r="B488" s="344"/>
      <c r="C488" s="344"/>
      <c r="D488" s="344"/>
      <c r="E488" s="344"/>
      <c r="F488" s="345"/>
      <c r="G488" s="346"/>
      <c r="H488" s="347"/>
      <c r="I488" s="348"/>
      <c r="J488" s="345"/>
      <c r="K488" s="349"/>
      <c r="L488" s="344"/>
      <c r="M488" s="350"/>
      <c r="N488" s="351"/>
      <c r="O488" s="352"/>
      <c r="P488" s="353"/>
      <c r="Q488" s="354"/>
      <c r="R488" s="355"/>
      <c r="S488" s="356"/>
      <c r="T488" s="357"/>
      <c r="U488" s="358"/>
      <c r="V488" s="358"/>
      <c r="W488" s="358"/>
      <c r="X488" s="359"/>
      <c r="Y488" s="344"/>
      <c r="Z488" s="344"/>
      <c r="AA488" s="344"/>
      <c r="AB488" s="344"/>
      <c r="AC488" s="344"/>
      <c r="AD488" s="344"/>
      <c r="AE488" s="344"/>
      <c r="AF488" s="344"/>
      <c r="AG488" s="101"/>
      <c r="AH488" s="344"/>
      <c r="AK488" s="3">
        <f t="shared" si="37"/>
        <v>0</v>
      </c>
      <c r="AL488" s="3">
        <f t="shared" si="38"/>
        <v>0</v>
      </c>
      <c r="AM488" s="3">
        <f t="shared" si="39"/>
        <v>0</v>
      </c>
      <c r="AN488" s="3">
        <f t="shared" si="42"/>
        <v>0</v>
      </c>
    </row>
    <row r="489">
      <c r="A489" s="343"/>
      <c r="B489" s="344"/>
      <c r="C489" s="344"/>
      <c r="D489" s="344"/>
      <c r="E489" s="344"/>
      <c r="F489" s="345"/>
      <c r="G489" s="346"/>
      <c r="H489" s="347"/>
      <c r="I489" s="348"/>
      <c r="J489" s="345"/>
      <c r="K489" s="349"/>
      <c r="L489" s="344"/>
      <c r="M489" s="350"/>
      <c r="N489" s="351"/>
      <c r="O489" s="352"/>
      <c r="P489" s="353"/>
      <c r="Q489" s="354"/>
      <c r="R489" s="355"/>
      <c r="S489" s="356"/>
      <c r="T489" s="357"/>
      <c r="U489" s="358"/>
      <c r="V489" s="358"/>
      <c r="W489" s="358"/>
      <c r="X489" s="359"/>
      <c r="Y489" s="344"/>
      <c r="Z489" s="344"/>
      <c r="AA489" s="344"/>
      <c r="AB489" s="344"/>
      <c r="AC489" s="344"/>
      <c r="AD489" s="344"/>
      <c r="AE489" s="344"/>
      <c r="AF489" s="344"/>
      <c r="AG489" s="101"/>
      <c r="AH489" s="344"/>
      <c r="AK489" s="3">
        <f t="shared" si="37"/>
        <v>0</v>
      </c>
      <c r="AL489" s="3">
        <f t="shared" si="38"/>
        <v>0</v>
      </c>
      <c r="AM489" s="3">
        <f t="shared" si="39"/>
        <v>0</v>
      </c>
      <c r="AN489" s="3">
        <f t="shared" si="42"/>
        <v>0</v>
      </c>
    </row>
    <row r="490">
      <c r="A490" s="343"/>
      <c r="B490" s="344"/>
      <c r="C490" s="344"/>
      <c r="D490" s="344"/>
      <c r="E490" s="344"/>
      <c r="F490" s="345"/>
      <c r="G490" s="346"/>
      <c r="H490" s="347"/>
      <c r="I490" s="348"/>
      <c r="J490" s="345"/>
      <c r="K490" s="349"/>
      <c r="L490" s="344"/>
      <c r="M490" s="350"/>
      <c r="N490" s="351"/>
      <c r="O490" s="352"/>
      <c r="P490" s="353"/>
      <c r="Q490" s="354"/>
      <c r="R490" s="355"/>
      <c r="S490" s="356"/>
      <c r="T490" s="357"/>
      <c r="U490" s="358"/>
      <c r="V490" s="358"/>
      <c r="W490" s="358"/>
      <c r="X490" s="359"/>
      <c r="Y490" s="344"/>
      <c r="Z490" s="344"/>
      <c r="AA490" s="344"/>
      <c r="AB490" s="344"/>
      <c r="AC490" s="344"/>
      <c r="AD490" s="344"/>
      <c r="AE490" s="344"/>
      <c r="AF490" s="344"/>
      <c r="AG490" s="101"/>
      <c r="AH490" s="344"/>
      <c r="AK490" s="3">
        <f t="shared" si="37"/>
        <v>0</v>
      </c>
      <c r="AL490" s="3">
        <f t="shared" si="38"/>
        <v>0</v>
      </c>
      <c r="AM490" s="3">
        <f t="shared" si="39"/>
        <v>0</v>
      </c>
      <c r="AN490" s="3">
        <f t="shared" si="42"/>
        <v>0</v>
      </c>
    </row>
    <row r="491">
      <c r="A491" s="343"/>
      <c r="B491" s="344"/>
      <c r="C491" s="344"/>
      <c r="D491" s="344"/>
      <c r="E491" s="344"/>
      <c r="F491" s="345"/>
      <c r="G491" s="346"/>
      <c r="H491" s="347"/>
      <c r="I491" s="348"/>
      <c r="J491" s="345"/>
      <c r="K491" s="349"/>
      <c r="L491" s="344"/>
      <c r="M491" s="350"/>
      <c r="N491" s="351"/>
      <c r="O491" s="352"/>
      <c r="P491" s="353"/>
      <c r="Q491" s="354"/>
      <c r="R491" s="355"/>
      <c r="S491" s="356"/>
      <c r="T491" s="357"/>
      <c r="U491" s="358"/>
      <c r="V491" s="358"/>
      <c r="W491" s="358"/>
      <c r="X491" s="359"/>
      <c r="Y491" s="344"/>
      <c r="Z491" s="344"/>
      <c r="AA491" s="344"/>
      <c r="AB491" s="344"/>
      <c r="AC491" s="344"/>
      <c r="AD491" s="344"/>
      <c r="AE491" s="344"/>
      <c r="AF491" s="344"/>
      <c r="AG491" s="101"/>
      <c r="AH491" s="344"/>
      <c r="AK491" s="3">
        <f t="shared" si="37"/>
        <v>0</v>
      </c>
      <c r="AL491" s="3">
        <f t="shared" si="38"/>
        <v>0</v>
      </c>
      <c r="AM491" s="3">
        <f t="shared" si="39"/>
        <v>0</v>
      </c>
      <c r="AN491" s="3">
        <f t="shared" si="42"/>
        <v>0</v>
      </c>
    </row>
    <row r="492">
      <c r="A492" s="343"/>
      <c r="B492" s="344"/>
      <c r="C492" s="344"/>
      <c r="D492" s="344"/>
      <c r="E492" s="344"/>
      <c r="F492" s="345"/>
      <c r="G492" s="346"/>
      <c r="H492" s="347"/>
      <c r="I492" s="348"/>
      <c r="J492" s="345"/>
      <c r="K492" s="349"/>
      <c r="L492" s="344"/>
      <c r="M492" s="350"/>
      <c r="N492" s="351"/>
      <c r="O492" s="352"/>
      <c r="P492" s="353"/>
      <c r="Q492" s="354"/>
      <c r="R492" s="355"/>
      <c r="S492" s="356"/>
      <c r="T492" s="357"/>
      <c r="U492" s="358"/>
      <c r="V492" s="358"/>
      <c r="W492" s="358"/>
      <c r="X492" s="359"/>
      <c r="Y492" s="344"/>
      <c r="Z492" s="344"/>
      <c r="AA492" s="344"/>
      <c r="AB492" s="344"/>
      <c r="AC492" s="344"/>
      <c r="AD492" s="344"/>
      <c r="AE492" s="344"/>
      <c r="AF492" s="344"/>
      <c r="AG492" s="101"/>
      <c r="AH492" s="344"/>
      <c r="AK492" s="3">
        <f t="shared" si="37"/>
        <v>0</v>
      </c>
      <c r="AL492" s="3">
        <f t="shared" si="38"/>
        <v>0</v>
      </c>
      <c r="AM492" s="3">
        <f t="shared" si="39"/>
        <v>0</v>
      </c>
      <c r="AN492" s="3">
        <f t="shared" si="42"/>
        <v>0</v>
      </c>
    </row>
    <row r="493">
      <c r="A493" s="343"/>
      <c r="B493" s="344"/>
      <c r="C493" s="344"/>
      <c r="D493" s="344"/>
      <c r="E493" s="344"/>
      <c r="F493" s="345"/>
      <c r="G493" s="346"/>
      <c r="H493" s="347"/>
      <c r="I493" s="348"/>
      <c r="J493" s="345"/>
      <c r="K493" s="349"/>
      <c r="L493" s="344"/>
      <c r="M493" s="350"/>
      <c r="N493" s="351"/>
      <c r="O493" s="352"/>
      <c r="P493" s="353"/>
      <c r="Q493" s="354"/>
      <c r="R493" s="355"/>
      <c r="S493" s="356"/>
      <c r="T493" s="357"/>
      <c r="U493" s="358"/>
      <c r="V493" s="358"/>
      <c r="W493" s="358"/>
      <c r="X493" s="359"/>
      <c r="Y493" s="344"/>
      <c r="Z493" s="344"/>
      <c r="AA493" s="344"/>
      <c r="AB493" s="344"/>
      <c r="AC493" s="344"/>
      <c r="AD493" s="344"/>
      <c r="AE493" s="344"/>
      <c r="AF493" s="344"/>
      <c r="AG493" s="101"/>
      <c r="AH493" s="344"/>
      <c r="AK493" s="3">
        <f t="shared" si="37"/>
        <v>0</v>
      </c>
      <c r="AL493" s="3">
        <f t="shared" si="38"/>
        <v>0</v>
      </c>
      <c r="AM493" s="3">
        <f t="shared" si="39"/>
        <v>0</v>
      </c>
      <c r="AN493" s="3">
        <f t="shared" si="42"/>
        <v>0</v>
      </c>
    </row>
    <row r="494">
      <c r="A494" s="343"/>
      <c r="B494" s="344"/>
      <c r="C494" s="344"/>
      <c r="D494" s="344"/>
      <c r="E494" s="344"/>
      <c r="F494" s="345"/>
      <c r="G494" s="346"/>
      <c r="H494" s="347"/>
      <c r="I494" s="348"/>
      <c r="J494" s="345"/>
      <c r="K494" s="349"/>
      <c r="L494" s="344"/>
      <c r="M494" s="350"/>
      <c r="N494" s="351"/>
      <c r="O494" s="352"/>
      <c r="P494" s="353"/>
      <c r="Q494" s="354"/>
      <c r="R494" s="355"/>
      <c r="S494" s="356"/>
      <c r="T494" s="357"/>
      <c r="U494" s="358"/>
      <c r="V494" s="358"/>
      <c r="W494" s="358"/>
      <c r="X494" s="359"/>
      <c r="Y494" s="344"/>
      <c r="Z494" s="344"/>
      <c r="AA494" s="344"/>
      <c r="AB494" s="344"/>
      <c r="AC494" s="344"/>
      <c r="AD494" s="344"/>
      <c r="AE494" s="344"/>
      <c r="AF494" s="344"/>
      <c r="AG494" s="101"/>
      <c r="AH494" s="344"/>
      <c r="AK494" s="3">
        <f t="shared" si="37"/>
        <v>0</v>
      </c>
      <c r="AL494" s="3">
        <f t="shared" si="38"/>
        <v>0</v>
      </c>
      <c r="AM494" s="3">
        <f t="shared" si="39"/>
        <v>0</v>
      </c>
      <c r="AN494" s="3">
        <f t="shared" si="42"/>
        <v>0</v>
      </c>
    </row>
    <row r="495">
      <c r="A495" s="343"/>
      <c r="B495" s="344"/>
      <c r="C495" s="344"/>
      <c r="D495" s="344"/>
      <c r="E495" s="344"/>
      <c r="F495" s="345"/>
      <c r="G495" s="346"/>
      <c r="H495" s="347"/>
      <c r="I495" s="348"/>
      <c r="J495" s="345"/>
      <c r="K495" s="349"/>
      <c r="L495" s="344"/>
      <c r="M495" s="350"/>
      <c r="N495" s="351"/>
      <c r="O495" s="352"/>
      <c r="P495" s="353"/>
      <c r="Q495" s="354"/>
      <c r="R495" s="355"/>
      <c r="S495" s="356"/>
      <c r="T495" s="357"/>
      <c r="U495" s="358"/>
      <c r="V495" s="358"/>
      <c r="W495" s="358"/>
      <c r="X495" s="359"/>
      <c r="Y495" s="344"/>
      <c r="Z495" s="344"/>
      <c r="AA495" s="344"/>
      <c r="AB495" s="344"/>
      <c r="AC495" s="344"/>
      <c r="AD495" s="344"/>
      <c r="AE495" s="344"/>
      <c r="AF495" s="344"/>
      <c r="AG495" s="101"/>
      <c r="AH495" s="344"/>
      <c r="AK495" s="3">
        <f t="shared" si="37"/>
        <v>0</v>
      </c>
      <c r="AL495" s="3">
        <f t="shared" si="38"/>
        <v>0</v>
      </c>
      <c r="AM495" s="3">
        <f t="shared" si="39"/>
        <v>0</v>
      </c>
      <c r="AN495" s="3">
        <f t="shared" si="42"/>
        <v>0</v>
      </c>
    </row>
    <row r="496">
      <c r="A496" s="343"/>
      <c r="B496" s="344"/>
      <c r="C496" s="344"/>
      <c r="D496" s="344"/>
      <c r="E496" s="344"/>
      <c r="F496" s="345"/>
      <c r="G496" s="346"/>
      <c r="H496" s="347"/>
      <c r="I496" s="348"/>
      <c r="J496" s="345"/>
      <c r="K496" s="349"/>
      <c r="L496" s="344"/>
      <c r="M496" s="350"/>
      <c r="N496" s="351"/>
      <c r="O496" s="352"/>
      <c r="P496" s="353"/>
      <c r="Q496" s="354"/>
      <c r="R496" s="355"/>
      <c r="S496" s="356"/>
      <c r="T496" s="357"/>
      <c r="U496" s="358"/>
      <c r="V496" s="358"/>
      <c r="W496" s="358"/>
      <c r="X496" s="359"/>
      <c r="Y496" s="344"/>
      <c r="Z496" s="344"/>
      <c r="AA496" s="344"/>
      <c r="AB496" s="344"/>
      <c r="AC496" s="344"/>
      <c r="AD496" s="344"/>
      <c r="AE496" s="344"/>
      <c r="AF496" s="344"/>
      <c r="AG496" s="101"/>
      <c r="AH496" s="344"/>
      <c r="AK496" s="3">
        <f t="shared" si="37"/>
        <v>0</v>
      </c>
      <c r="AL496" s="3">
        <f t="shared" si="38"/>
        <v>0</v>
      </c>
      <c r="AM496" s="3">
        <f t="shared" si="39"/>
        <v>0</v>
      </c>
      <c r="AN496" s="3">
        <f t="shared" si="42"/>
        <v>0</v>
      </c>
    </row>
    <row r="497">
      <c r="A497" s="343"/>
      <c r="B497" s="344"/>
      <c r="C497" s="344"/>
      <c r="D497" s="344"/>
      <c r="E497" s="344"/>
      <c r="F497" s="345"/>
      <c r="G497" s="346"/>
      <c r="H497" s="347"/>
      <c r="I497" s="348"/>
      <c r="J497" s="345"/>
      <c r="K497" s="349"/>
      <c r="L497" s="344"/>
      <c r="M497" s="350"/>
      <c r="N497" s="351"/>
      <c r="O497" s="352"/>
      <c r="P497" s="353"/>
      <c r="Q497" s="354"/>
      <c r="R497" s="355"/>
      <c r="S497" s="356"/>
      <c r="T497" s="357"/>
      <c r="U497" s="358"/>
      <c r="V497" s="358"/>
      <c r="W497" s="358"/>
      <c r="X497" s="359"/>
      <c r="Y497" s="344"/>
      <c r="Z497" s="344"/>
      <c r="AA497" s="344"/>
      <c r="AB497" s="344"/>
      <c r="AC497" s="344"/>
      <c r="AD497" s="344"/>
      <c r="AE497" s="344"/>
      <c r="AF497" s="344"/>
      <c r="AG497" s="101"/>
      <c r="AH497" s="344"/>
      <c r="AK497" s="3">
        <f t="shared" si="37"/>
        <v>0</v>
      </c>
      <c r="AL497" s="3">
        <f t="shared" si="38"/>
        <v>0</v>
      </c>
      <c r="AM497" s="3">
        <f t="shared" si="39"/>
        <v>0</v>
      </c>
      <c r="AN497" s="3">
        <f t="shared" si="42"/>
        <v>0</v>
      </c>
    </row>
    <row r="498">
      <c r="A498" s="343"/>
      <c r="B498" s="344"/>
      <c r="C498" s="344"/>
      <c r="D498" s="344"/>
      <c r="E498" s="344"/>
      <c r="F498" s="345"/>
      <c r="G498" s="346"/>
      <c r="H498" s="347"/>
      <c r="I498" s="348"/>
      <c r="J498" s="345"/>
      <c r="K498" s="349"/>
      <c r="L498" s="344"/>
      <c r="M498" s="350"/>
      <c r="N498" s="351"/>
      <c r="O498" s="352"/>
      <c r="P498" s="353"/>
      <c r="Q498" s="354"/>
      <c r="R498" s="355"/>
      <c r="S498" s="356"/>
      <c r="T498" s="357"/>
      <c r="U498" s="358"/>
      <c r="V498" s="358"/>
      <c r="W498" s="358"/>
      <c r="X498" s="359"/>
      <c r="Y498" s="344"/>
      <c r="Z498" s="344"/>
      <c r="AA498" s="344"/>
      <c r="AB498" s="344"/>
      <c r="AC498" s="344"/>
      <c r="AD498" s="344"/>
      <c r="AE498" s="344"/>
      <c r="AF498" s="344"/>
      <c r="AG498" s="101"/>
      <c r="AH498" s="344"/>
      <c r="AK498" s="3">
        <f t="shared" si="37"/>
        <v>0</v>
      </c>
      <c r="AL498" s="3">
        <f t="shared" si="38"/>
        <v>0</v>
      </c>
      <c r="AM498" s="3">
        <f t="shared" si="39"/>
        <v>0</v>
      </c>
      <c r="AN498" s="3">
        <f t="shared" si="42"/>
        <v>0</v>
      </c>
    </row>
    <row r="499">
      <c r="A499" s="343"/>
      <c r="B499" s="344"/>
      <c r="C499" s="344"/>
      <c r="D499" s="344"/>
      <c r="E499" s="344"/>
      <c r="F499" s="345"/>
      <c r="G499" s="346"/>
      <c r="H499" s="347"/>
      <c r="I499" s="348"/>
      <c r="J499" s="345"/>
      <c r="K499" s="349"/>
      <c r="L499" s="344"/>
      <c r="M499" s="350"/>
      <c r="N499" s="351"/>
      <c r="O499" s="352"/>
      <c r="P499" s="353"/>
      <c r="Q499" s="354"/>
      <c r="R499" s="355"/>
      <c r="S499" s="356"/>
      <c r="T499" s="357"/>
      <c r="U499" s="358"/>
      <c r="V499" s="358"/>
      <c r="W499" s="358"/>
      <c r="X499" s="359"/>
      <c r="Y499" s="344"/>
      <c r="Z499" s="344"/>
      <c r="AA499" s="344"/>
      <c r="AB499" s="344"/>
      <c r="AC499" s="344"/>
      <c r="AD499" s="344"/>
      <c r="AE499" s="344"/>
      <c r="AF499" s="344"/>
      <c r="AG499" s="101"/>
      <c r="AH499" s="344"/>
      <c r="AK499" s="3">
        <f t="shared" si="37"/>
        <v>0</v>
      </c>
      <c r="AL499" s="3">
        <f t="shared" si="38"/>
        <v>0</v>
      </c>
      <c r="AM499" s="3">
        <f t="shared" si="39"/>
        <v>0</v>
      </c>
      <c r="AN499" s="3">
        <f t="shared" si="42"/>
        <v>0</v>
      </c>
    </row>
    <row r="500">
      <c r="A500" s="343"/>
      <c r="B500" s="344"/>
      <c r="C500" s="344"/>
      <c r="D500" s="344"/>
      <c r="E500" s="344"/>
      <c r="F500" s="345"/>
      <c r="G500" s="346"/>
      <c r="H500" s="347"/>
      <c r="I500" s="348"/>
      <c r="J500" s="345"/>
      <c r="K500" s="349"/>
      <c r="L500" s="344"/>
      <c r="M500" s="350"/>
      <c r="N500" s="351"/>
      <c r="O500" s="352"/>
      <c r="P500" s="353"/>
      <c r="Q500" s="354"/>
      <c r="R500" s="355"/>
      <c r="S500" s="356"/>
      <c r="T500" s="357"/>
      <c r="U500" s="358"/>
      <c r="V500" s="358"/>
      <c r="W500" s="358"/>
      <c r="X500" s="359"/>
      <c r="Y500" s="344"/>
      <c r="Z500" s="344"/>
      <c r="AA500" s="344"/>
      <c r="AB500" s="344"/>
      <c r="AC500" s="344"/>
      <c r="AD500" s="344"/>
      <c r="AE500" s="344"/>
      <c r="AF500" s="344"/>
      <c r="AG500" s="101"/>
      <c r="AH500" s="344"/>
      <c r="AK500" s="3">
        <f t="shared" si="37"/>
        <v>0</v>
      </c>
      <c r="AL500" s="3">
        <f t="shared" si="38"/>
        <v>0</v>
      </c>
      <c r="AM500" s="3">
        <f t="shared" si="39"/>
        <v>0</v>
      </c>
      <c r="AN500" s="3">
        <f t="shared" si="42"/>
        <v>0</v>
      </c>
    </row>
    <row r="501">
      <c r="A501" s="343"/>
      <c r="B501" s="344"/>
      <c r="C501" s="344"/>
      <c r="D501" s="344"/>
      <c r="E501" s="344"/>
      <c r="F501" s="345"/>
      <c r="G501" s="346"/>
      <c r="H501" s="347"/>
      <c r="I501" s="348"/>
      <c r="J501" s="345"/>
      <c r="K501" s="349"/>
      <c r="L501" s="344"/>
      <c r="M501" s="350"/>
      <c r="N501" s="351"/>
      <c r="O501" s="352"/>
      <c r="P501" s="353"/>
      <c r="Q501" s="354"/>
      <c r="R501" s="355"/>
      <c r="S501" s="356"/>
      <c r="T501" s="357"/>
      <c r="U501" s="358"/>
      <c r="V501" s="358"/>
      <c r="W501" s="358"/>
      <c r="X501" s="359"/>
      <c r="Y501" s="344"/>
      <c r="Z501" s="344"/>
      <c r="AA501" s="344"/>
      <c r="AB501" s="344"/>
      <c r="AC501" s="344"/>
      <c r="AD501" s="344"/>
      <c r="AE501" s="344"/>
      <c r="AF501" s="344"/>
      <c r="AG501" s="101"/>
      <c r="AH501" s="344"/>
      <c r="AK501" s="3">
        <f t="shared" si="37"/>
        <v>0</v>
      </c>
      <c r="AL501" s="3">
        <f t="shared" si="38"/>
        <v>0</v>
      </c>
      <c r="AM501" s="3">
        <f t="shared" si="39"/>
        <v>0</v>
      </c>
      <c r="AN501" s="3">
        <f t="shared" si="42"/>
        <v>0</v>
      </c>
    </row>
    <row r="502">
      <c r="A502" s="343"/>
      <c r="B502" s="344"/>
      <c r="C502" s="344"/>
      <c r="D502" s="344"/>
      <c r="E502" s="344"/>
      <c r="F502" s="345"/>
      <c r="G502" s="346"/>
      <c r="H502" s="347"/>
      <c r="I502" s="348"/>
      <c r="J502" s="345"/>
      <c r="K502" s="349"/>
      <c r="L502" s="344"/>
      <c r="M502" s="350"/>
      <c r="N502" s="351"/>
      <c r="O502" s="352"/>
      <c r="P502" s="353"/>
      <c r="Q502" s="354"/>
      <c r="R502" s="355"/>
      <c r="S502" s="356"/>
      <c r="T502" s="357"/>
      <c r="U502" s="358"/>
      <c r="V502" s="358"/>
      <c r="W502" s="358"/>
      <c r="X502" s="359"/>
      <c r="Y502" s="344"/>
      <c r="Z502" s="344"/>
      <c r="AA502" s="344"/>
      <c r="AB502" s="344"/>
      <c r="AC502" s="344"/>
      <c r="AD502" s="344"/>
      <c r="AE502" s="344"/>
      <c r="AF502" s="344"/>
      <c r="AG502" s="101"/>
      <c r="AH502" s="344"/>
      <c r="AK502" s="3">
        <f t="shared" si="37"/>
        <v>0</v>
      </c>
      <c r="AL502" s="3">
        <f t="shared" si="38"/>
        <v>0</v>
      </c>
      <c r="AM502" s="3">
        <f t="shared" si="39"/>
        <v>0</v>
      </c>
      <c r="AN502" s="3">
        <f t="shared" si="42"/>
        <v>0</v>
      </c>
    </row>
    <row r="503">
      <c r="A503" s="343"/>
      <c r="B503" s="344"/>
      <c r="C503" s="344"/>
      <c r="D503" s="344"/>
      <c r="E503" s="344"/>
      <c r="F503" s="345"/>
      <c r="G503" s="346"/>
      <c r="H503" s="347"/>
      <c r="I503" s="348"/>
      <c r="J503" s="345"/>
      <c r="K503" s="349"/>
      <c r="L503" s="344"/>
      <c r="M503" s="350"/>
      <c r="N503" s="351"/>
      <c r="O503" s="352"/>
      <c r="P503" s="353"/>
      <c r="Q503" s="354"/>
      <c r="R503" s="355"/>
      <c r="S503" s="356"/>
      <c r="T503" s="357"/>
      <c r="U503" s="358"/>
      <c r="V503" s="358"/>
      <c r="W503" s="358"/>
      <c r="X503" s="359"/>
      <c r="Y503" s="344"/>
      <c r="Z503" s="344"/>
      <c r="AA503" s="344"/>
      <c r="AB503" s="344"/>
      <c r="AC503" s="344"/>
      <c r="AD503" s="344"/>
      <c r="AE503" s="344"/>
      <c r="AF503" s="344"/>
      <c r="AG503" s="101"/>
      <c r="AH503" s="344"/>
      <c r="AK503" s="3">
        <f t="shared" si="37"/>
        <v>0</v>
      </c>
      <c r="AL503" s="3">
        <f t="shared" si="38"/>
        <v>0</v>
      </c>
      <c r="AM503" s="3">
        <f t="shared" si="39"/>
        <v>0</v>
      </c>
      <c r="AN503" s="3">
        <f t="shared" si="42"/>
        <v>0</v>
      </c>
    </row>
    <row r="504">
      <c r="A504" s="343"/>
      <c r="B504" s="344"/>
      <c r="C504" s="344"/>
      <c r="D504" s="344"/>
      <c r="E504" s="344"/>
      <c r="F504" s="345"/>
      <c r="G504" s="346"/>
      <c r="H504" s="347"/>
      <c r="I504" s="348"/>
      <c r="J504" s="345"/>
      <c r="K504" s="349"/>
      <c r="L504" s="344"/>
      <c r="M504" s="350"/>
      <c r="N504" s="351"/>
      <c r="O504" s="352"/>
      <c r="P504" s="353"/>
      <c r="Q504" s="354"/>
      <c r="R504" s="355"/>
      <c r="S504" s="356"/>
      <c r="T504" s="357"/>
      <c r="U504" s="358"/>
      <c r="V504" s="358"/>
      <c r="W504" s="358"/>
      <c r="X504" s="359"/>
      <c r="Y504" s="344"/>
      <c r="Z504" s="344"/>
      <c r="AA504" s="344"/>
      <c r="AB504" s="344"/>
      <c r="AC504" s="344"/>
      <c r="AD504" s="344"/>
      <c r="AE504" s="344"/>
      <c r="AF504" s="344"/>
      <c r="AG504" s="101"/>
      <c r="AH504" s="344"/>
      <c r="AK504" s="3">
        <f t="shared" si="37"/>
        <v>0</v>
      </c>
      <c r="AL504" s="3">
        <f t="shared" si="38"/>
        <v>0</v>
      </c>
      <c r="AM504" s="3">
        <f t="shared" si="39"/>
        <v>0</v>
      </c>
      <c r="AN504" s="3">
        <f t="shared" si="42"/>
        <v>0</v>
      </c>
    </row>
    <row r="505">
      <c r="A505" s="343"/>
      <c r="B505" s="344"/>
      <c r="C505" s="344"/>
      <c r="D505" s="344"/>
      <c r="E505" s="344"/>
      <c r="F505" s="345"/>
      <c r="G505" s="346"/>
      <c r="H505" s="347"/>
      <c r="I505" s="348"/>
      <c r="J505" s="345"/>
      <c r="K505" s="349"/>
      <c r="L505" s="344"/>
      <c r="M505" s="350"/>
      <c r="N505" s="351"/>
      <c r="O505" s="352"/>
      <c r="P505" s="353"/>
      <c r="Q505" s="354"/>
      <c r="R505" s="355"/>
      <c r="S505" s="356"/>
      <c r="T505" s="357"/>
      <c r="U505" s="358"/>
      <c r="V505" s="358"/>
      <c r="W505" s="358"/>
      <c r="X505" s="359"/>
      <c r="Y505" s="344"/>
      <c r="Z505" s="344"/>
      <c r="AA505" s="344"/>
      <c r="AB505" s="344"/>
      <c r="AC505" s="344"/>
      <c r="AD505" s="344"/>
      <c r="AE505" s="344"/>
      <c r="AF505" s="344"/>
      <c r="AG505" s="101"/>
      <c r="AH505" s="344"/>
      <c r="AK505" s="3">
        <f t="shared" si="37"/>
        <v>0</v>
      </c>
      <c r="AL505" s="3">
        <f t="shared" si="38"/>
        <v>0</v>
      </c>
      <c r="AM505" s="3">
        <f t="shared" si="39"/>
        <v>0</v>
      </c>
      <c r="AN505" s="3">
        <f t="shared" si="42"/>
        <v>0</v>
      </c>
    </row>
    <row r="506">
      <c r="A506" s="343"/>
      <c r="B506" s="344"/>
      <c r="C506" s="344"/>
      <c r="D506" s="344"/>
      <c r="E506" s="344"/>
      <c r="F506" s="345"/>
      <c r="G506" s="346"/>
      <c r="H506" s="347"/>
      <c r="I506" s="348"/>
      <c r="J506" s="345"/>
      <c r="K506" s="349"/>
      <c r="L506" s="344"/>
      <c r="M506" s="350"/>
      <c r="N506" s="351"/>
      <c r="O506" s="352"/>
      <c r="P506" s="353"/>
      <c r="Q506" s="354"/>
      <c r="R506" s="355"/>
      <c r="S506" s="356"/>
      <c r="T506" s="357"/>
      <c r="U506" s="358"/>
      <c r="V506" s="358"/>
      <c r="W506" s="358"/>
      <c r="X506" s="359"/>
      <c r="Y506" s="344"/>
      <c r="Z506" s="344"/>
      <c r="AA506" s="344"/>
      <c r="AB506" s="344"/>
      <c r="AC506" s="344"/>
      <c r="AD506" s="344"/>
      <c r="AE506" s="344"/>
      <c r="AF506" s="344"/>
      <c r="AG506" s="101"/>
      <c r="AH506" s="344"/>
      <c r="AK506" s="3">
        <f t="shared" si="37"/>
        <v>0</v>
      </c>
      <c r="AL506" s="3">
        <f t="shared" si="38"/>
        <v>0</v>
      </c>
      <c r="AM506" s="3">
        <f t="shared" si="39"/>
        <v>0</v>
      </c>
      <c r="AN506" s="3">
        <f t="shared" si="42"/>
        <v>0</v>
      </c>
    </row>
    <row r="507">
      <c r="A507" s="343"/>
      <c r="B507" s="344"/>
      <c r="C507" s="344"/>
      <c r="D507" s="344"/>
      <c r="E507" s="344"/>
      <c r="F507" s="345"/>
      <c r="G507" s="346"/>
      <c r="H507" s="347"/>
      <c r="I507" s="348"/>
      <c r="J507" s="345"/>
      <c r="K507" s="349"/>
      <c r="L507" s="344"/>
      <c r="M507" s="350"/>
      <c r="N507" s="351"/>
      <c r="O507" s="352"/>
      <c r="P507" s="353"/>
      <c r="Q507" s="354"/>
      <c r="R507" s="355"/>
      <c r="S507" s="356"/>
      <c r="T507" s="357"/>
      <c r="U507" s="358"/>
      <c r="V507" s="358"/>
      <c r="W507" s="358"/>
      <c r="X507" s="359"/>
      <c r="Y507" s="344"/>
      <c r="Z507" s="344"/>
      <c r="AA507" s="344"/>
      <c r="AB507" s="344"/>
      <c r="AC507" s="344"/>
      <c r="AD507" s="344"/>
      <c r="AE507" s="344"/>
      <c r="AF507" s="344"/>
      <c r="AG507" s="101"/>
      <c r="AH507" s="344"/>
      <c r="AK507" s="3">
        <f t="shared" si="37"/>
        <v>0</v>
      </c>
      <c r="AL507" s="3">
        <f t="shared" si="38"/>
        <v>0</v>
      </c>
      <c r="AM507" s="3">
        <f t="shared" si="39"/>
        <v>0</v>
      </c>
      <c r="AN507" s="3">
        <f t="shared" si="42"/>
        <v>0</v>
      </c>
    </row>
    <row r="508">
      <c r="A508" s="343"/>
      <c r="B508" s="344"/>
      <c r="C508" s="344"/>
      <c r="D508" s="344"/>
      <c r="E508" s="344"/>
      <c r="F508" s="345"/>
      <c r="G508" s="346"/>
      <c r="H508" s="347"/>
      <c r="I508" s="348"/>
      <c r="J508" s="345"/>
      <c r="K508" s="349"/>
      <c r="L508" s="344"/>
      <c r="M508" s="350"/>
      <c r="N508" s="351"/>
      <c r="O508" s="352"/>
      <c r="P508" s="353"/>
      <c r="Q508" s="354"/>
      <c r="R508" s="355"/>
      <c r="S508" s="356"/>
      <c r="T508" s="357"/>
      <c r="U508" s="358"/>
      <c r="V508" s="358"/>
      <c r="W508" s="358"/>
      <c r="X508" s="359"/>
      <c r="Y508" s="344"/>
      <c r="Z508" s="344"/>
      <c r="AA508" s="344"/>
      <c r="AB508" s="344"/>
      <c r="AC508" s="344"/>
      <c r="AD508" s="344"/>
      <c r="AE508" s="344"/>
      <c r="AF508" s="344"/>
      <c r="AG508" s="101"/>
      <c r="AH508" s="344"/>
      <c r="AK508" s="3">
        <f t="shared" si="37"/>
        <v>0</v>
      </c>
      <c r="AL508" s="3">
        <f t="shared" si="38"/>
        <v>0</v>
      </c>
      <c r="AM508" s="3">
        <f t="shared" si="39"/>
        <v>0</v>
      </c>
      <c r="AN508" s="3">
        <f t="shared" si="42"/>
        <v>0</v>
      </c>
    </row>
    <row r="509">
      <c r="A509" s="343"/>
      <c r="B509" s="344"/>
      <c r="C509" s="344"/>
      <c r="D509" s="344"/>
      <c r="E509" s="344"/>
      <c r="F509" s="345"/>
      <c r="G509" s="346"/>
      <c r="H509" s="347"/>
      <c r="I509" s="348"/>
      <c r="J509" s="345"/>
      <c r="K509" s="349"/>
      <c r="L509" s="344"/>
      <c r="M509" s="350"/>
      <c r="N509" s="351"/>
      <c r="O509" s="352"/>
      <c r="P509" s="353"/>
      <c r="Q509" s="354"/>
      <c r="R509" s="355"/>
      <c r="S509" s="356"/>
      <c r="T509" s="357"/>
      <c r="U509" s="358"/>
      <c r="V509" s="358"/>
      <c r="W509" s="358"/>
      <c r="X509" s="359"/>
      <c r="Y509" s="344"/>
      <c r="Z509" s="344"/>
      <c r="AA509" s="344"/>
      <c r="AB509" s="344"/>
      <c r="AC509" s="344"/>
      <c r="AD509" s="344"/>
      <c r="AE509" s="344"/>
      <c r="AF509" s="344"/>
      <c r="AG509" s="101"/>
      <c r="AH509" s="344"/>
      <c r="AK509" s="3">
        <f t="shared" si="37"/>
        <v>0</v>
      </c>
      <c r="AL509" s="3">
        <f t="shared" si="38"/>
        <v>0</v>
      </c>
      <c r="AM509" s="3">
        <f t="shared" si="39"/>
        <v>0</v>
      </c>
      <c r="AN509" s="3">
        <f t="shared" si="42"/>
        <v>0</v>
      </c>
    </row>
    <row r="510">
      <c r="A510" s="343"/>
      <c r="B510" s="344"/>
      <c r="C510" s="344"/>
      <c r="D510" s="344"/>
      <c r="E510" s="344"/>
      <c r="F510" s="345"/>
      <c r="G510" s="346"/>
      <c r="H510" s="347"/>
      <c r="I510" s="348"/>
      <c r="J510" s="345"/>
      <c r="K510" s="349"/>
      <c r="L510" s="344"/>
      <c r="M510" s="350"/>
      <c r="N510" s="351"/>
      <c r="O510" s="352"/>
      <c r="P510" s="353"/>
      <c r="Q510" s="354"/>
      <c r="R510" s="355"/>
      <c r="S510" s="356"/>
      <c r="T510" s="357"/>
      <c r="U510" s="358"/>
      <c r="V510" s="358"/>
      <c r="W510" s="358"/>
      <c r="X510" s="359"/>
      <c r="Y510" s="344"/>
      <c r="Z510" s="344"/>
      <c r="AA510" s="344"/>
      <c r="AB510" s="344"/>
      <c r="AC510" s="344"/>
      <c r="AD510" s="344"/>
      <c r="AE510" s="344"/>
      <c r="AF510" s="344"/>
      <c r="AG510" s="101"/>
      <c r="AH510" s="344"/>
      <c r="AK510" s="3">
        <f t="shared" si="37"/>
        <v>0</v>
      </c>
      <c r="AL510" s="3">
        <f t="shared" si="38"/>
        <v>0</v>
      </c>
      <c r="AM510" s="3">
        <f t="shared" si="39"/>
        <v>0</v>
      </c>
      <c r="AN510" s="3">
        <f t="shared" si="42"/>
        <v>0</v>
      </c>
    </row>
    <row r="511">
      <c r="A511" s="343"/>
      <c r="B511" s="344"/>
      <c r="C511" s="344"/>
      <c r="D511" s="344"/>
      <c r="E511" s="344"/>
      <c r="F511" s="345"/>
      <c r="G511" s="346"/>
      <c r="H511" s="347"/>
      <c r="I511" s="348"/>
      <c r="J511" s="345"/>
      <c r="K511" s="349"/>
      <c r="L511" s="344"/>
      <c r="M511" s="350"/>
      <c r="N511" s="351"/>
      <c r="O511" s="352"/>
      <c r="P511" s="353"/>
      <c r="Q511" s="354"/>
      <c r="R511" s="355"/>
      <c r="S511" s="356"/>
      <c r="T511" s="357"/>
      <c r="U511" s="358"/>
      <c r="V511" s="358"/>
      <c r="W511" s="358"/>
      <c r="X511" s="359"/>
      <c r="Y511" s="344"/>
      <c r="Z511" s="344"/>
      <c r="AA511" s="344"/>
      <c r="AB511" s="344"/>
      <c r="AC511" s="344"/>
      <c r="AD511" s="344"/>
      <c r="AE511" s="344"/>
      <c r="AF511" s="344"/>
      <c r="AG511" s="101"/>
      <c r="AH511" s="344"/>
      <c r="AK511" s="3">
        <f t="shared" si="37"/>
        <v>0</v>
      </c>
      <c r="AL511" s="3">
        <f t="shared" si="38"/>
        <v>0</v>
      </c>
      <c r="AM511" s="3">
        <f t="shared" si="39"/>
        <v>0</v>
      </c>
      <c r="AN511" s="3">
        <f t="shared" si="42"/>
        <v>0</v>
      </c>
    </row>
    <row r="512">
      <c r="A512" s="343"/>
      <c r="B512" s="344"/>
      <c r="C512" s="344"/>
      <c r="D512" s="344"/>
      <c r="E512" s="344"/>
      <c r="F512" s="345"/>
      <c r="G512" s="346"/>
      <c r="H512" s="347"/>
      <c r="I512" s="348"/>
      <c r="J512" s="345"/>
      <c r="K512" s="349"/>
      <c r="L512" s="344"/>
      <c r="M512" s="350"/>
      <c r="N512" s="351"/>
      <c r="O512" s="352"/>
      <c r="P512" s="353"/>
      <c r="Q512" s="354"/>
      <c r="R512" s="355"/>
      <c r="S512" s="356"/>
      <c r="T512" s="357"/>
      <c r="U512" s="358"/>
      <c r="V512" s="358"/>
      <c r="W512" s="358"/>
      <c r="X512" s="359"/>
      <c r="Y512" s="344"/>
      <c r="Z512" s="344"/>
      <c r="AA512" s="344"/>
      <c r="AB512" s="344"/>
      <c r="AC512" s="344"/>
      <c r="AD512" s="344"/>
      <c r="AE512" s="344"/>
      <c r="AF512" s="344"/>
      <c r="AG512" s="101"/>
      <c r="AH512" s="344"/>
      <c r="AK512" s="3">
        <f t="shared" si="37"/>
        <v>0</v>
      </c>
      <c r="AL512" s="3">
        <f t="shared" si="38"/>
        <v>0</v>
      </c>
      <c r="AM512" s="3">
        <f t="shared" si="39"/>
        <v>0</v>
      </c>
      <c r="AN512" s="3">
        <f t="shared" si="42"/>
        <v>0</v>
      </c>
    </row>
    <row r="513">
      <c r="A513" s="343"/>
      <c r="B513" s="344"/>
      <c r="C513" s="344"/>
      <c r="D513" s="344"/>
      <c r="E513" s="344"/>
      <c r="F513" s="345"/>
      <c r="G513" s="346"/>
      <c r="H513" s="347"/>
      <c r="I513" s="348"/>
      <c r="J513" s="345"/>
      <c r="K513" s="349"/>
      <c r="L513" s="344"/>
      <c r="M513" s="350"/>
      <c r="N513" s="351"/>
      <c r="O513" s="352"/>
      <c r="P513" s="353"/>
      <c r="Q513" s="354"/>
      <c r="R513" s="355"/>
      <c r="S513" s="356"/>
      <c r="T513" s="357"/>
      <c r="U513" s="358"/>
      <c r="V513" s="358"/>
      <c r="W513" s="358"/>
      <c r="X513" s="359"/>
      <c r="Y513" s="344"/>
      <c r="Z513" s="344"/>
      <c r="AA513" s="344"/>
      <c r="AB513" s="344"/>
      <c r="AC513" s="344"/>
      <c r="AD513" s="344"/>
      <c r="AE513" s="344"/>
      <c r="AF513" s="344"/>
      <c r="AG513" s="101"/>
      <c r="AH513" s="344"/>
      <c r="AK513" s="3">
        <f t="shared" si="37"/>
        <v>0</v>
      </c>
      <c r="AL513" s="3">
        <f t="shared" si="38"/>
        <v>0</v>
      </c>
      <c r="AM513" s="3">
        <f t="shared" si="39"/>
        <v>0</v>
      </c>
      <c r="AN513" s="3">
        <f t="shared" si="42"/>
        <v>0</v>
      </c>
    </row>
    <row r="514">
      <c r="A514" s="343"/>
      <c r="B514" s="344"/>
      <c r="C514" s="344"/>
      <c r="D514" s="344"/>
      <c r="E514" s="344"/>
      <c r="F514" s="345"/>
      <c r="G514" s="346"/>
      <c r="H514" s="347"/>
      <c r="I514" s="348"/>
      <c r="J514" s="345"/>
      <c r="K514" s="349"/>
      <c r="L514" s="344"/>
      <c r="M514" s="350"/>
      <c r="N514" s="351"/>
      <c r="O514" s="352"/>
      <c r="P514" s="353"/>
      <c r="Q514" s="354"/>
      <c r="R514" s="355"/>
      <c r="S514" s="356"/>
      <c r="T514" s="357"/>
      <c r="U514" s="358"/>
      <c r="V514" s="358"/>
      <c r="W514" s="358"/>
      <c r="X514" s="359"/>
      <c r="Y514" s="344"/>
      <c r="Z514" s="344"/>
      <c r="AA514" s="344"/>
      <c r="AB514" s="344"/>
      <c r="AC514" s="344"/>
      <c r="AD514" s="344"/>
      <c r="AE514" s="344"/>
      <c r="AF514" s="344"/>
      <c r="AG514" s="101"/>
      <c r="AH514" s="344"/>
      <c r="AK514" s="3">
        <f t="shared" si="37"/>
        <v>0</v>
      </c>
      <c r="AL514" s="3">
        <f t="shared" si="38"/>
        <v>0</v>
      </c>
      <c r="AM514" s="3">
        <f t="shared" si="39"/>
        <v>0</v>
      </c>
      <c r="AN514" s="3">
        <f t="shared" si="42"/>
        <v>0</v>
      </c>
    </row>
    <row r="515">
      <c r="A515" s="343"/>
      <c r="B515" s="344"/>
      <c r="C515" s="344"/>
      <c r="D515" s="344"/>
      <c r="E515" s="344"/>
      <c r="F515" s="345"/>
      <c r="G515" s="346"/>
      <c r="H515" s="347"/>
      <c r="I515" s="348"/>
      <c r="J515" s="345"/>
      <c r="K515" s="349"/>
      <c r="L515" s="344"/>
      <c r="M515" s="350"/>
      <c r="N515" s="351"/>
      <c r="O515" s="352"/>
      <c r="P515" s="353"/>
      <c r="Q515" s="354"/>
      <c r="R515" s="355"/>
      <c r="S515" s="356"/>
      <c r="T515" s="357"/>
      <c r="U515" s="358"/>
      <c r="V515" s="358"/>
      <c r="W515" s="358"/>
      <c r="X515" s="359"/>
      <c r="Y515" s="344"/>
      <c r="Z515" s="344"/>
      <c r="AA515" s="344"/>
      <c r="AB515" s="344"/>
      <c r="AC515" s="344"/>
      <c r="AD515" s="344"/>
      <c r="AE515" s="344"/>
      <c r="AF515" s="344"/>
      <c r="AG515" s="101"/>
      <c r="AH515" s="344"/>
      <c r="AK515" s="3">
        <f t="shared" si="37"/>
        <v>0</v>
      </c>
      <c r="AL515" s="3">
        <f t="shared" si="38"/>
        <v>0</v>
      </c>
      <c r="AM515" s="3">
        <f t="shared" si="39"/>
        <v>0</v>
      </c>
      <c r="AN515" s="3">
        <f t="shared" si="42"/>
        <v>0</v>
      </c>
    </row>
    <row r="516">
      <c r="A516" s="343"/>
      <c r="B516" s="344"/>
      <c r="C516" s="344"/>
      <c r="D516" s="344"/>
      <c r="E516" s="344"/>
      <c r="F516" s="345"/>
      <c r="G516" s="346"/>
      <c r="H516" s="347"/>
      <c r="I516" s="348"/>
      <c r="J516" s="345"/>
      <c r="K516" s="349"/>
      <c r="L516" s="344"/>
      <c r="M516" s="350"/>
      <c r="N516" s="351"/>
      <c r="O516" s="352"/>
      <c r="P516" s="353"/>
      <c r="Q516" s="354"/>
      <c r="R516" s="355"/>
      <c r="S516" s="356"/>
      <c r="T516" s="357"/>
      <c r="U516" s="358"/>
      <c r="V516" s="358"/>
      <c r="W516" s="358"/>
      <c r="X516" s="359"/>
      <c r="Y516" s="344"/>
      <c r="Z516" s="344"/>
      <c r="AA516" s="344"/>
      <c r="AB516" s="344"/>
      <c r="AC516" s="344"/>
      <c r="AD516" s="344"/>
      <c r="AE516" s="344"/>
      <c r="AF516" s="344"/>
      <c r="AG516" s="101"/>
      <c r="AH516" s="344"/>
      <c r="AK516" s="3">
        <f t="shared" si="37"/>
        <v>0</v>
      </c>
      <c r="AL516" s="3">
        <f t="shared" si="38"/>
        <v>0</v>
      </c>
      <c r="AM516" s="3">
        <f t="shared" si="39"/>
        <v>0</v>
      </c>
      <c r="AN516" s="3">
        <f t="shared" si="42"/>
        <v>0</v>
      </c>
    </row>
    <row r="517">
      <c r="A517" s="343"/>
      <c r="B517" s="344"/>
      <c r="C517" s="344"/>
      <c r="D517" s="344"/>
      <c r="E517" s="344"/>
      <c r="F517" s="345"/>
      <c r="G517" s="346"/>
      <c r="H517" s="347"/>
      <c r="I517" s="348"/>
      <c r="J517" s="345"/>
      <c r="K517" s="349"/>
      <c r="L517" s="344"/>
      <c r="M517" s="350"/>
      <c r="N517" s="351"/>
      <c r="O517" s="352"/>
      <c r="P517" s="353"/>
      <c r="Q517" s="354"/>
      <c r="R517" s="355"/>
      <c r="S517" s="356"/>
      <c r="T517" s="357"/>
      <c r="U517" s="358"/>
      <c r="V517" s="358"/>
      <c r="W517" s="358"/>
      <c r="X517" s="359"/>
      <c r="Y517" s="344"/>
      <c r="Z517" s="344"/>
      <c r="AA517" s="344"/>
      <c r="AB517" s="344"/>
      <c r="AC517" s="344"/>
      <c r="AD517" s="344"/>
      <c r="AE517" s="344"/>
      <c r="AF517" s="344"/>
      <c r="AG517" s="101"/>
      <c r="AH517" s="344"/>
      <c r="AK517" s="3">
        <f t="shared" si="37"/>
        <v>0</v>
      </c>
      <c r="AL517" s="3">
        <f t="shared" si="38"/>
        <v>0</v>
      </c>
      <c r="AM517" s="3">
        <f t="shared" si="39"/>
        <v>0</v>
      </c>
      <c r="AN517" s="3">
        <f t="shared" si="42"/>
        <v>0</v>
      </c>
    </row>
    <row r="518">
      <c r="A518" s="343"/>
      <c r="B518" s="344"/>
      <c r="C518" s="344"/>
      <c r="D518" s="344"/>
      <c r="E518" s="344"/>
      <c r="F518" s="345"/>
      <c r="G518" s="346"/>
      <c r="H518" s="347"/>
      <c r="I518" s="348"/>
      <c r="J518" s="345"/>
      <c r="K518" s="349"/>
      <c r="L518" s="344"/>
      <c r="M518" s="350"/>
      <c r="N518" s="351"/>
      <c r="O518" s="352"/>
      <c r="P518" s="353"/>
      <c r="Q518" s="354"/>
      <c r="R518" s="355"/>
      <c r="S518" s="356"/>
      <c r="T518" s="357"/>
      <c r="U518" s="358"/>
      <c r="V518" s="358"/>
      <c r="W518" s="358"/>
      <c r="X518" s="359"/>
      <c r="Y518" s="344"/>
      <c r="Z518" s="344"/>
      <c r="AA518" s="344"/>
      <c r="AB518" s="344"/>
      <c r="AC518" s="344"/>
      <c r="AD518" s="344"/>
      <c r="AE518" s="344"/>
      <c r="AF518" s="344"/>
      <c r="AG518" s="101"/>
      <c r="AH518" s="344"/>
      <c r="AK518" s="3">
        <f t="shared" si="37"/>
        <v>0</v>
      </c>
      <c r="AL518" s="3">
        <f t="shared" si="38"/>
        <v>0</v>
      </c>
      <c r="AM518" s="3">
        <f t="shared" si="39"/>
        <v>0</v>
      </c>
      <c r="AN518" s="3">
        <f t="shared" si="42"/>
        <v>0</v>
      </c>
    </row>
    <row r="519">
      <c r="A519" s="343"/>
      <c r="B519" s="344"/>
      <c r="C519" s="344"/>
      <c r="D519" s="344"/>
      <c r="E519" s="344"/>
      <c r="F519" s="345"/>
      <c r="G519" s="346"/>
      <c r="H519" s="347"/>
      <c r="I519" s="348"/>
      <c r="J519" s="345"/>
      <c r="K519" s="349"/>
      <c r="L519" s="344"/>
      <c r="M519" s="350"/>
      <c r="N519" s="351"/>
      <c r="O519" s="352"/>
      <c r="P519" s="353"/>
      <c r="Q519" s="354"/>
      <c r="R519" s="355"/>
      <c r="S519" s="356"/>
      <c r="T519" s="357"/>
      <c r="U519" s="358"/>
      <c r="V519" s="358"/>
      <c r="W519" s="358"/>
      <c r="X519" s="359"/>
      <c r="Y519" s="344"/>
      <c r="Z519" s="344"/>
      <c r="AA519" s="344"/>
      <c r="AB519" s="344"/>
      <c r="AC519" s="344"/>
      <c r="AD519" s="344"/>
      <c r="AE519" s="344"/>
      <c r="AF519" s="344"/>
      <c r="AG519" s="101"/>
      <c r="AH519" s="344"/>
      <c r="AK519" s="3">
        <f t="shared" si="37"/>
        <v>0</v>
      </c>
      <c r="AL519" s="3">
        <f t="shared" si="38"/>
        <v>0</v>
      </c>
      <c r="AM519" s="3">
        <f t="shared" si="39"/>
        <v>0</v>
      </c>
      <c r="AN519" s="3">
        <f t="shared" si="42"/>
        <v>0</v>
      </c>
    </row>
    <row r="520">
      <c r="A520" s="343"/>
      <c r="B520" s="344"/>
      <c r="C520" s="344"/>
      <c r="D520" s="344"/>
      <c r="E520" s="344"/>
      <c r="F520" s="345"/>
      <c r="G520" s="346"/>
      <c r="H520" s="347"/>
      <c r="I520" s="348"/>
      <c r="J520" s="345"/>
      <c r="K520" s="349"/>
      <c r="L520" s="344"/>
      <c r="M520" s="350"/>
      <c r="N520" s="351"/>
      <c r="O520" s="352"/>
      <c r="P520" s="353"/>
      <c r="Q520" s="354"/>
      <c r="R520" s="355"/>
      <c r="S520" s="356"/>
      <c r="T520" s="357"/>
      <c r="U520" s="358"/>
      <c r="V520" s="358"/>
      <c r="W520" s="358"/>
      <c r="X520" s="359"/>
      <c r="Y520" s="344"/>
      <c r="Z520" s="344"/>
      <c r="AA520" s="344"/>
      <c r="AB520" s="344"/>
      <c r="AC520" s="344"/>
      <c r="AD520" s="344"/>
      <c r="AE520" s="344"/>
      <c r="AF520" s="344"/>
      <c r="AG520" s="101"/>
      <c r="AH520" s="344"/>
      <c r="AK520" s="3">
        <f t="shared" si="37"/>
        <v>0</v>
      </c>
      <c r="AL520" s="3">
        <f t="shared" si="38"/>
        <v>0</v>
      </c>
      <c r="AM520" s="3">
        <f t="shared" si="39"/>
        <v>0</v>
      </c>
      <c r="AN520" s="3">
        <f t="shared" si="42"/>
        <v>0</v>
      </c>
    </row>
    <row r="521">
      <c r="A521" s="343"/>
      <c r="B521" s="344"/>
      <c r="C521" s="344"/>
      <c r="D521" s="344"/>
      <c r="E521" s="344"/>
      <c r="F521" s="345"/>
      <c r="G521" s="346"/>
      <c r="H521" s="347"/>
      <c r="I521" s="348"/>
      <c r="J521" s="345"/>
      <c r="K521" s="349"/>
      <c r="L521" s="344"/>
      <c r="M521" s="350"/>
      <c r="N521" s="351"/>
      <c r="O521" s="352"/>
      <c r="P521" s="353"/>
      <c r="Q521" s="354"/>
      <c r="R521" s="355"/>
      <c r="S521" s="356"/>
      <c r="T521" s="357"/>
      <c r="U521" s="358"/>
      <c r="V521" s="358"/>
      <c r="W521" s="358"/>
      <c r="X521" s="359"/>
      <c r="Y521" s="344"/>
      <c r="Z521" s="344"/>
      <c r="AA521" s="344"/>
      <c r="AB521" s="344"/>
      <c r="AC521" s="344"/>
      <c r="AD521" s="344"/>
      <c r="AE521" s="344"/>
      <c r="AF521" s="344"/>
      <c r="AG521" s="101"/>
      <c r="AH521" s="344"/>
      <c r="AK521" s="3">
        <f t="shared" si="37"/>
        <v>0</v>
      </c>
      <c r="AL521" s="3">
        <f t="shared" si="38"/>
        <v>0</v>
      </c>
      <c r="AM521" s="3">
        <f t="shared" si="39"/>
        <v>0</v>
      </c>
      <c r="AN521" s="3">
        <f t="shared" si="42"/>
        <v>0</v>
      </c>
    </row>
    <row r="522">
      <c r="A522" s="343"/>
      <c r="B522" s="344"/>
      <c r="C522" s="344"/>
      <c r="D522" s="344"/>
      <c r="E522" s="344"/>
      <c r="F522" s="345"/>
      <c r="G522" s="346"/>
      <c r="H522" s="347"/>
      <c r="I522" s="348"/>
      <c r="J522" s="345"/>
      <c r="K522" s="349"/>
      <c r="L522" s="344"/>
      <c r="M522" s="350"/>
      <c r="N522" s="351"/>
      <c r="O522" s="352"/>
      <c r="P522" s="353"/>
      <c r="Q522" s="354"/>
      <c r="R522" s="355"/>
      <c r="S522" s="356"/>
      <c r="T522" s="357"/>
      <c r="U522" s="358"/>
      <c r="V522" s="358"/>
      <c r="W522" s="358"/>
      <c r="X522" s="359"/>
      <c r="Y522" s="344"/>
      <c r="Z522" s="344"/>
      <c r="AA522" s="344"/>
      <c r="AB522" s="344"/>
      <c r="AC522" s="344"/>
      <c r="AD522" s="344"/>
      <c r="AE522" s="344"/>
      <c r="AF522" s="344"/>
      <c r="AG522" s="101"/>
      <c r="AH522" s="344"/>
      <c r="AK522" s="3">
        <f t="shared" si="37"/>
        <v>0</v>
      </c>
      <c r="AL522" s="3">
        <f t="shared" si="38"/>
        <v>0</v>
      </c>
      <c r="AM522" s="3">
        <f t="shared" si="39"/>
        <v>0</v>
      </c>
      <c r="AN522" s="3">
        <f t="shared" si="42"/>
        <v>0</v>
      </c>
    </row>
    <row r="523">
      <c r="A523" s="343"/>
      <c r="B523" s="344"/>
      <c r="C523" s="344"/>
      <c r="D523" s="344"/>
      <c r="E523" s="344"/>
      <c r="F523" s="345"/>
      <c r="G523" s="346"/>
      <c r="H523" s="347"/>
      <c r="I523" s="348"/>
      <c r="J523" s="345"/>
      <c r="K523" s="349"/>
      <c r="L523" s="344"/>
      <c r="M523" s="350"/>
      <c r="N523" s="351"/>
      <c r="O523" s="352"/>
      <c r="P523" s="353"/>
      <c r="Q523" s="354"/>
      <c r="R523" s="355"/>
      <c r="S523" s="356"/>
      <c r="T523" s="357"/>
      <c r="U523" s="358"/>
      <c r="V523" s="358"/>
      <c r="W523" s="358"/>
      <c r="X523" s="359"/>
      <c r="Y523" s="344"/>
      <c r="Z523" s="344"/>
      <c r="AA523" s="344"/>
      <c r="AB523" s="344"/>
      <c r="AC523" s="344"/>
      <c r="AD523" s="344"/>
      <c r="AE523" s="344"/>
      <c r="AF523" s="344"/>
      <c r="AG523" s="101"/>
      <c r="AH523" s="344"/>
      <c r="AK523" s="3">
        <f t="shared" si="37"/>
        <v>0</v>
      </c>
      <c r="AL523" s="3">
        <f t="shared" si="38"/>
        <v>0</v>
      </c>
      <c r="AM523" s="3">
        <f t="shared" si="39"/>
        <v>0</v>
      </c>
      <c r="AN523" s="3">
        <f t="shared" si="42"/>
        <v>0</v>
      </c>
    </row>
    <row r="524">
      <c r="A524" s="343"/>
      <c r="B524" s="344"/>
      <c r="C524" s="344"/>
      <c r="D524" s="344"/>
      <c r="E524" s="344"/>
      <c r="F524" s="345"/>
      <c r="G524" s="346"/>
      <c r="H524" s="347"/>
      <c r="I524" s="348"/>
      <c r="J524" s="345"/>
      <c r="K524" s="349"/>
      <c r="L524" s="344"/>
      <c r="M524" s="350"/>
      <c r="N524" s="351"/>
      <c r="O524" s="352"/>
      <c r="P524" s="353"/>
      <c r="Q524" s="354"/>
      <c r="R524" s="355"/>
      <c r="S524" s="356"/>
      <c r="T524" s="357"/>
      <c r="U524" s="358"/>
      <c r="V524" s="358"/>
      <c r="W524" s="358"/>
      <c r="X524" s="359"/>
      <c r="Y524" s="344"/>
      <c r="Z524" s="344"/>
      <c r="AA524" s="344"/>
      <c r="AB524" s="344"/>
      <c r="AC524" s="344"/>
      <c r="AD524" s="344"/>
      <c r="AE524" s="344"/>
      <c r="AF524" s="344"/>
      <c r="AG524" s="101"/>
      <c r="AH524" s="344"/>
      <c r="AK524" s="3">
        <f t="shared" si="37"/>
        <v>0</v>
      </c>
      <c r="AL524" s="3">
        <f t="shared" si="38"/>
        <v>0</v>
      </c>
      <c r="AM524" s="3">
        <f t="shared" si="39"/>
        <v>0</v>
      </c>
      <c r="AN524" s="3">
        <f t="shared" si="42"/>
        <v>0</v>
      </c>
    </row>
    <row r="525">
      <c r="A525" s="343"/>
      <c r="B525" s="344"/>
      <c r="C525" s="344"/>
      <c r="D525" s="344"/>
      <c r="E525" s="344"/>
      <c r="F525" s="345"/>
      <c r="G525" s="346"/>
      <c r="H525" s="347"/>
      <c r="I525" s="348"/>
      <c r="J525" s="345"/>
      <c r="K525" s="349"/>
      <c r="L525" s="344"/>
      <c r="M525" s="350"/>
      <c r="N525" s="351"/>
      <c r="O525" s="352"/>
      <c r="P525" s="353"/>
      <c r="Q525" s="354"/>
      <c r="R525" s="355"/>
      <c r="S525" s="356"/>
      <c r="T525" s="357"/>
      <c r="U525" s="358"/>
      <c r="V525" s="358"/>
      <c r="W525" s="358"/>
      <c r="X525" s="359"/>
      <c r="Y525" s="344"/>
      <c r="Z525" s="344"/>
      <c r="AA525" s="344"/>
      <c r="AB525" s="344"/>
      <c r="AC525" s="344"/>
      <c r="AD525" s="344"/>
      <c r="AE525" s="344"/>
      <c r="AF525" s="344"/>
      <c r="AG525" s="101"/>
      <c r="AH525" s="344"/>
      <c r="AK525" s="3">
        <f t="shared" si="37"/>
        <v>0</v>
      </c>
      <c r="AL525" s="3">
        <f t="shared" si="38"/>
        <v>0</v>
      </c>
      <c r="AM525" s="3">
        <f t="shared" si="39"/>
        <v>0</v>
      </c>
      <c r="AN525" s="3">
        <f t="shared" si="42"/>
        <v>0</v>
      </c>
    </row>
    <row r="526">
      <c r="A526" s="343"/>
      <c r="B526" s="344"/>
      <c r="C526" s="344"/>
      <c r="D526" s="344"/>
      <c r="E526" s="344"/>
      <c r="F526" s="345"/>
      <c r="G526" s="346"/>
      <c r="H526" s="347"/>
      <c r="I526" s="348"/>
      <c r="J526" s="345"/>
      <c r="K526" s="349"/>
      <c r="L526" s="344"/>
      <c r="M526" s="350"/>
      <c r="N526" s="351"/>
      <c r="O526" s="352"/>
      <c r="P526" s="353"/>
      <c r="Q526" s="354"/>
      <c r="R526" s="355"/>
      <c r="S526" s="356"/>
      <c r="T526" s="357"/>
      <c r="U526" s="358"/>
      <c r="V526" s="358"/>
      <c r="W526" s="358"/>
      <c r="X526" s="359"/>
      <c r="Y526" s="344"/>
      <c r="Z526" s="344"/>
      <c r="AA526" s="344"/>
      <c r="AB526" s="344"/>
      <c r="AC526" s="344"/>
      <c r="AD526" s="344"/>
      <c r="AE526" s="344"/>
      <c r="AF526" s="344"/>
      <c r="AG526" s="101"/>
      <c r="AH526" s="344"/>
      <c r="AK526" s="3">
        <f t="shared" si="37"/>
        <v>0</v>
      </c>
      <c r="AL526" s="3">
        <f t="shared" si="38"/>
        <v>0</v>
      </c>
      <c r="AM526" s="3">
        <f t="shared" si="39"/>
        <v>0</v>
      </c>
      <c r="AN526" s="3">
        <f t="shared" si="42"/>
        <v>0</v>
      </c>
    </row>
    <row r="527">
      <c r="A527" s="343"/>
      <c r="B527" s="344"/>
      <c r="C527" s="344"/>
      <c r="D527" s="344"/>
      <c r="E527" s="344"/>
      <c r="F527" s="345"/>
      <c r="G527" s="346"/>
      <c r="H527" s="347"/>
      <c r="I527" s="348"/>
      <c r="J527" s="345"/>
      <c r="K527" s="349"/>
      <c r="L527" s="344"/>
      <c r="M527" s="350"/>
      <c r="N527" s="351"/>
      <c r="O527" s="352"/>
      <c r="P527" s="353"/>
      <c r="Q527" s="354"/>
      <c r="R527" s="355"/>
      <c r="S527" s="356"/>
      <c r="T527" s="357"/>
      <c r="U527" s="358"/>
      <c r="V527" s="358"/>
      <c r="W527" s="358"/>
      <c r="X527" s="359"/>
      <c r="Y527" s="344"/>
      <c r="Z527" s="344"/>
      <c r="AA527" s="344"/>
      <c r="AB527" s="344"/>
      <c r="AC527" s="344"/>
      <c r="AD527" s="344"/>
      <c r="AE527" s="344"/>
      <c r="AF527" s="344"/>
      <c r="AG527" s="101"/>
      <c r="AH527" s="344"/>
      <c r="AK527" s="3">
        <f t="shared" si="37"/>
        <v>0</v>
      </c>
      <c r="AL527" s="3">
        <f t="shared" si="38"/>
        <v>0</v>
      </c>
      <c r="AM527" s="3">
        <f t="shared" si="39"/>
        <v>0</v>
      </c>
      <c r="AN527" s="3">
        <f t="shared" si="42"/>
        <v>0</v>
      </c>
    </row>
    <row r="528">
      <c r="A528" s="343"/>
      <c r="B528" s="344"/>
      <c r="C528" s="344"/>
      <c r="D528" s="344"/>
      <c r="E528" s="344"/>
      <c r="F528" s="345"/>
      <c r="G528" s="346"/>
      <c r="H528" s="347"/>
      <c r="I528" s="348"/>
      <c r="J528" s="345"/>
      <c r="K528" s="349"/>
      <c r="L528" s="344"/>
      <c r="M528" s="350"/>
      <c r="N528" s="351"/>
      <c r="O528" s="352"/>
      <c r="P528" s="353"/>
      <c r="Q528" s="354"/>
      <c r="R528" s="355"/>
      <c r="S528" s="356"/>
      <c r="T528" s="357"/>
      <c r="U528" s="358"/>
      <c r="V528" s="358"/>
      <c r="W528" s="358"/>
      <c r="X528" s="359"/>
      <c r="Y528" s="344"/>
      <c r="Z528" s="344"/>
      <c r="AA528" s="344"/>
      <c r="AB528" s="344"/>
      <c r="AC528" s="344"/>
      <c r="AD528" s="344"/>
      <c r="AE528" s="344"/>
      <c r="AF528" s="344"/>
      <c r="AG528" s="101"/>
      <c r="AH528" s="344"/>
      <c r="AK528" s="3">
        <f t="shared" si="37"/>
        <v>0</v>
      </c>
      <c r="AL528" s="3">
        <f t="shared" si="38"/>
        <v>0</v>
      </c>
      <c r="AM528" s="3">
        <f t="shared" si="39"/>
        <v>0</v>
      </c>
      <c r="AN528" s="3">
        <f t="shared" si="42"/>
        <v>0</v>
      </c>
    </row>
    <row r="529">
      <c r="A529" s="343"/>
      <c r="B529" s="344"/>
      <c r="C529" s="344"/>
      <c r="D529" s="344"/>
      <c r="E529" s="344"/>
      <c r="F529" s="345"/>
      <c r="G529" s="346"/>
      <c r="H529" s="347"/>
      <c r="I529" s="348"/>
      <c r="J529" s="345"/>
      <c r="K529" s="349"/>
      <c r="L529" s="344"/>
      <c r="M529" s="350"/>
      <c r="N529" s="351"/>
      <c r="O529" s="352"/>
      <c r="P529" s="353"/>
      <c r="Q529" s="354"/>
      <c r="R529" s="355"/>
      <c r="S529" s="356"/>
      <c r="T529" s="357"/>
      <c r="U529" s="358"/>
      <c r="V529" s="358"/>
      <c r="W529" s="358"/>
      <c r="X529" s="359"/>
      <c r="Y529" s="344"/>
      <c r="Z529" s="344"/>
      <c r="AA529" s="344"/>
      <c r="AB529" s="344"/>
      <c r="AC529" s="344"/>
      <c r="AD529" s="344"/>
      <c r="AE529" s="344"/>
      <c r="AF529" s="344"/>
      <c r="AG529" s="101"/>
      <c r="AH529" s="344"/>
      <c r="AK529" s="3">
        <f t="shared" si="37"/>
        <v>0</v>
      </c>
      <c r="AL529" s="3">
        <f t="shared" si="38"/>
        <v>0</v>
      </c>
      <c r="AM529" s="3">
        <f t="shared" si="39"/>
        <v>0</v>
      </c>
      <c r="AN529" s="3">
        <f t="shared" si="42"/>
        <v>0</v>
      </c>
    </row>
    <row r="530">
      <c r="A530" s="343"/>
      <c r="B530" s="344"/>
      <c r="C530" s="344"/>
      <c r="D530" s="344"/>
      <c r="E530" s="344"/>
      <c r="F530" s="345"/>
      <c r="G530" s="346"/>
      <c r="H530" s="347"/>
      <c r="I530" s="348"/>
      <c r="J530" s="345"/>
      <c r="K530" s="349"/>
      <c r="L530" s="344"/>
      <c r="M530" s="350"/>
      <c r="N530" s="351"/>
      <c r="O530" s="352"/>
      <c r="P530" s="353"/>
      <c r="Q530" s="354"/>
      <c r="R530" s="355"/>
      <c r="S530" s="356"/>
      <c r="T530" s="357"/>
      <c r="U530" s="358"/>
      <c r="V530" s="358"/>
      <c r="W530" s="358"/>
      <c r="X530" s="359"/>
      <c r="Y530" s="344"/>
      <c r="Z530" s="344"/>
      <c r="AA530" s="344"/>
      <c r="AB530" s="344"/>
      <c r="AC530" s="344"/>
      <c r="AD530" s="344"/>
      <c r="AE530" s="344"/>
      <c r="AF530" s="344"/>
      <c r="AG530" s="101"/>
      <c r="AH530" s="344"/>
      <c r="AK530" s="3">
        <f t="shared" si="37"/>
        <v>0</v>
      </c>
      <c r="AL530" s="3">
        <f t="shared" si="38"/>
        <v>0</v>
      </c>
      <c r="AM530" s="3">
        <f t="shared" si="39"/>
        <v>0</v>
      </c>
      <c r="AN530" s="3">
        <f t="shared" si="42"/>
        <v>0</v>
      </c>
    </row>
    <row r="531">
      <c r="A531" s="343"/>
      <c r="B531" s="344"/>
      <c r="C531" s="344"/>
      <c r="D531" s="344"/>
      <c r="E531" s="344"/>
      <c r="F531" s="345"/>
      <c r="G531" s="346"/>
      <c r="H531" s="347"/>
      <c r="I531" s="348"/>
      <c r="J531" s="345"/>
      <c r="K531" s="349"/>
      <c r="L531" s="344"/>
      <c r="M531" s="350"/>
      <c r="N531" s="351"/>
      <c r="O531" s="352"/>
      <c r="P531" s="353"/>
      <c r="Q531" s="354"/>
      <c r="R531" s="355"/>
      <c r="S531" s="356"/>
      <c r="T531" s="357"/>
      <c r="U531" s="358"/>
      <c r="V531" s="358"/>
      <c r="W531" s="358"/>
      <c r="X531" s="359"/>
      <c r="Y531" s="344"/>
      <c r="Z531" s="344"/>
      <c r="AA531" s="344"/>
      <c r="AB531" s="344"/>
      <c r="AC531" s="344"/>
      <c r="AD531" s="344"/>
      <c r="AE531" s="344"/>
      <c r="AF531" s="344"/>
      <c r="AG531" s="101"/>
      <c r="AH531" s="344"/>
      <c r="AK531" s="3">
        <f t="shared" si="37"/>
        <v>0</v>
      </c>
      <c r="AL531" s="3">
        <f t="shared" si="38"/>
        <v>0</v>
      </c>
      <c r="AM531" s="3">
        <f t="shared" si="39"/>
        <v>0</v>
      </c>
      <c r="AN531" s="3">
        <f t="shared" si="42"/>
        <v>0</v>
      </c>
    </row>
    <row r="532">
      <c r="A532" s="343"/>
      <c r="B532" s="344"/>
      <c r="C532" s="344"/>
      <c r="D532" s="344"/>
      <c r="E532" s="344"/>
      <c r="F532" s="345"/>
      <c r="G532" s="346"/>
      <c r="H532" s="347"/>
      <c r="I532" s="348"/>
      <c r="J532" s="345"/>
      <c r="K532" s="349"/>
      <c r="L532" s="344"/>
      <c r="M532" s="350"/>
      <c r="N532" s="351"/>
      <c r="O532" s="352"/>
      <c r="P532" s="353"/>
      <c r="Q532" s="354"/>
      <c r="R532" s="355"/>
      <c r="S532" s="356"/>
      <c r="T532" s="357"/>
      <c r="U532" s="358"/>
      <c r="V532" s="358"/>
      <c r="W532" s="358"/>
      <c r="X532" s="359"/>
      <c r="Y532" s="344"/>
      <c r="Z532" s="344"/>
      <c r="AA532" s="344"/>
      <c r="AB532" s="344"/>
      <c r="AC532" s="344"/>
      <c r="AD532" s="344"/>
      <c r="AE532" s="344"/>
      <c r="AF532" s="344"/>
      <c r="AG532" s="101"/>
      <c r="AH532" s="344"/>
      <c r="AK532" s="3">
        <f t="shared" si="37"/>
        <v>0</v>
      </c>
      <c r="AL532" s="3">
        <f t="shared" si="38"/>
        <v>0</v>
      </c>
      <c r="AM532" s="3">
        <f t="shared" si="39"/>
        <v>0</v>
      </c>
      <c r="AN532" s="3">
        <f t="shared" si="42"/>
        <v>0</v>
      </c>
    </row>
    <row r="533">
      <c r="A533" s="343"/>
      <c r="B533" s="344"/>
      <c r="C533" s="344"/>
      <c r="D533" s="344"/>
      <c r="E533" s="344"/>
      <c r="F533" s="345"/>
      <c r="G533" s="346"/>
      <c r="H533" s="347"/>
      <c r="I533" s="348"/>
      <c r="J533" s="345"/>
      <c r="K533" s="349"/>
      <c r="L533" s="344"/>
      <c r="M533" s="350"/>
      <c r="N533" s="351"/>
      <c r="O533" s="352"/>
      <c r="P533" s="353"/>
      <c r="Q533" s="354"/>
      <c r="R533" s="355"/>
      <c r="S533" s="356"/>
      <c r="T533" s="357"/>
      <c r="U533" s="358"/>
      <c r="V533" s="358"/>
      <c r="W533" s="358"/>
      <c r="X533" s="359"/>
      <c r="Y533" s="344"/>
      <c r="Z533" s="344"/>
      <c r="AA533" s="344"/>
      <c r="AB533" s="344"/>
      <c r="AC533" s="344"/>
      <c r="AD533" s="344"/>
      <c r="AE533" s="344"/>
      <c r="AF533" s="344"/>
      <c r="AG533" s="101"/>
      <c r="AH533" s="344"/>
      <c r="AK533" s="3">
        <f t="shared" si="37"/>
        <v>0</v>
      </c>
      <c r="AL533" s="3">
        <f t="shared" si="38"/>
        <v>0</v>
      </c>
      <c r="AM533" s="3">
        <f t="shared" si="39"/>
        <v>0</v>
      </c>
      <c r="AN533" s="3">
        <f t="shared" si="42"/>
        <v>0</v>
      </c>
    </row>
    <row r="534">
      <c r="A534" s="343"/>
      <c r="B534" s="344"/>
      <c r="C534" s="344"/>
      <c r="D534" s="344"/>
      <c r="E534" s="344"/>
      <c r="F534" s="345"/>
      <c r="G534" s="346"/>
      <c r="H534" s="347"/>
      <c r="I534" s="348"/>
      <c r="J534" s="345"/>
      <c r="K534" s="349"/>
      <c r="L534" s="344"/>
      <c r="M534" s="350"/>
      <c r="N534" s="351"/>
      <c r="O534" s="352"/>
      <c r="P534" s="353"/>
      <c r="Q534" s="354"/>
      <c r="R534" s="355"/>
      <c r="S534" s="356"/>
      <c r="T534" s="357"/>
      <c r="U534" s="358"/>
      <c r="V534" s="358"/>
      <c r="W534" s="358"/>
      <c r="X534" s="359"/>
      <c r="Y534" s="344"/>
      <c r="Z534" s="344"/>
      <c r="AA534" s="344"/>
      <c r="AB534" s="344"/>
      <c r="AC534" s="344"/>
      <c r="AD534" s="344"/>
      <c r="AE534" s="344"/>
      <c r="AF534" s="344"/>
      <c r="AG534" s="101"/>
      <c r="AH534" s="344"/>
      <c r="AK534" s="3">
        <f t="shared" si="37"/>
        <v>0</v>
      </c>
      <c r="AL534" s="3">
        <f t="shared" si="38"/>
        <v>0</v>
      </c>
      <c r="AM534" s="3">
        <f t="shared" si="39"/>
        <v>0</v>
      </c>
      <c r="AN534" s="3">
        <f t="shared" si="42"/>
        <v>0</v>
      </c>
    </row>
    <row r="535">
      <c r="A535" s="343"/>
      <c r="B535" s="344"/>
      <c r="C535" s="344"/>
      <c r="D535" s="344"/>
      <c r="E535" s="344"/>
      <c r="F535" s="345"/>
      <c r="G535" s="346"/>
      <c r="H535" s="347"/>
      <c r="I535" s="348"/>
      <c r="J535" s="345"/>
      <c r="K535" s="349"/>
      <c r="L535" s="344"/>
      <c r="M535" s="350"/>
      <c r="N535" s="351"/>
      <c r="O535" s="352"/>
      <c r="P535" s="353"/>
      <c r="Q535" s="354"/>
      <c r="R535" s="355"/>
      <c r="S535" s="356"/>
      <c r="T535" s="357"/>
      <c r="U535" s="358"/>
      <c r="V535" s="358"/>
      <c r="W535" s="358"/>
      <c r="X535" s="359"/>
      <c r="Y535" s="344"/>
      <c r="Z535" s="344"/>
      <c r="AA535" s="344"/>
      <c r="AB535" s="344"/>
      <c r="AC535" s="344"/>
      <c r="AD535" s="344"/>
      <c r="AE535" s="344"/>
      <c r="AF535" s="344"/>
      <c r="AG535" s="101"/>
      <c r="AH535" s="344"/>
      <c r="AK535" s="3">
        <f t="shared" si="37"/>
        <v>0</v>
      </c>
      <c r="AL535" s="3">
        <f t="shared" si="38"/>
        <v>0</v>
      </c>
      <c r="AM535" s="3">
        <f t="shared" si="39"/>
        <v>0</v>
      </c>
      <c r="AN535" s="3">
        <f t="shared" si="42"/>
        <v>0</v>
      </c>
    </row>
    <row r="536">
      <c r="A536" s="343"/>
      <c r="B536" s="344"/>
      <c r="C536" s="344"/>
      <c r="D536" s="344"/>
      <c r="E536" s="344"/>
      <c r="F536" s="345"/>
      <c r="G536" s="346"/>
      <c r="H536" s="347"/>
      <c r="I536" s="348"/>
      <c r="J536" s="345"/>
      <c r="K536" s="349"/>
      <c r="L536" s="344"/>
      <c r="M536" s="350"/>
      <c r="N536" s="351"/>
      <c r="O536" s="352"/>
      <c r="P536" s="353"/>
      <c r="Q536" s="354"/>
      <c r="R536" s="355"/>
      <c r="S536" s="356"/>
      <c r="T536" s="357"/>
      <c r="U536" s="358"/>
      <c r="V536" s="358"/>
      <c r="W536" s="358"/>
      <c r="X536" s="359"/>
      <c r="Y536" s="344"/>
      <c r="Z536" s="344"/>
      <c r="AA536" s="344"/>
      <c r="AB536" s="344"/>
      <c r="AC536" s="344"/>
      <c r="AD536" s="344"/>
      <c r="AE536" s="344"/>
      <c r="AF536" s="344"/>
      <c r="AG536" s="101"/>
      <c r="AH536" s="344"/>
      <c r="AK536" s="3">
        <f t="shared" si="37"/>
        <v>0</v>
      </c>
      <c r="AL536" s="3">
        <f t="shared" si="38"/>
        <v>0</v>
      </c>
      <c r="AM536" s="3">
        <f t="shared" si="39"/>
        <v>0</v>
      </c>
      <c r="AN536" s="3">
        <f t="shared" si="42"/>
        <v>0</v>
      </c>
    </row>
    <row r="537">
      <c r="A537" s="343"/>
      <c r="B537" s="344"/>
      <c r="C537" s="344"/>
      <c r="D537" s="344"/>
      <c r="E537" s="344"/>
      <c r="F537" s="345"/>
      <c r="G537" s="346"/>
      <c r="H537" s="347"/>
      <c r="I537" s="348"/>
      <c r="J537" s="345"/>
      <c r="K537" s="349"/>
      <c r="L537" s="344"/>
      <c r="M537" s="350"/>
      <c r="N537" s="351"/>
      <c r="O537" s="352"/>
      <c r="P537" s="353"/>
      <c r="Q537" s="354"/>
      <c r="R537" s="355"/>
      <c r="S537" s="356"/>
      <c r="T537" s="357"/>
      <c r="U537" s="358"/>
      <c r="V537" s="358"/>
      <c r="W537" s="358"/>
      <c r="X537" s="359"/>
      <c r="Y537" s="344"/>
      <c r="Z537" s="344"/>
      <c r="AA537" s="344"/>
      <c r="AB537" s="344"/>
      <c r="AC537" s="344"/>
      <c r="AD537" s="344"/>
      <c r="AE537" s="344"/>
      <c r="AF537" s="344"/>
      <c r="AG537" s="101"/>
      <c r="AH537" s="344"/>
      <c r="AK537" s="3">
        <f t="shared" si="37"/>
        <v>0</v>
      </c>
      <c r="AL537" s="3">
        <f t="shared" si="38"/>
        <v>0</v>
      </c>
      <c r="AM537" s="3">
        <f t="shared" si="39"/>
        <v>0</v>
      </c>
      <c r="AN537" s="3">
        <f t="shared" si="42"/>
        <v>0</v>
      </c>
    </row>
    <row r="538">
      <c r="A538" s="343"/>
      <c r="B538" s="344"/>
      <c r="C538" s="344"/>
      <c r="D538" s="344"/>
      <c r="E538" s="344"/>
      <c r="F538" s="345"/>
      <c r="G538" s="346"/>
      <c r="H538" s="347"/>
      <c r="I538" s="348"/>
      <c r="J538" s="345"/>
      <c r="K538" s="349"/>
      <c r="L538" s="344"/>
      <c r="M538" s="350"/>
      <c r="N538" s="351"/>
      <c r="O538" s="352"/>
      <c r="P538" s="353"/>
      <c r="Q538" s="354"/>
      <c r="R538" s="355"/>
      <c r="S538" s="356"/>
      <c r="T538" s="357"/>
      <c r="U538" s="358"/>
      <c r="V538" s="358"/>
      <c r="W538" s="358"/>
      <c r="X538" s="359"/>
      <c r="Y538" s="344"/>
      <c r="Z538" s="344"/>
      <c r="AA538" s="344"/>
      <c r="AB538" s="344"/>
      <c r="AC538" s="344"/>
      <c r="AD538" s="344"/>
      <c r="AE538" s="344"/>
      <c r="AF538" s="344"/>
      <c r="AG538" s="101"/>
      <c r="AH538" s="344"/>
      <c r="AK538" s="3">
        <f t="shared" si="37"/>
        <v>0</v>
      </c>
      <c r="AL538" s="3">
        <f t="shared" si="38"/>
        <v>0</v>
      </c>
      <c r="AM538" s="3">
        <f t="shared" si="39"/>
        <v>0</v>
      </c>
      <c r="AN538" s="3">
        <f t="shared" si="42"/>
        <v>0</v>
      </c>
    </row>
    <row r="539">
      <c r="A539" s="343"/>
      <c r="B539" s="344"/>
      <c r="C539" s="344"/>
      <c r="D539" s="344"/>
      <c r="E539" s="344"/>
      <c r="F539" s="345"/>
      <c r="G539" s="346"/>
      <c r="H539" s="347"/>
      <c r="I539" s="348"/>
      <c r="J539" s="345"/>
      <c r="K539" s="349"/>
      <c r="L539" s="344"/>
      <c r="M539" s="350"/>
      <c r="N539" s="351"/>
      <c r="O539" s="352"/>
      <c r="P539" s="353"/>
      <c r="Q539" s="354"/>
      <c r="R539" s="355"/>
      <c r="S539" s="356"/>
      <c r="T539" s="357"/>
      <c r="U539" s="358"/>
      <c r="V539" s="358"/>
      <c r="W539" s="358"/>
      <c r="X539" s="359"/>
      <c r="Y539" s="344"/>
      <c r="Z539" s="344"/>
      <c r="AA539" s="344"/>
      <c r="AB539" s="344"/>
      <c r="AC539" s="344"/>
      <c r="AD539" s="344"/>
      <c r="AE539" s="344"/>
      <c r="AF539" s="344"/>
      <c r="AG539" s="101"/>
      <c r="AH539" s="344"/>
      <c r="AK539" s="3">
        <f t="shared" si="37"/>
        <v>0</v>
      </c>
      <c r="AL539" s="3">
        <f t="shared" si="38"/>
        <v>0</v>
      </c>
      <c r="AM539" s="3">
        <f t="shared" si="39"/>
        <v>0</v>
      </c>
      <c r="AN539" s="3">
        <f t="shared" si="42"/>
        <v>0</v>
      </c>
    </row>
    <row r="540">
      <c r="A540" s="343"/>
      <c r="B540" s="344"/>
      <c r="C540" s="344"/>
      <c r="D540" s="344"/>
      <c r="E540" s="344"/>
      <c r="F540" s="345"/>
      <c r="G540" s="346"/>
      <c r="H540" s="347"/>
      <c r="I540" s="348"/>
      <c r="J540" s="345"/>
      <c r="K540" s="349"/>
      <c r="L540" s="344"/>
      <c r="M540" s="350"/>
      <c r="N540" s="351"/>
      <c r="O540" s="352"/>
      <c r="P540" s="353"/>
      <c r="Q540" s="354"/>
      <c r="R540" s="355"/>
      <c r="S540" s="356"/>
      <c r="T540" s="357"/>
      <c r="U540" s="358"/>
      <c r="V540" s="358"/>
      <c r="W540" s="358"/>
      <c r="X540" s="359"/>
      <c r="Y540" s="344"/>
      <c r="Z540" s="344"/>
      <c r="AA540" s="344"/>
      <c r="AB540" s="344"/>
      <c r="AC540" s="344"/>
      <c r="AD540" s="344"/>
      <c r="AE540" s="344"/>
      <c r="AF540" s="344"/>
      <c r="AG540" s="101"/>
      <c r="AH540" s="344"/>
      <c r="AK540" s="3">
        <f t="shared" si="37"/>
        <v>0</v>
      </c>
      <c r="AL540" s="3">
        <f t="shared" si="38"/>
        <v>0</v>
      </c>
      <c r="AM540" s="3">
        <f t="shared" si="39"/>
        <v>0</v>
      </c>
      <c r="AN540" s="3">
        <f t="shared" si="42"/>
        <v>0</v>
      </c>
    </row>
    <row r="541">
      <c r="A541" s="343"/>
      <c r="B541" s="344"/>
      <c r="C541" s="344"/>
      <c r="D541" s="344"/>
      <c r="E541" s="344"/>
      <c r="F541" s="345"/>
      <c r="G541" s="346"/>
      <c r="H541" s="347"/>
      <c r="I541" s="348"/>
      <c r="J541" s="345"/>
      <c r="K541" s="349"/>
      <c r="L541" s="344"/>
      <c r="M541" s="350"/>
      <c r="N541" s="351"/>
      <c r="O541" s="352"/>
      <c r="P541" s="353"/>
      <c r="Q541" s="354"/>
      <c r="R541" s="355"/>
      <c r="S541" s="356"/>
      <c r="T541" s="357"/>
      <c r="U541" s="358"/>
      <c r="V541" s="358"/>
      <c r="W541" s="358"/>
      <c r="X541" s="359"/>
      <c r="Y541" s="344"/>
      <c r="Z541" s="344"/>
      <c r="AA541" s="344"/>
      <c r="AB541" s="344"/>
      <c r="AC541" s="344"/>
      <c r="AD541" s="344"/>
      <c r="AE541" s="344"/>
      <c r="AF541" s="344"/>
      <c r="AG541" s="101"/>
      <c r="AH541" s="344"/>
      <c r="AK541" s="3">
        <f t="shared" si="37"/>
        <v>0</v>
      </c>
      <c r="AL541" s="3">
        <f t="shared" si="38"/>
        <v>0</v>
      </c>
      <c r="AM541" s="3">
        <f t="shared" si="39"/>
        <v>0</v>
      </c>
      <c r="AN541" s="3">
        <f t="shared" si="42"/>
        <v>0</v>
      </c>
    </row>
    <row r="542">
      <c r="A542" s="343"/>
      <c r="B542" s="344"/>
      <c r="C542" s="344"/>
      <c r="D542" s="344"/>
      <c r="E542" s="344"/>
      <c r="F542" s="345"/>
      <c r="G542" s="346"/>
      <c r="H542" s="347"/>
      <c r="I542" s="348"/>
      <c r="J542" s="345"/>
      <c r="K542" s="349"/>
      <c r="L542" s="344"/>
      <c r="M542" s="350"/>
      <c r="N542" s="351"/>
      <c r="O542" s="352"/>
      <c r="P542" s="353"/>
      <c r="Q542" s="354"/>
      <c r="R542" s="355"/>
      <c r="S542" s="356"/>
      <c r="T542" s="357"/>
      <c r="U542" s="358"/>
      <c r="V542" s="358"/>
      <c r="W542" s="358"/>
      <c r="X542" s="359"/>
      <c r="Y542" s="344"/>
      <c r="Z542" s="344"/>
      <c r="AA542" s="344"/>
      <c r="AB542" s="344"/>
      <c r="AC542" s="344"/>
      <c r="AD542" s="344"/>
      <c r="AE542" s="344"/>
      <c r="AF542" s="344"/>
      <c r="AG542" s="101"/>
      <c r="AH542" s="344"/>
      <c r="AK542" s="3">
        <f t="shared" si="37"/>
        <v>0</v>
      </c>
      <c r="AL542" s="3">
        <f t="shared" si="38"/>
        <v>0</v>
      </c>
      <c r="AM542" s="3">
        <f t="shared" si="39"/>
        <v>0</v>
      </c>
      <c r="AN542" s="3">
        <f t="shared" si="42"/>
        <v>0</v>
      </c>
    </row>
    <row r="543">
      <c r="A543" s="343"/>
      <c r="B543" s="344"/>
      <c r="C543" s="344"/>
      <c r="D543" s="344"/>
      <c r="E543" s="344"/>
      <c r="F543" s="345"/>
      <c r="G543" s="346"/>
      <c r="H543" s="347"/>
      <c r="I543" s="348"/>
      <c r="J543" s="345"/>
      <c r="K543" s="349"/>
      <c r="L543" s="344"/>
      <c r="M543" s="350"/>
      <c r="N543" s="351"/>
      <c r="O543" s="352"/>
      <c r="P543" s="353"/>
      <c r="Q543" s="354"/>
      <c r="R543" s="355"/>
      <c r="S543" s="356"/>
      <c r="T543" s="357"/>
      <c r="U543" s="358"/>
      <c r="V543" s="358"/>
      <c r="W543" s="358"/>
      <c r="X543" s="359"/>
      <c r="Y543" s="344"/>
      <c r="Z543" s="344"/>
      <c r="AA543" s="344"/>
      <c r="AB543" s="344"/>
      <c r="AC543" s="344"/>
      <c r="AD543" s="344"/>
      <c r="AE543" s="344"/>
      <c r="AF543" s="344"/>
      <c r="AG543" s="101"/>
      <c r="AH543" s="344"/>
      <c r="AK543" s="3">
        <f t="shared" si="37"/>
        <v>0</v>
      </c>
      <c r="AL543" s="3">
        <f t="shared" si="38"/>
        <v>0</v>
      </c>
      <c r="AM543" s="3">
        <f t="shared" si="39"/>
        <v>0</v>
      </c>
      <c r="AN543" s="3">
        <f t="shared" si="42"/>
        <v>0</v>
      </c>
    </row>
    <row r="544">
      <c r="A544" s="343"/>
      <c r="B544" s="344"/>
      <c r="C544" s="344"/>
      <c r="D544" s="344"/>
      <c r="E544" s="344"/>
      <c r="F544" s="345"/>
      <c r="G544" s="346"/>
      <c r="H544" s="347"/>
      <c r="I544" s="348"/>
      <c r="J544" s="345"/>
      <c r="K544" s="349"/>
      <c r="L544" s="344"/>
      <c r="M544" s="350"/>
      <c r="N544" s="351"/>
      <c r="O544" s="352"/>
      <c r="P544" s="353"/>
      <c r="Q544" s="354"/>
      <c r="R544" s="355"/>
      <c r="S544" s="356"/>
      <c r="T544" s="357"/>
      <c r="U544" s="358"/>
      <c r="V544" s="358"/>
      <c r="W544" s="358"/>
      <c r="X544" s="359"/>
      <c r="Y544" s="344"/>
      <c r="Z544" s="344"/>
      <c r="AA544" s="344"/>
      <c r="AB544" s="344"/>
      <c r="AC544" s="344"/>
      <c r="AD544" s="344"/>
      <c r="AE544" s="344"/>
      <c r="AF544" s="344"/>
      <c r="AG544" s="101"/>
      <c r="AH544" s="344"/>
      <c r="AK544" s="3">
        <f t="shared" si="37"/>
        <v>0</v>
      </c>
      <c r="AL544" s="3">
        <f t="shared" si="38"/>
        <v>0</v>
      </c>
      <c r="AM544" s="3">
        <f t="shared" si="39"/>
        <v>0</v>
      </c>
      <c r="AN544" s="3">
        <f t="shared" si="42"/>
        <v>0</v>
      </c>
    </row>
    <row r="545">
      <c r="A545" s="343"/>
      <c r="B545" s="344"/>
      <c r="C545" s="344"/>
      <c r="D545" s="344"/>
      <c r="E545" s="344"/>
      <c r="F545" s="345"/>
      <c r="G545" s="346"/>
      <c r="H545" s="347"/>
      <c r="I545" s="348"/>
      <c r="J545" s="345"/>
      <c r="K545" s="349"/>
      <c r="L545" s="344"/>
      <c r="M545" s="350"/>
      <c r="N545" s="351"/>
      <c r="O545" s="352"/>
      <c r="P545" s="353"/>
      <c r="Q545" s="354"/>
      <c r="R545" s="355"/>
      <c r="S545" s="356"/>
      <c r="T545" s="357"/>
      <c r="U545" s="358"/>
      <c r="V545" s="358"/>
      <c r="W545" s="358"/>
      <c r="X545" s="359"/>
      <c r="Y545" s="344"/>
      <c r="Z545" s="344"/>
      <c r="AA545" s="344"/>
      <c r="AB545" s="344"/>
      <c r="AC545" s="344"/>
      <c r="AD545" s="344"/>
      <c r="AE545" s="344"/>
      <c r="AF545" s="344"/>
      <c r="AG545" s="101"/>
      <c r="AH545" s="344"/>
      <c r="AK545" s="3">
        <f t="shared" si="37"/>
        <v>0</v>
      </c>
      <c r="AL545" s="3">
        <f t="shared" si="38"/>
        <v>0</v>
      </c>
      <c r="AM545" s="3">
        <f t="shared" si="39"/>
        <v>0</v>
      </c>
      <c r="AN545" s="3">
        <f t="shared" si="42"/>
        <v>0</v>
      </c>
    </row>
    <row r="546">
      <c r="A546" s="343"/>
      <c r="B546" s="344"/>
      <c r="C546" s="344"/>
      <c r="D546" s="344"/>
      <c r="E546" s="344"/>
      <c r="F546" s="345"/>
      <c r="G546" s="346"/>
      <c r="H546" s="347"/>
      <c r="I546" s="348"/>
      <c r="J546" s="345"/>
      <c r="K546" s="349"/>
      <c r="L546" s="344"/>
      <c r="M546" s="350"/>
      <c r="N546" s="351"/>
      <c r="O546" s="352"/>
      <c r="P546" s="353"/>
      <c r="Q546" s="354"/>
      <c r="R546" s="355"/>
      <c r="S546" s="356"/>
      <c r="T546" s="357"/>
      <c r="U546" s="358"/>
      <c r="V546" s="358"/>
      <c r="W546" s="358"/>
      <c r="X546" s="359"/>
      <c r="Y546" s="344"/>
      <c r="Z546" s="344"/>
      <c r="AA546" s="344"/>
      <c r="AB546" s="344"/>
      <c r="AC546" s="344"/>
      <c r="AD546" s="344"/>
      <c r="AE546" s="344"/>
      <c r="AF546" s="344"/>
      <c r="AG546" s="101"/>
      <c r="AH546" s="344"/>
      <c r="AK546" s="3">
        <f t="shared" si="37"/>
        <v>0</v>
      </c>
      <c r="AL546" s="3">
        <f t="shared" si="38"/>
        <v>0</v>
      </c>
      <c r="AM546" s="3">
        <f t="shared" si="39"/>
        <v>0</v>
      </c>
      <c r="AN546" s="3">
        <f t="shared" si="42"/>
        <v>0</v>
      </c>
    </row>
    <row r="547">
      <c r="A547" s="343"/>
      <c r="B547" s="344"/>
      <c r="C547" s="344"/>
      <c r="D547" s="344"/>
      <c r="E547" s="344"/>
      <c r="F547" s="345"/>
      <c r="G547" s="346"/>
      <c r="H547" s="347"/>
      <c r="I547" s="348"/>
      <c r="J547" s="345"/>
      <c r="K547" s="349"/>
      <c r="L547" s="344"/>
      <c r="M547" s="350"/>
      <c r="N547" s="351"/>
      <c r="O547" s="352"/>
      <c r="P547" s="353"/>
      <c r="Q547" s="354"/>
      <c r="R547" s="355"/>
      <c r="S547" s="356"/>
      <c r="T547" s="357"/>
      <c r="U547" s="358"/>
      <c r="V547" s="358"/>
      <c r="W547" s="358"/>
      <c r="X547" s="359"/>
      <c r="Y547" s="344"/>
      <c r="Z547" s="344"/>
      <c r="AA547" s="344"/>
      <c r="AB547" s="344"/>
      <c r="AC547" s="344"/>
      <c r="AD547" s="344"/>
      <c r="AE547" s="344"/>
      <c r="AF547" s="344"/>
      <c r="AG547" s="101"/>
      <c r="AH547" s="344"/>
      <c r="AK547" s="3">
        <f t="shared" si="37"/>
        <v>0</v>
      </c>
      <c r="AL547" s="3">
        <f t="shared" si="38"/>
        <v>0</v>
      </c>
      <c r="AM547" s="3">
        <f t="shared" si="39"/>
        <v>0</v>
      </c>
      <c r="AN547" s="3">
        <f t="shared" si="42"/>
        <v>0</v>
      </c>
    </row>
    <row r="548">
      <c r="A548" s="343"/>
      <c r="B548" s="344"/>
      <c r="C548" s="344"/>
      <c r="D548" s="344"/>
      <c r="E548" s="344"/>
      <c r="F548" s="345"/>
      <c r="G548" s="346"/>
      <c r="H548" s="347"/>
      <c r="I548" s="348"/>
      <c r="J548" s="345"/>
      <c r="K548" s="349"/>
      <c r="L548" s="344"/>
      <c r="M548" s="350"/>
      <c r="N548" s="351"/>
      <c r="O548" s="352"/>
      <c r="P548" s="353"/>
      <c r="Q548" s="354"/>
      <c r="R548" s="355"/>
      <c r="S548" s="356"/>
      <c r="T548" s="357"/>
      <c r="U548" s="358"/>
      <c r="V548" s="358"/>
      <c r="W548" s="358"/>
      <c r="X548" s="359"/>
      <c r="Y548" s="344"/>
      <c r="Z548" s="344"/>
      <c r="AA548" s="344"/>
      <c r="AB548" s="344"/>
      <c r="AC548" s="344"/>
      <c r="AD548" s="344"/>
      <c r="AE548" s="344"/>
      <c r="AF548" s="344"/>
      <c r="AG548" s="101"/>
      <c r="AH548" s="344"/>
      <c r="AK548" s="3">
        <f t="shared" si="37"/>
        <v>0</v>
      </c>
      <c r="AL548" s="3">
        <f t="shared" si="38"/>
        <v>0</v>
      </c>
      <c r="AM548" s="3">
        <f t="shared" si="39"/>
        <v>0</v>
      </c>
      <c r="AN548" s="3">
        <f t="shared" si="42"/>
        <v>0</v>
      </c>
    </row>
    <row r="549">
      <c r="A549" s="343"/>
      <c r="B549" s="344"/>
      <c r="C549" s="344"/>
      <c r="D549" s="344"/>
      <c r="E549" s="344"/>
      <c r="F549" s="345"/>
      <c r="G549" s="346"/>
      <c r="H549" s="347"/>
      <c r="I549" s="348"/>
      <c r="J549" s="345"/>
      <c r="K549" s="349"/>
      <c r="L549" s="344"/>
      <c r="M549" s="350"/>
      <c r="N549" s="351"/>
      <c r="O549" s="352"/>
      <c r="P549" s="353"/>
      <c r="Q549" s="354"/>
      <c r="R549" s="355"/>
      <c r="S549" s="356"/>
      <c r="T549" s="357"/>
      <c r="U549" s="358"/>
      <c r="V549" s="358"/>
      <c r="W549" s="358"/>
      <c r="X549" s="359"/>
      <c r="Y549" s="344"/>
      <c r="Z549" s="344"/>
      <c r="AA549" s="344"/>
      <c r="AB549" s="344"/>
      <c r="AC549" s="344"/>
      <c r="AD549" s="344"/>
      <c r="AE549" s="344"/>
      <c r="AF549" s="344"/>
      <c r="AG549" s="101"/>
      <c r="AH549" s="344"/>
      <c r="AK549" s="3">
        <f t="shared" si="37"/>
        <v>0</v>
      </c>
      <c r="AL549" s="3">
        <f t="shared" si="38"/>
        <v>0</v>
      </c>
      <c r="AM549" s="3">
        <f t="shared" si="39"/>
        <v>0</v>
      </c>
      <c r="AN549" s="3">
        <f t="shared" si="42"/>
        <v>0</v>
      </c>
    </row>
    <row r="550">
      <c r="A550" s="343"/>
      <c r="B550" s="344"/>
      <c r="C550" s="344"/>
      <c r="D550" s="344"/>
      <c r="E550" s="344"/>
      <c r="F550" s="345"/>
      <c r="G550" s="346"/>
      <c r="H550" s="347"/>
      <c r="I550" s="348"/>
      <c r="J550" s="345"/>
      <c r="K550" s="349"/>
      <c r="L550" s="344"/>
      <c r="M550" s="350"/>
      <c r="N550" s="351"/>
      <c r="O550" s="352"/>
      <c r="P550" s="353"/>
      <c r="Q550" s="354"/>
      <c r="R550" s="355"/>
      <c r="S550" s="356"/>
      <c r="T550" s="357"/>
      <c r="U550" s="358"/>
      <c r="V550" s="358"/>
      <c r="W550" s="358"/>
      <c r="X550" s="359"/>
      <c r="Y550" s="344"/>
      <c r="Z550" s="344"/>
      <c r="AA550" s="344"/>
      <c r="AB550" s="344"/>
      <c r="AC550" s="344"/>
      <c r="AD550" s="344"/>
      <c r="AE550" s="344"/>
      <c r="AF550" s="344"/>
      <c r="AG550" s="101"/>
      <c r="AH550" s="344"/>
      <c r="AK550" s="3">
        <f t="shared" si="37"/>
        <v>0</v>
      </c>
      <c r="AL550" s="3">
        <f t="shared" si="38"/>
        <v>0</v>
      </c>
      <c r="AM550" s="3">
        <f t="shared" si="39"/>
        <v>0</v>
      </c>
      <c r="AN550" s="3">
        <f t="shared" si="42"/>
        <v>0</v>
      </c>
    </row>
    <row r="551">
      <c r="A551" s="343"/>
      <c r="B551" s="344"/>
      <c r="C551" s="344"/>
      <c r="D551" s="344"/>
      <c r="E551" s="344"/>
      <c r="F551" s="345"/>
      <c r="G551" s="346"/>
      <c r="H551" s="347"/>
      <c r="I551" s="348"/>
      <c r="J551" s="345"/>
      <c r="K551" s="349"/>
      <c r="L551" s="344"/>
      <c r="M551" s="350"/>
      <c r="N551" s="351"/>
      <c r="O551" s="352"/>
      <c r="P551" s="353"/>
      <c r="Q551" s="354"/>
      <c r="R551" s="355"/>
      <c r="S551" s="356"/>
      <c r="T551" s="357"/>
      <c r="U551" s="358"/>
      <c r="V551" s="358"/>
      <c r="W551" s="358"/>
      <c r="X551" s="359"/>
      <c r="Y551" s="344"/>
      <c r="Z551" s="344"/>
      <c r="AA551" s="344"/>
      <c r="AB551" s="344"/>
      <c r="AC551" s="344"/>
      <c r="AD551" s="344"/>
      <c r="AE551" s="344"/>
      <c r="AF551" s="344"/>
      <c r="AG551" s="101"/>
      <c r="AH551" s="344"/>
      <c r="AK551" s="3">
        <f t="shared" si="37"/>
        <v>0</v>
      </c>
      <c r="AL551" s="3">
        <f t="shared" si="38"/>
        <v>0</v>
      </c>
      <c r="AM551" s="3">
        <f t="shared" si="39"/>
        <v>0</v>
      </c>
      <c r="AN551" s="3">
        <f t="shared" si="42"/>
        <v>0</v>
      </c>
    </row>
    <row r="552">
      <c r="A552" s="343"/>
      <c r="B552" s="344"/>
      <c r="C552" s="344"/>
      <c r="D552" s="344"/>
      <c r="E552" s="344"/>
      <c r="F552" s="345"/>
      <c r="G552" s="346"/>
      <c r="H552" s="347"/>
      <c r="I552" s="348"/>
      <c r="J552" s="345"/>
      <c r="K552" s="349"/>
      <c r="L552" s="344"/>
      <c r="M552" s="350"/>
      <c r="N552" s="351"/>
      <c r="O552" s="352"/>
      <c r="P552" s="353"/>
      <c r="Q552" s="354"/>
      <c r="R552" s="355"/>
      <c r="S552" s="356"/>
      <c r="T552" s="357"/>
      <c r="U552" s="358"/>
      <c r="V552" s="358"/>
      <c r="W552" s="358"/>
      <c r="X552" s="359"/>
      <c r="Y552" s="344"/>
      <c r="Z552" s="344"/>
      <c r="AA552" s="344"/>
      <c r="AB552" s="344"/>
      <c r="AC552" s="344"/>
      <c r="AD552" s="344"/>
      <c r="AE552" s="344"/>
      <c r="AF552" s="344"/>
      <c r="AG552" s="101"/>
      <c r="AH552" s="344"/>
      <c r="AK552" s="3">
        <f t="shared" si="37"/>
        <v>0</v>
      </c>
      <c r="AL552" s="3">
        <f t="shared" si="38"/>
        <v>0</v>
      </c>
      <c r="AM552" s="3">
        <f t="shared" si="39"/>
        <v>0</v>
      </c>
      <c r="AN552" s="3">
        <f t="shared" si="42"/>
        <v>0</v>
      </c>
    </row>
    <row r="553">
      <c r="A553" s="343"/>
      <c r="B553" s="344"/>
      <c r="C553" s="344"/>
      <c r="D553" s="344"/>
      <c r="E553" s="344"/>
      <c r="F553" s="345"/>
      <c r="G553" s="346"/>
      <c r="H553" s="347"/>
      <c r="I553" s="348"/>
      <c r="J553" s="345"/>
      <c r="K553" s="349"/>
      <c r="L553" s="344"/>
      <c r="M553" s="350"/>
      <c r="N553" s="351"/>
      <c r="O553" s="352"/>
      <c r="P553" s="353"/>
      <c r="Q553" s="354"/>
      <c r="R553" s="355"/>
      <c r="S553" s="356"/>
      <c r="T553" s="357"/>
      <c r="U553" s="358"/>
      <c r="V553" s="358"/>
      <c r="W553" s="358"/>
      <c r="X553" s="359"/>
      <c r="Y553" s="344"/>
      <c r="Z553" s="344"/>
      <c r="AA553" s="344"/>
      <c r="AB553" s="344"/>
      <c r="AC553" s="344"/>
      <c r="AD553" s="344"/>
      <c r="AE553" s="344"/>
      <c r="AF553" s="344"/>
      <c r="AG553" s="101"/>
      <c r="AH553" s="344"/>
      <c r="AK553" s="3">
        <f t="shared" si="37"/>
        <v>0</v>
      </c>
      <c r="AL553" s="3">
        <f t="shared" si="38"/>
        <v>0</v>
      </c>
      <c r="AM553" s="3">
        <f t="shared" si="39"/>
        <v>0</v>
      </c>
      <c r="AN553" s="3">
        <f t="shared" si="42"/>
        <v>0</v>
      </c>
    </row>
    <row r="554">
      <c r="A554" s="343"/>
      <c r="B554" s="344"/>
      <c r="C554" s="344"/>
      <c r="D554" s="344"/>
      <c r="E554" s="344"/>
      <c r="F554" s="345"/>
      <c r="G554" s="346"/>
      <c r="H554" s="347"/>
      <c r="I554" s="348"/>
      <c r="J554" s="345"/>
      <c r="K554" s="349"/>
      <c r="L554" s="344"/>
      <c r="M554" s="350"/>
      <c r="N554" s="351"/>
      <c r="O554" s="352"/>
      <c r="P554" s="353"/>
      <c r="Q554" s="354"/>
      <c r="R554" s="355"/>
      <c r="S554" s="356"/>
      <c r="T554" s="357"/>
      <c r="U554" s="358"/>
      <c r="V554" s="358"/>
      <c r="W554" s="358"/>
      <c r="X554" s="359"/>
      <c r="Y554" s="344"/>
      <c r="Z554" s="344"/>
      <c r="AA554" s="344"/>
      <c r="AB554" s="344"/>
      <c r="AC554" s="344"/>
      <c r="AD554" s="344"/>
      <c r="AE554" s="344"/>
      <c r="AF554" s="344"/>
      <c r="AG554" s="101"/>
      <c r="AH554" s="344"/>
      <c r="AK554" s="3">
        <f t="shared" si="37"/>
        <v>0</v>
      </c>
      <c r="AL554" s="3">
        <f t="shared" si="38"/>
        <v>0</v>
      </c>
      <c r="AM554" s="3">
        <f t="shared" si="39"/>
        <v>0</v>
      </c>
      <c r="AN554" s="3">
        <f t="shared" si="42"/>
        <v>0</v>
      </c>
    </row>
    <row r="555">
      <c r="A555" s="343"/>
      <c r="B555" s="344"/>
      <c r="C555" s="344"/>
      <c r="D555" s="344"/>
      <c r="E555" s="344"/>
      <c r="F555" s="345"/>
      <c r="G555" s="346"/>
      <c r="H555" s="347"/>
      <c r="I555" s="348"/>
      <c r="J555" s="345"/>
      <c r="K555" s="349"/>
      <c r="L555" s="344"/>
      <c r="M555" s="350"/>
      <c r="N555" s="351"/>
      <c r="O555" s="352"/>
      <c r="P555" s="353"/>
      <c r="Q555" s="354"/>
      <c r="R555" s="355"/>
      <c r="S555" s="356"/>
      <c r="T555" s="357"/>
      <c r="U555" s="358"/>
      <c r="V555" s="358"/>
      <c r="W555" s="358"/>
      <c r="X555" s="359"/>
      <c r="Y555" s="344"/>
      <c r="Z555" s="344"/>
      <c r="AA555" s="344"/>
      <c r="AB555" s="344"/>
      <c r="AC555" s="344"/>
      <c r="AD555" s="344"/>
      <c r="AE555" s="344"/>
      <c r="AF555" s="344"/>
      <c r="AG555" s="101"/>
      <c r="AH555" s="344"/>
      <c r="AK555" s="3">
        <f t="shared" si="37"/>
        <v>0</v>
      </c>
      <c r="AL555" s="3">
        <f t="shared" si="38"/>
        <v>0</v>
      </c>
      <c r="AM555" s="3">
        <f t="shared" si="39"/>
        <v>0</v>
      </c>
      <c r="AN555" s="3">
        <f t="shared" si="42"/>
        <v>0</v>
      </c>
    </row>
    <row r="556">
      <c r="A556" s="343"/>
      <c r="B556" s="344"/>
      <c r="C556" s="344"/>
      <c r="D556" s="344"/>
      <c r="E556" s="344"/>
      <c r="F556" s="345"/>
      <c r="G556" s="346"/>
      <c r="H556" s="347"/>
      <c r="I556" s="348"/>
      <c r="J556" s="345"/>
      <c r="K556" s="349"/>
      <c r="L556" s="344"/>
      <c r="M556" s="350"/>
      <c r="N556" s="351"/>
      <c r="O556" s="352"/>
      <c r="P556" s="353"/>
      <c r="Q556" s="354"/>
      <c r="R556" s="355"/>
      <c r="S556" s="356"/>
      <c r="T556" s="357"/>
      <c r="U556" s="358"/>
      <c r="V556" s="358"/>
      <c r="W556" s="358"/>
      <c r="X556" s="359"/>
      <c r="Y556" s="344"/>
      <c r="Z556" s="344"/>
      <c r="AA556" s="344"/>
      <c r="AB556" s="344"/>
      <c r="AC556" s="344"/>
      <c r="AD556" s="344"/>
      <c r="AE556" s="344"/>
      <c r="AF556" s="344"/>
      <c r="AG556" s="101"/>
      <c r="AH556" s="344"/>
      <c r="AK556" s="3">
        <f t="shared" si="37"/>
        <v>0</v>
      </c>
      <c r="AL556" s="3">
        <f t="shared" si="38"/>
        <v>0</v>
      </c>
      <c r="AM556" s="3">
        <f t="shared" si="39"/>
        <v>0</v>
      </c>
      <c r="AN556" s="3">
        <f t="shared" si="42"/>
        <v>0</v>
      </c>
    </row>
    <row r="557">
      <c r="A557" s="343"/>
      <c r="B557" s="344"/>
      <c r="C557" s="344"/>
      <c r="D557" s="344"/>
      <c r="E557" s="344"/>
      <c r="F557" s="345"/>
      <c r="G557" s="346"/>
      <c r="H557" s="347"/>
      <c r="I557" s="348"/>
      <c r="J557" s="345"/>
      <c r="K557" s="349"/>
      <c r="L557" s="344"/>
      <c r="M557" s="350"/>
      <c r="N557" s="351"/>
      <c r="O557" s="352"/>
      <c r="P557" s="353"/>
      <c r="Q557" s="354"/>
      <c r="R557" s="355"/>
      <c r="S557" s="356"/>
      <c r="T557" s="357"/>
      <c r="U557" s="358"/>
      <c r="V557" s="358"/>
      <c r="W557" s="358"/>
      <c r="X557" s="359"/>
      <c r="Y557" s="344"/>
      <c r="Z557" s="344"/>
      <c r="AA557" s="344"/>
      <c r="AB557" s="344"/>
      <c r="AC557" s="344"/>
      <c r="AD557" s="344"/>
      <c r="AE557" s="344"/>
      <c r="AF557" s="344"/>
      <c r="AG557" s="101"/>
      <c r="AH557" s="344"/>
      <c r="AK557" s="3">
        <f t="shared" si="37"/>
        <v>0</v>
      </c>
      <c r="AL557" s="3">
        <f t="shared" si="38"/>
        <v>0</v>
      </c>
      <c r="AM557" s="3">
        <f t="shared" si="39"/>
        <v>0</v>
      </c>
      <c r="AN557" s="3">
        <f t="shared" si="42"/>
        <v>0</v>
      </c>
    </row>
    <row r="558">
      <c r="A558" s="343"/>
      <c r="B558" s="344"/>
      <c r="C558" s="344"/>
      <c r="D558" s="344"/>
      <c r="E558" s="344"/>
      <c r="F558" s="345"/>
      <c r="G558" s="346"/>
      <c r="H558" s="347"/>
      <c r="I558" s="348"/>
      <c r="J558" s="345"/>
      <c r="K558" s="349"/>
      <c r="L558" s="344"/>
      <c r="M558" s="350"/>
      <c r="N558" s="351"/>
      <c r="O558" s="352"/>
      <c r="P558" s="353"/>
      <c r="Q558" s="354"/>
      <c r="R558" s="355"/>
      <c r="S558" s="356"/>
      <c r="T558" s="357"/>
      <c r="U558" s="358"/>
      <c r="V558" s="358"/>
      <c r="W558" s="358"/>
      <c r="X558" s="359"/>
      <c r="Y558" s="344"/>
      <c r="Z558" s="344"/>
      <c r="AA558" s="344"/>
      <c r="AB558" s="344"/>
      <c r="AC558" s="344"/>
      <c r="AD558" s="344"/>
      <c r="AE558" s="344"/>
      <c r="AF558" s="344"/>
      <c r="AG558" s="101"/>
      <c r="AH558" s="344"/>
      <c r="AK558" s="3">
        <f t="shared" si="37"/>
        <v>0</v>
      </c>
      <c r="AL558" s="3">
        <f t="shared" si="38"/>
        <v>0</v>
      </c>
      <c r="AM558" s="3">
        <f t="shared" si="39"/>
        <v>0</v>
      </c>
      <c r="AN558" s="3">
        <f t="shared" si="42"/>
        <v>0</v>
      </c>
    </row>
    <row r="559">
      <c r="A559" s="343"/>
      <c r="B559" s="344"/>
      <c r="C559" s="344"/>
      <c r="D559" s="344"/>
      <c r="E559" s="344"/>
      <c r="F559" s="345"/>
      <c r="G559" s="346"/>
      <c r="H559" s="347"/>
      <c r="I559" s="348"/>
      <c r="J559" s="345"/>
      <c r="K559" s="349"/>
      <c r="L559" s="344"/>
      <c r="M559" s="350"/>
      <c r="N559" s="351"/>
      <c r="O559" s="352"/>
      <c r="P559" s="353"/>
      <c r="Q559" s="354"/>
      <c r="R559" s="355"/>
      <c r="S559" s="356"/>
      <c r="T559" s="357"/>
      <c r="U559" s="358"/>
      <c r="V559" s="358"/>
      <c r="W559" s="358"/>
      <c r="X559" s="359"/>
      <c r="Y559" s="344"/>
      <c r="Z559" s="344"/>
      <c r="AA559" s="344"/>
      <c r="AB559" s="344"/>
      <c r="AC559" s="344"/>
      <c r="AD559" s="344"/>
      <c r="AE559" s="344"/>
      <c r="AF559" s="344"/>
      <c r="AG559" s="101"/>
      <c r="AH559" s="344"/>
      <c r="AK559" s="3">
        <f t="shared" si="37"/>
        <v>0</v>
      </c>
      <c r="AL559" s="3">
        <f t="shared" si="38"/>
        <v>0</v>
      </c>
      <c r="AM559" s="3">
        <f t="shared" si="39"/>
        <v>0</v>
      </c>
      <c r="AN559" s="3">
        <f t="shared" si="42"/>
        <v>0</v>
      </c>
    </row>
    <row r="560">
      <c r="A560" s="343"/>
      <c r="B560" s="344"/>
      <c r="C560" s="344"/>
      <c r="D560" s="344"/>
      <c r="E560" s="344"/>
      <c r="F560" s="345"/>
      <c r="G560" s="346"/>
      <c r="H560" s="347"/>
      <c r="I560" s="348"/>
      <c r="J560" s="345"/>
      <c r="K560" s="349"/>
      <c r="L560" s="344"/>
      <c r="M560" s="350"/>
      <c r="N560" s="351"/>
      <c r="O560" s="352"/>
      <c r="P560" s="353"/>
      <c r="Q560" s="354"/>
      <c r="R560" s="355"/>
      <c r="S560" s="356"/>
      <c r="T560" s="357"/>
      <c r="U560" s="358"/>
      <c r="V560" s="358"/>
      <c r="W560" s="358"/>
      <c r="X560" s="359"/>
      <c r="Y560" s="344"/>
      <c r="Z560" s="344"/>
      <c r="AA560" s="344"/>
      <c r="AB560" s="344"/>
      <c r="AC560" s="344"/>
      <c r="AD560" s="344"/>
      <c r="AE560" s="344"/>
      <c r="AF560" s="344"/>
      <c r="AG560" s="101"/>
      <c r="AH560" s="344"/>
      <c r="AK560" s="3">
        <f t="shared" si="37"/>
        <v>0</v>
      </c>
      <c r="AL560" s="3">
        <f t="shared" si="38"/>
        <v>0</v>
      </c>
      <c r="AM560" s="3">
        <f t="shared" si="39"/>
        <v>0</v>
      </c>
      <c r="AN560" s="3">
        <f t="shared" si="42"/>
        <v>0</v>
      </c>
    </row>
    <row r="561">
      <c r="A561" s="343"/>
      <c r="B561" s="344"/>
      <c r="C561" s="344"/>
      <c r="D561" s="344"/>
      <c r="E561" s="344"/>
      <c r="F561" s="345"/>
      <c r="G561" s="346"/>
      <c r="H561" s="347"/>
      <c r="I561" s="348"/>
      <c r="J561" s="345"/>
      <c r="K561" s="349"/>
      <c r="L561" s="344"/>
      <c r="M561" s="350"/>
      <c r="N561" s="351"/>
      <c r="O561" s="352"/>
      <c r="P561" s="353"/>
      <c r="Q561" s="354"/>
      <c r="R561" s="355"/>
      <c r="S561" s="356"/>
      <c r="T561" s="357"/>
      <c r="U561" s="358"/>
      <c r="V561" s="358"/>
      <c r="W561" s="358"/>
      <c r="X561" s="359"/>
      <c r="Y561" s="344"/>
      <c r="Z561" s="344"/>
      <c r="AA561" s="344"/>
      <c r="AB561" s="344"/>
      <c r="AC561" s="344"/>
      <c r="AD561" s="344"/>
      <c r="AE561" s="344"/>
      <c r="AF561" s="344"/>
      <c r="AG561" s="101"/>
      <c r="AH561" s="344"/>
      <c r="AK561" s="3">
        <f t="shared" si="37"/>
        <v>0</v>
      </c>
      <c r="AL561" s="3">
        <f t="shared" si="38"/>
        <v>0</v>
      </c>
      <c r="AM561" s="3">
        <f t="shared" si="39"/>
        <v>0</v>
      </c>
      <c r="AN561" s="3">
        <f t="shared" si="42"/>
        <v>0</v>
      </c>
    </row>
    <row r="562">
      <c r="A562" s="343"/>
      <c r="B562" s="344"/>
      <c r="C562" s="344"/>
      <c r="D562" s="344"/>
      <c r="E562" s="344"/>
      <c r="F562" s="345"/>
      <c r="G562" s="346"/>
      <c r="H562" s="347"/>
      <c r="I562" s="348"/>
      <c r="J562" s="345"/>
      <c r="K562" s="349"/>
      <c r="L562" s="344"/>
      <c r="M562" s="350"/>
      <c r="N562" s="351"/>
      <c r="O562" s="352"/>
      <c r="P562" s="353"/>
      <c r="Q562" s="354"/>
      <c r="R562" s="355"/>
      <c r="S562" s="356"/>
      <c r="T562" s="357"/>
      <c r="U562" s="358"/>
      <c r="V562" s="358"/>
      <c r="W562" s="358"/>
      <c r="X562" s="359"/>
      <c r="Y562" s="344"/>
      <c r="Z562" s="344"/>
      <c r="AA562" s="344"/>
      <c r="AB562" s="344"/>
      <c r="AC562" s="344"/>
      <c r="AD562" s="344"/>
      <c r="AE562" s="344"/>
      <c r="AF562" s="344"/>
      <c r="AG562" s="101"/>
      <c r="AH562" s="344"/>
      <c r="AK562" s="3">
        <f t="shared" si="37"/>
        <v>0</v>
      </c>
      <c r="AL562" s="3">
        <f t="shared" si="38"/>
        <v>0</v>
      </c>
      <c r="AM562" s="3">
        <f t="shared" si="39"/>
        <v>0</v>
      </c>
      <c r="AN562" s="3">
        <f t="shared" si="42"/>
        <v>0</v>
      </c>
    </row>
    <row r="563">
      <c r="A563" s="343"/>
      <c r="B563" s="344"/>
      <c r="C563" s="344"/>
      <c r="D563" s="344"/>
      <c r="E563" s="344"/>
      <c r="F563" s="345"/>
      <c r="G563" s="346"/>
      <c r="H563" s="347"/>
      <c r="I563" s="348"/>
      <c r="J563" s="345"/>
      <c r="K563" s="349"/>
      <c r="L563" s="344"/>
      <c r="M563" s="350"/>
      <c r="N563" s="351"/>
      <c r="O563" s="352"/>
      <c r="P563" s="353"/>
      <c r="Q563" s="354"/>
      <c r="R563" s="355"/>
      <c r="S563" s="356"/>
      <c r="T563" s="357"/>
      <c r="U563" s="358"/>
      <c r="V563" s="358"/>
      <c r="W563" s="358"/>
      <c r="X563" s="359"/>
      <c r="Y563" s="344"/>
      <c r="Z563" s="344"/>
      <c r="AA563" s="344"/>
      <c r="AB563" s="344"/>
      <c r="AC563" s="344"/>
      <c r="AD563" s="344"/>
      <c r="AE563" s="344"/>
      <c r="AF563" s="344"/>
      <c r="AG563" s="101"/>
      <c r="AH563" s="344"/>
      <c r="AK563" s="3">
        <f t="shared" si="37"/>
        <v>0</v>
      </c>
      <c r="AL563" s="3">
        <f t="shared" si="38"/>
        <v>0</v>
      </c>
      <c r="AM563" s="3">
        <f t="shared" si="39"/>
        <v>0</v>
      </c>
      <c r="AN563" s="3">
        <f t="shared" si="42"/>
        <v>0</v>
      </c>
    </row>
    <row r="564">
      <c r="A564" s="343"/>
      <c r="B564" s="344"/>
      <c r="C564" s="344"/>
      <c r="D564" s="344"/>
      <c r="E564" s="344"/>
      <c r="F564" s="345"/>
      <c r="G564" s="346"/>
      <c r="H564" s="347"/>
      <c r="I564" s="348"/>
      <c r="J564" s="345"/>
      <c r="K564" s="349"/>
      <c r="L564" s="344"/>
      <c r="M564" s="350"/>
      <c r="N564" s="351"/>
      <c r="O564" s="352"/>
      <c r="P564" s="353"/>
      <c r="Q564" s="354"/>
      <c r="R564" s="355"/>
      <c r="S564" s="356"/>
      <c r="T564" s="357"/>
      <c r="U564" s="358"/>
      <c r="V564" s="358"/>
      <c r="W564" s="358"/>
      <c r="X564" s="359"/>
      <c r="Y564" s="344"/>
      <c r="Z564" s="344"/>
      <c r="AA564" s="344"/>
      <c r="AB564" s="344"/>
      <c r="AC564" s="344"/>
      <c r="AD564" s="344"/>
      <c r="AE564" s="344"/>
      <c r="AF564" s="344"/>
      <c r="AG564" s="101"/>
      <c r="AH564" s="344"/>
      <c r="AK564" s="3">
        <f t="shared" si="37"/>
        <v>0</v>
      </c>
      <c r="AL564" s="3">
        <f t="shared" si="38"/>
        <v>0</v>
      </c>
      <c r="AM564" s="3">
        <f t="shared" si="39"/>
        <v>0</v>
      </c>
      <c r="AN564" s="3">
        <f t="shared" si="42"/>
        <v>0</v>
      </c>
    </row>
    <row r="565">
      <c r="A565" s="343"/>
      <c r="B565" s="344"/>
      <c r="C565" s="344"/>
      <c r="D565" s="344"/>
      <c r="E565" s="344"/>
      <c r="F565" s="345"/>
      <c r="G565" s="346"/>
      <c r="H565" s="347"/>
      <c r="I565" s="348"/>
      <c r="J565" s="345"/>
      <c r="K565" s="349"/>
      <c r="L565" s="344"/>
      <c r="M565" s="350"/>
      <c r="N565" s="351"/>
      <c r="O565" s="352"/>
      <c r="P565" s="353"/>
      <c r="Q565" s="354"/>
      <c r="R565" s="355"/>
      <c r="S565" s="356"/>
      <c r="T565" s="357"/>
      <c r="U565" s="358"/>
      <c r="V565" s="358"/>
      <c r="W565" s="358"/>
      <c r="X565" s="359"/>
      <c r="Y565" s="344"/>
      <c r="Z565" s="344"/>
      <c r="AA565" s="344"/>
      <c r="AB565" s="344"/>
      <c r="AC565" s="344"/>
      <c r="AD565" s="344"/>
      <c r="AE565" s="344"/>
      <c r="AF565" s="344"/>
      <c r="AG565" s="101"/>
      <c r="AH565" s="344"/>
      <c r="AK565" s="3">
        <f t="shared" si="37"/>
        <v>0</v>
      </c>
      <c r="AL565" s="3">
        <f t="shared" si="38"/>
        <v>0</v>
      </c>
      <c r="AM565" s="3">
        <f t="shared" si="39"/>
        <v>0</v>
      </c>
      <c r="AN565" s="3">
        <f t="shared" si="42"/>
        <v>0</v>
      </c>
    </row>
    <row r="566">
      <c r="A566" s="343"/>
      <c r="B566" s="344"/>
      <c r="C566" s="344"/>
      <c r="D566" s="344"/>
      <c r="E566" s="344"/>
      <c r="F566" s="345"/>
      <c r="G566" s="346"/>
      <c r="H566" s="347"/>
      <c r="I566" s="348"/>
      <c r="J566" s="345"/>
      <c r="K566" s="349"/>
      <c r="L566" s="344"/>
      <c r="M566" s="350"/>
      <c r="N566" s="351"/>
      <c r="O566" s="352"/>
      <c r="P566" s="353"/>
      <c r="Q566" s="354"/>
      <c r="R566" s="355"/>
      <c r="S566" s="356"/>
      <c r="T566" s="357"/>
      <c r="U566" s="358"/>
      <c r="V566" s="358"/>
      <c r="W566" s="358"/>
      <c r="X566" s="359"/>
      <c r="Y566" s="344"/>
      <c r="Z566" s="344"/>
      <c r="AA566" s="344"/>
      <c r="AB566" s="344"/>
      <c r="AC566" s="344"/>
      <c r="AD566" s="344"/>
      <c r="AE566" s="344"/>
      <c r="AF566" s="344"/>
      <c r="AG566" s="101"/>
      <c r="AH566" s="344"/>
      <c r="AK566" s="3">
        <f t="shared" si="37"/>
        <v>0</v>
      </c>
      <c r="AL566" s="3">
        <f t="shared" si="38"/>
        <v>0</v>
      </c>
      <c r="AM566" s="3">
        <f t="shared" si="39"/>
        <v>0</v>
      </c>
      <c r="AN566" s="3">
        <f t="shared" si="42"/>
        <v>0</v>
      </c>
    </row>
    <row r="567">
      <c r="A567" s="343"/>
      <c r="B567" s="344"/>
      <c r="C567" s="344"/>
      <c r="D567" s="344"/>
      <c r="E567" s="344"/>
      <c r="F567" s="345"/>
      <c r="G567" s="346"/>
      <c r="H567" s="347"/>
      <c r="I567" s="348"/>
      <c r="J567" s="345"/>
      <c r="K567" s="349"/>
      <c r="L567" s="344"/>
      <c r="M567" s="350"/>
      <c r="N567" s="351"/>
      <c r="O567" s="352"/>
      <c r="P567" s="353"/>
      <c r="Q567" s="354"/>
      <c r="R567" s="355"/>
      <c r="S567" s="356"/>
      <c r="T567" s="357"/>
      <c r="U567" s="358"/>
      <c r="V567" s="358"/>
      <c r="W567" s="358"/>
      <c r="X567" s="359"/>
      <c r="Y567" s="344"/>
      <c r="Z567" s="344"/>
      <c r="AA567" s="344"/>
      <c r="AB567" s="344"/>
      <c r="AC567" s="344"/>
      <c r="AD567" s="344"/>
      <c r="AE567" s="344"/>
      <c r="AF567" s="344"/>
      <c r="AG567" s="101"/>
      <c r="AH567" s="344"/>
      <c r="AK567" s="3">
        <f t="shared" si="37"/>
        <v>0</v>
      </c>
      <c r="AL567" s="3">
        <f t="shared" si="38"/>
        <v>0</v>
      </c>
      <c r="AM567" s="3">
        <f t="shared" si="39"/>
        <v>0</v>
      </c>
      <c r="AN567" s="3">
        <f t="shared" si="42"/>
        <v>0</v>
      </c>
    </row>
    <row r="568">
      <c r="A568" s="343"/>
      <c r="B568" s="344"/>
      <c r="C568" s="344"/>
      <c r="D568" s="344"/>
      <c r="E568" s="344"/>
      <c r="F568" s="345"/>
      <c r="G568" s="346"/>
      <c r="H568" s="347"/>
      <c r="I568" s="348"/>
      <c r="J568" s="345"/>
      <c r="K568" s="349"/>
      <c r="L568" s="344"/>
      <c r="M568" s="350"/>
      <c r="N568" s="351"/>
      <c r="O568" s="352"/>
      <c r="P568" s="353"/>
      <c r="Q568" s="354"/>
      <c r="R568" s="355"/>
      <c r="S568" s="356"/>
      <c r="T568" s="357"/>
      <c r="U568" s="358"/>
      <c r="V568" s="358"/>
      <c r="W568" s="358"/>
      <c r="X568" s="359"/>
      <c r="Y568" s="344"/>
      <c r="Z568" s="344"/>
      <c r="AA568" s="344"/>
      <c r="AB568" s="344"/>
      <c r="AC568" s="344"/>
      <c r="AD568" s="344"/>
      <c r="AE568" s="344"/>
      <c r="AF568" s="344"/>
      <c r="AG568" s="101"/>
      <c r="AH568" s="344"/>
      <c r="AK568" s="3">
        <f t="shared" si="37"/>
        <v>0</v>
      </c>
      <c r="AL568" s="3">
        <f t="shared" si="38"/>
        <v>0</v>
      </c>
      <c r="AM568" s="3">
        <f t="shared" si="39"/>
        <v>0</v>
      </c>
      <c r="AN568" s="3">
        <f t="shared" si="42"/>
        <v>0</v>
      </c>
    </row>
    <row r="569">
      <c r="A569" s="343"/>
      <c r="B569" s="344"/>
      <c r="C569" s="344"/>
      <c r="D569" s="344"/>
      <c r="E569" s="344"/>
      <c r="F569" s="345"/>
      <c r="G569" s="346"/>
      <c r="H569" s="347"/>
      <c r="I569" s="348"/>
      <c r="J569" s="345"/>
      <c r="K569" s="349"/>
      <c r="L569" s="344"/>
      <c r="M569" s="350"/>
      <c r="N569" s="351"/>
      <c r="O569" s="352"/>
      <c r="P569" s="353"/>
      <c r="Q569" s="354"/>
      <c r="R569" s="355"/>
      <c r="S569" s="356"/>
      <c r="T569" s="357"/>
      <c r="U569" s="358"/>
      <c r="V569" s="358"/>
      <c r="W569" s="358"/>
      <c r="X569" s="359"/>
      <c r="Y569" s="344"/>
      <c r="Z569" s="344"/>
      <c r="AA569" s="344"/>
      <c r="AB569" s="344"/>
      <c r="AC569" s="344"/>
      <c r="AD569" s="344"/>
      <c r="AE569" s="344"/>
      <c r="AF569" s="344"/>
      <c r="AG569" s="101"/>
      <c r="AH569" s="344"/>
      <c r="AK569" s="3">
        <f t="shared" si="37"/>
        <v>0</v>
      </c>
      <c r="AL569" s="3">
        <f t="shared" si="38"/>
        <v>0</v>
      </c>
      <c r="AM569" s="3">
        <f t="shared" si="39"/>
        <v>0</v>
      </c>
      <c r="AN569" s="3">
        <f t="shared" si="42"/>
        <v>0</v>
      </c>
    </row>
    <row r="570">
      <c r="A570" s="343"/>
      <c r="B570" s="344"/>
      <c r="C570" s="344"/>
      <c r="D570" s="344"/>
      <c r="E570" s="344"/>
      <c r="F570" s="345"/>
      <c r="G570" s="346"/>
      <c r="H570" s="347"/>
      <c r="I570" s="348"/>
      <c r="J570" s="345"/>
      <c r="K570" s="349"/>
      <c r="L570" s="344"/>
      <c r="M570" s="350"/>
      <c r="N570" s="351"/>
      <c r="O570" s="352"/>
      <c r="P570" s="353"/>
      <c r="Q570" s="354"/>
      <c r="R570" s="355"/>
      <c r="S570" s="356"/>
      <c r="T570" s="357"/>
      <c r="U570" s="358"/>
      <c r="V570" s="358"/>
      <c r="W570" s="358"/>
      <c r="X570" s="359"/>
      <c r="Y570" s="344"/>
      <c r="Z570" s="344"/>
      <c r="AA570" s="344"/>
      <c r="AB570" s="344"/>
      <c r="AC570" s="344"/>
      <c r="AD570" s="344"/>
      <c r="AE570" s="344"/>
      <c r="AF570" s="344"/>
      <c r="AG570" s="101"/>
      <c r="AH570" s="344"/>
      <c r="AK570" s="3">
        <f t="shared" si="37"/>
        <v>0</v>
      </c>
      <c r="AL570" s="3">
        <f t="shared" si="38"/>
        <v>0</v>
      </c>
      <c r="AM570" s="3">
        <f t="shared" si="39"/>
        <v>0</v>
      </c>
      <c r="AN570" s="3">
        <f t="shared" si="42"/>
        <v>0</v>
      </c>
    </row>
    <row r="571">
      <c r="A571" s="343"/>
      <c r="B571" s="344"/>
      <c r="C571" s="344"/>
      <c r="D571" s="344"/>
      <c r="E571" s="344"/>
      <c r="F571" s="345"/>
      <c r="G571" s="346"/>
      <c r="H571" s="347"/>
      <c r="I571" s="348"/>
      <c r="J571" s="345"/>
      <c r="K571" s="349"/>
      <c r="L571" s="344"/>
      <c r="M571" s="350"/>
      <c r="N571" s="351"/>
      <c r="O571" s="352"/>
      <c r="P571" s="353"/>
      <c r="Q571" s="354"/>
      <c r="R571" s="355"/>
      <c r="S571" s="356"/>
      <c r="T571" s="357"/>
      <c r="U571" s="358"/>
      <c r="V571" s="358"/>
      <c r="W571" s="358"/>
      <c r="X571" s="359"/>
      <c r="Y571" s="344"/>
      <c r="Z571" s="344"/>
      <c r="AA571" s="344"/>
      <c r="AB571" s="344"/>
      <c r="AC571" s="344"/>
      <c r="AD571" s="344"/>
      <c r="AE571" s="344"/>
      <c r="AF571" s="344"/>
      <c r="AG571" s="101"/>
      <c r="AH571" s="344"/>
      <c r="AK571" s="3">
        <f t="shared" si="37"/>
        <v>0</v>
      </c>
      <c r="AL571" s="3">
        <f t="shared" si="38"/>
        <v>0</v>
      </c>
      <c r="AM571" s="3">
        <f t="shared" si="39"/>
        <v>0</v>
      </c>
      <c r="AN571" s="3">
        <f t="shared" si="42"/>
        <v>0</v>
      </c>
    </row>
    <row r="572">
      <c r="A572" s="343"/>
      <c r="B572" s="344"/>
      <c r="C572" s="344"/>
      <c r="D572" s="344"/>
      <c r="E572" s="344"/>
      <c r="F572" s="345"/>
      <c r="G572" s="346"/>
      <c r="H572" s="347"/>
      <c r="I572" s="348"/>
      <c r="J572" s="345"/>
      <c r="K572" s="349"/>
      <c r="L572" s="344"/>
      <c r="M572" s="350"/>
      <c r="N572" s="351"/>
      <c r="O572" s="352"/>
      <c r="P572" s="353"/>
      <c r="Q572" s="354"/>
      <c r="R572" s="355"/>
      <c r="S572" s="356"/>
      <c r="T572" s="357"/>
      <c r="U572" s="358"/>
      <c r="V572" s="358"/>
      <c r="W572" s="358"/>
      <c r="X572" s="359"/>
      <c r="Y572" s="344"/>
      <c r="Z572" s="344"/>
      <c r="AA572" s="344"/>
      <c r="AB572" s="344"/>
      <c r="AC572" s="344"/>
      <c r="AD572" s="344"/>
      <c r="AE572" s="344"/>
      <c r="AF572" s="344"/>
      <c r="AG572" s="101"/>
      <c r="AH572" s="344"/>
      <c r="AK572" s="3">
        <f t="shared" si="37"/>
        <v>0</v>
      </c>
      <c r="AL572" s="3">
        <f t="shared" si="38"/>
        <v>0</v>
      </c>
      <c r="AM572" s="3">
        <f t="shared" si="39"/>
        <v>0</v>
      </c>
      <c r="AN572" s="3">
        <f t="shared" si="42"/>
        <v>0</v>
      </c>
    </row>
    <row r="573">
      <c r="A573" s="343"/>
      <c r="B573" s="344"/>
      <c r="C573" s="344"/>
      <c r="D573" s="344"/>
      <c r="E573" s="344"/>
      <c r="F573" s="345"/>
      <c r="G573" s="346"/>
      <c r="H573" s="347"/>
      <c r="I573" s="348"/>
      <c r="J573" s="345"/>
      <c r="K573" s="349"/>
      <c r="L573" s="344"/>
      <c r="M573" s="350"/>
      <c r="N573" s="351"/>
      <c r="O573" s="352"/>
      <c r="P573" s="353"/>
      <c r="Q573" s="354"/>
      <c r="R573" s="355"/>
      <c r="S573" s="356"/>
      <c r="T573" s="357"/>
      <c r="U573" s="358"/>
      <c r="V573" s="358"/>
      <c r="W573" s="358"/>
      <c r="X573" s="359"/>
      <c r="Y573" s="344"/>
      <c r="Z573" s="344"/>
      <c r="AA573" s="344"/>
      <c r="AB573" s="344"/>
      <c r="AC573" s="344"/>
      <c r="AD573" s="344"/>
      <c r="AE573" s="344"/>
      <c r="AF573" s="344"/>
      <c r="AG573" s="101"/>
      <c r="AH573" s="344"/>
      <c r="AK573" s="3">
        <f t="shared" si="37"/>
        <v>0</v>
      </c>
      <c r="AL573" s="3">
        <f t="shared" si="38"/>
        <v>0</v>
      </c>
      <c r="AM573" s="3">
        <f t="shared" si="39"/>
        <v>0</v>
      </c>
      <c r="AN573" s="3">
        <f t="shared" si="42"/>
        <v>0</v>
      </c>
    </row>
    <row r="574">
      <c r="A574" s="343"/>
      <c r="B574" s="344"/>
      <c r="C574" s="344"/>
      <c r="D574" s="344"/>
      <c r="E574" s="344"/>
      <c r="F574" s="345"/>
      <c r="G574" s="346"/>
      <c r="H574" s="347"/>
      <c r="I574" s="348"/>
      <c r="J574" s="345"/>
      <c r="K574" s="349"/>
      <c r="L574" s="344"/>
      <c r="M574" s="350"/>
      <c r="N574" s="351"/>
      <c r="O574" s="352"/>
      <c r="P574" s="353"/>
      <c r="Q574" s="354"/>
      <c r="R574" s="355"/>
      <c r="S574" s="356"/>
      <c r="T574" s="357"/>
      <c r="U574" s="358"/>
      <c r="V574" s="358"/>
      <c r="W574" s="358"/>
      <c r="X574" s="359"/>
      <c r="Y574" s="344"/>
      <c r="Z574" s="344"/>
      <c r="AA574" s="344"/>
      <c r="AB574" s="344"/>
      <c r="AC574" s="344"/>
      <c r="AD574" s="344"/>
      <c r="AE574" s="344"/>
      <c r="AF574" s="344"/>
      <c r="AG574" s="101"/>
      <c r="AH574" s="344"/>
      <c r="AK574" s="3">
        <f t="shared" si="37"/>
        <v>0</v>
      </c>
      <c r="AL574" s="3">
        <f t="shared" si="38"/>
        <v>0</v>
      </c>
      <c r="AM574" s="3">
        <f t="shared" si="39"/>
        <v>0</v>
      </c>
      <c r="AN574" s="3">
        <f t="shared" si="42"/>
        <v>0</v>
      </c>
    </row>
    <row r="575">
      <c r="A575" s="343"/>
      <c r="B575" s="344"/>
      <c r="C575" s="344"/>
      <c r="D575" s="344"/>
      <c r="E575" s="344"/>
      <c r="F575" s="345"/>
      <c r="G575" s="346"/>
      <c r="H575" s="347"/>
      <c r="I575" s="348"/>
      <c r="J575" s="345"/>
      <c r="K575" s="349"/>
      <c r="L575" s="344"/>
      <c r="M575" s="350"/>
      <c r="N575" s="351"/>
      <c r="O575" s="352"/>
      <c r="P575" s="353"/>
      <c r="Q575" s="354"/>
      <c r="R575" s="355"/>
      <c r="S575" s="356"/>
      <c r="T575" s="357"/>
      <c r="U575" s="358"/>
      <c r="V575" s="358"/>
      <c r="W575" s="358"/>
      <c r="X575" s="359"/>
      <c r="Y575" s="344"/>
      <c r="Z575" s="344"/>
      <c r="AA575" s="344"/>
      <c r="AB575" s="344"/>
      <c r="AC575" s="344"/>
      <c r="AD575" s="344"/>
      <c r="AE575" s="344"/>
      <c r="AF575" s="344"/>
      <c r="AG575" s="101"/>
      <c r="AH575" s="344"/>
      <c r="AK575" s="3">
        <f t="shared" si="37"/>
        <v>0</v>
      </c>
      <c r="AL575" s="3">
        <f t="shared" si="38"/>
        <v>0</v>
      </c>
      <c r="AM575" s="3">
        <f t="shared" si="39"/>
        <v>0</v>
      </c>
      <c r="AN575" s="3">
        <f t="shared" si="42"/>
        <v>0</v>
      </c>
    </row>
    <row r="576">
      <c r="A576" s="343"/>
      <c r="B576" s="344"/>
      <c r="C576" s="344"/>
      <c r="D576" s="344"/>
      <c r="E576" s="344"/>
      <c r="F576" s="345"/>
      <c r="G576" s="346"/>
      <c r="H576" s="347"/>
      <c r="I576" s="348"/>
      <c r="J576" s="345"/>
      <c r="K576" s="349"/>
      <c r="L576" s="344"/>
      <c r="M576" s="350"/>
      <c r="N576" s="351"/>
      <c r="O576" s="352"/>
      <c r="P576" s="353"/>
      <c r="Q576" s="354"/>
      <c r="R576" s="355"/>
      <c r="S576" s="356"/>
      <c r="T576" s="357"/>
      <c r="U576" s="358"/>
      <c r="V576" s="358"/>
      <c r="W576" s="358"/>
      <c r="X576" s="359"/>
      <c r="Y576" s="344"/>
      <c r="Z576" s="344"/>
      <c r="AA576" s="344"/>
      <c r="AB576" s="344"/>
      <c r="AC576" s="344"/>
      <c r="AD576" s="344"/>
      <c r="AE576" s="344"/>
      <c r="AF576" s="344"/>
      <c r="AG576" s="101"/>
      <c r="AH576" s="344"/>
      <c r="AK576" s="3">
        <f t="shared" si="37"/>
        <v>0</v>
      </c>
      <c r="AL576" s="3">
        <f t="shared" si="38"/>
        <v>0</v>
      </c>
      <c r="AM576" s="3">
        <f t="shared" si="39"/>
        <v>0</v>
      </c>
      <c r="AN576" s="3">
        <f t="shared" si="42"/>
        <v>0</v>
      </c>
    </row>
    <row r="577">
      <c r="A577" s="343"/>
      <c r="B577" s="344"/>
      <c r="C577" s="344"/>
      <c r="D577" s="344"/>
      <c r="E577" s="344"/>
      <c r="F577" s="345"/>
      <c r="G577" s="346"/>
      <c r="H577" s="347"/>
      <c r="I577" s="348"/>
      <c r="J577" s="345"/>
      <c r="K577" s="349"/>
      <c r="L577" s="344"/>
      <c r="M577" s="350"/>
      <c r="N577" s="351"/>
      <c r="O577" s="352"/>
      <c r="P577" s="353"/>
      <c r="Q577" s="354"/>
      <c r="R577" s="355"/>
      <c r="S577" s="356"/>
      <c r="T577" s="357"/>
      <c r="U577" s="358"/>
      <c r="V577" s="358"/>
      <c r="W577" s="358"/>
      <c r="X577" s="359"/>
      <c r="Y577" s="344"/>
      <c r="Z577" s="344"/>
      <c r="AA577" s="344"/>
      <c r="AB577" s="344"/>
      <c r="AC577" s="344"/>
      <c r="AD577" s="344"/>
      <c r="AE577" s="344"/>
      <c r="AF577" s="344"/>
      <c r="AG577" s="101"/>
      <c r="AH577" s="344"/>
      <c r="AK577" s="3">
        <f t="shared" si="37"/>
        <v>0</v>
      </c>
      <c r="AL577" s="3">
        <f t="shared" si="38"/>
        <v>0</v>
      </c>
      <c r="AM577" s="3">
        <f t="shared" si="39"/>
        <v>0</v>
      </c>
      <c r="AN577" s="3">
        <f t="shared" si="42"/>
        <v>0</v>
      </c>
    </row>
    <row r="578">
      <c r="A578" s="343"/>
      <c r="B578" s="344"/>
      <c r="C578" s="344"/>
      <c r="D578" s="344"/>
      <c r="E578" s="344"/>
      <c r="F578" s="345"/>
      <c r="G578" s="346"/>
      <c r="H578" s="347"/>
      <c r="I578" s="348"/>
      <c r="J578" s="345"/>
      <c r="K578" s="349"/>
      <c r="L578" s="344"/>
      <c r="M578" s="350"/>
      <c r="N578" s="351"/>
      <c r="O578" s="352"/>
      <c r="P578" s="353"/>
      <c r="Q578" s="354"/>
      <c r="R578" s="355"/>
      <c r="S578" s="356"/>
      <c r="T578" s="357"/>
      <c r="U578" s="358"/>
      <c r="V578" s="358"/>
      <c r="W578" s="358"/>
      <c r="X578" s="359"/>
      <c r="Y578" s="344"/>
      <c r="Z578" s="344"/>
      <c r="AA578" s="344"/>
      <c r="AB578" s="344"/>
      <c r="AC578" s="344"/>
      <c r="AD578" s="344"/>
      <c r="AE578" s="344"/>
      <c r="AF578" s="344"/>
      <c r="AG578" s="101"/>
      <c r="AH578" s="344"/>
      <c r="AK578" s="3">
        <f t="shared" si="37"/>
        <v>0</v>
      </c>
      <c r="AL578" s="3">
        <f t="shared" si="38"/>
        <v>0</v>
      </c>
      <c r="AM578" s="3">
        <f t="shared" si="39"/>
        <v>0</v>
      </c>
      <c r="AN578" s="3">
        <f t="shared" si="42"/>
        <v>0</v>
      </c>
    </row>
    <row r="579">
      <c r="A579" s="343"/>
      <c r="B579" s="344"/>
      <c r="C579" s="344"/>
      <c r="D579" s="344"/>
      <c r="E579" s="344"/>
      <c r="F579" s="345"/>
      <c r="G579" s="346"/>
      <c r="H579" s="347"/>
      <c r="I579" s="348"/>
      <c r="J579" s="345"/>
      <c r="K579" s="349"/>
      <c r="L579" s="344"/>
      <c r="M579" s="350"/>
      <c r="N579" s="351"/>
      <c r="O579" s="352"/>
      <c r="P579" s="353"/>
      <c r="Q579" s="354"/>
      <c r="R579" s="355"/>
      <c r="S579" s="356"/>
      <c r="T579" s="357"/>
      <c r="U579" s="358"/>
      <c r="V579" s="358"/>
      <c r="W579" s="358"/>
      <c r="X579" s="359"/>
      <c r="Y579" s="344"/>
      <c r="Z579" s="344"/>
      <c r="AA579" s="344"/>
      <c r="AB579" s="344"/>
      <c r="AC579" s="344"/>
      <c r="AD579" s="344"/>
      <c r="AE579" s="344"/>
      <c r="AF579" s="344"/>
      <c r="AG579" s="101"/>
      <c r="AH579" s="344"/>
      <c r="AK579" s="3">
        <f t="shared" si="37"/>
        <v>0</v>
      </c>
      <c r="AL579" s="3">
        <f t="shared" si="38"/>
        <v>0</v>
      </c>
      <c r="AM579" s="3">
        <f t="shared" si="39"/>
        <v>0</v>
      </c>
      <c r="AN579" s="3">
        <f t="shared" si="42"/>
        <v>0</v>
      </c>
    </row>
    <row r="580">
      <c r="A580" s="343"/>
      <c r="B580" s="344"/>
      <c r="C580" s="344"/>
      <c r="D580" s="344"/>
      <c r="E580" s="344"/>
      <c r="F580" s="345"/>
      <c r="G580" s="346"/>
      <c r="H580" s="347"/>
      <c r="I580" s="348"/>
      <c r="J580" s="345"/>
      <c r="K580" s="349"/>
      <c r="L580" s="344"/>
      <c r="M580" s="350"/>
      <c r="N580" s="351"/>
      <c r="O580" s="352"/>
      <c r="P580" s="353"/>
      <c r="Q580" s="354"/>
      <c r="R580" s="355"/>
      <c r="S580" s="356"/>
      <c r="T580" s="357"/>
      <c r="U580" s="358"/>
      <c r="V580" s="358"/>
      <c r="W580" s="358"/>
      <c r="X580" s="359"/>
      <c r="Y580" s="344"/>
      <c r="Z580" s="344"/>
      <c r="AA580" s="344"/>
      <c r="AB580" s="344"/>
      <c r="AC580" s="344"/>
      <c r="AD580" s="344"/>
      <c r="AE580" s="344"/>
      <c r="AF580" s="344"/>
      <c r="AG580" s="101"/>
      <c r="AH580" s="344"/>
      <c r="AK580" s="3">
        <f t="shared" si="37"/>
        <v>0</v>
      </c>
      <c r="AL580" s="3">
        <f t="shared" si="38"/>
        <v>0</v>
      </c>
      <c r="AM580" s="3">
        <f t="shared" si="39"/>
        <v>0</v>
      </c>
      <c r="AN580" s="3">
        <f t="shared" si="42"/>
        <v>0</v>
      </c>
    </row>
    <row r="581">
      <c r="A581" s="343"/>
      <c r="B581" s="344"/>
      <c r="C581" s="344"/>
      <c r="D581" s="344"/>
      <c r="E581" s="344"/>
      <c r="F581" s="345"/>
      <c r="G581" s="346"/>
      <c r="H581" s="347"/>
      <c r="I581" s="348"/>
      <c r="J581" s="345"/>
      <c r="K581" s="349"/>
      <c r="L581" s="344"/>
      <c r="M581" s="350"/>
      <c r="N581" s="351"/>
      <c r="O581" s="352"/>
      <c r="P581" s="353"/>
      <c r="Q581" s="354"/>
      <c r="R581" s="355"/>
      <c r="S581" s="356"/>
      <c r="T581" s="357"/>
      <c r="U581" s="358"/>
      <c r="V581" s="358"/>
      <c r="W581" s="358"/>
      <c r="X581" s="359"/>
      <c r="Y581" s="344"/>
      <c r="Z581" s="344"/>
      <c r="AA581" s="344"/>
      <c r="AB581" s="344"/>
      <c r="AC581" s="344"/>
      <c r="AD581" s="344"/>
      <c r="AE581" s="344"/>
      <c r="AF581" s="344"/>
      <c r="AG581" s="101"/>
      <c r="AH581" s="344"/>
      <c r="AK581" s="3">
        <f t="shared" si="37"/>
        <v>0</v>
      </c>
      <c r="AL581" s="3">
        <f t="shared" si="38"/>
        <v>0</v>
      </c>
      <c r="AM581" s="3">
        <f t="shared" si="39"/>
        <v>0</v>
      </c>
      <c r="AN581" s="3">
        <f t="shared" si="42"/>
        <v>0</v>
      </c>
    </row>
    <row r="582">
      <c r="A582" s="343"/>
      <c r="B582" s="344"/>
      <c r="C582" s="344"/>
      <c r="D582" s="344"/>
      <c r="E582" s="344"/>
      <c r="F582" s="345"/>
      <c r="G582" s="346"/>
      <c r="H582" s="347"/>
      <c r="I582" s="348"/>
      <c r="J582" s="345"/>
      <c r="K582" s="349"/>
      <c r="L582" s="344"/>
      <c r="M582" s="350"/>
      <c r="N582" s="351"/>
      <c r="O582" s="352"/>
      <c r="P582" s="353"/>
      <c r="Q582" s="354"/>
      <c r="R582" s="355"/>
      <c r="S582" s="356"/>
      <c r="T582" s="357"/>
      <c r="U582" s="358"/>
      <c r="V582" s="358"/>
      <c r="W582" s="358"/>
      <c r="X582" s="359"/>
      <c r="Y582" s="344"/>
      <c r="Z582" s="344"/>
      <c r="AA582" s="344"/>
      <c r="AB582" s="344"/>
      <c r="AC582" s="344"/>
      <c r="AD582" s="344"/>
      <c r="AE582" s="344"/>
      <c r="AF582" s="344"/>
      <c r="AG582" s="101"/>
      <c r="AH582" s="344"/>
      <c r="AK582" s="3">
        <f t="shared" si="37"/>
        <v>0</v>
      </c>
      <c r="AL582" s="3">
        <f t="shared" si="38"/>
        <v>0</v>
      </c>
      <c r="AM582" s="3">
        <f t="shared" si="39"/>
        <v>0</v>
      </c>
      <c r="AN582" s="3">
        <f t="shared" si="42"/>
        <v>0</v>
      </c>
    </row>
    <row r="583">
      <c r="A583" s="343"/>
      <c r="B583" s="344"/>
      <c r="C583" s="344"/>
      <c r="D583" s="344"/>
      <c r="E583" s="344"/>
      <c r="F583" s="345"/>
      <c r="G583" s="346"/>
      <c r="H583" s="347"/>
      <c r="I583" s="348"/>
      <c r="J583" s="345"/>
      <c r="K583" s="349"/>
      <c r="L583" s="344"/>
      <c r="M583" s="350"/>
      <c r="N583" s="351"/>
      <c r="O583" s="352"/>
      <c r="P583" s="353"/>
      <c r="Q583" s="354"/>
      <c r="R583" s="355"/>
      <c r="S583" s="356"/>
      <c r="T583" s="357"/>
      <c r="U583" s="358"/>
      <c r="V583" s="358"/>
      <c r="W583" s="358"/>
      <c r="X583" s="359"/>
      <c r="Y583" s="344"/>
      <c r="Z583" s="344"/>
      <c r="AA583" s="344"/>
      <c r="AB583" s="344"/>
      <c r="AC583" s="344"/>
      <c r="AD583" s="344"/>
      <c r="AE583" s="344"/>
      <c r="AF583" s="344"/>
      <c r="AG583" s="101"/>
      <c r="AH583" s="344"/>
      <c r="AK583" s="3">
        <f t="shared" si="37"/>
        <v>0</v>
      </c>
      <c r="AL583" s="3">
        <f t="shared" si="38"/>
        <v>0</v>
      </c>
      <c r="AM583" s="3">
        <f t="shared" si="39"/>
        <v>0</v>
      </c>
      <c r="AN583" s="3">
        <f t="shared" si="42"/>
        <v>0</v>
      </c>
    </row>
    <row r="584">
      <c r="A584" s="343"/>
      <c r="B584" s="344"/>
      <c r="C584" s="344"/>
      <c r="D584" s="344"/>
      <c r="E584" s="344"/>
      <c r="F584" s="345"/>
      <c r="G584" s="346"/>
      <c r="H584" s="347"/>
      <c r="I584" s="348"/>
      <c r="J584" s="345"/>
      <c r="K584" s="349"/>
      <c r="L584" s="344"/>
      <c r="M584" s="350"/>
      <c r="N584" s="351"/>
      <c r="O584" s="352"/>
      <c r="P584" s="353"/>
      <c r="Q584" s="354"/>
      <c r="R584" s="355"/>
      <c r="S584" s="356"/>
      <c r="T584" s="357"/>
      <c r="U584" s="358"/>
      <c r="V584" s="358"/>
      <c r="W584" s="358"/>
      <c r="X584" s="359"/>
      <c r="Y584" s="344"/>
      <c r="Z584" s="344"/>
      <c r="AA584" s="344"/>
      <c r="AB584" s="344"/>
      <c r="AC584" s="344"/>
      <c r="AD584" s="344"/>
      <c r="AE584" s="344"/>
      <c r="AF584" s="344"/>
      <c r="AG584" s="101"/>
      <c r="AH584" s="344"/>
      <c r="AK584" s="3">
        <f t="shared" si="37"/>
        <v>0</v>
      </c>
      <c r="AL584" s="3">
        <f t="shared" si="38"/>
        <v>0</v>
      </c>
      <c r="AM584" s="3">
        <f t="shared" si="39"/>
        <v>0</v>
      </c>
      <c r="AN584" s="3">
        <f t="shared" si="42"/>
        <v>0</v>
      </c>
    </row>
    <row r="585">
      <c r="A585" s="343"/>
      <c r="B585" s="344"/>
      <c r="C585" s="344"/>
      <c r="D585" s="344"/>
      <c r="E585" s="344"/>
      <c r="F585" s="345"/>
      <c r="G585" s="346"/>
      <c r="H585" s="347"/>
      <c r="I585" s="348"/>
      <c r="J585" s="345"/>
      <c r="K585" s="349"/>
      <c r="L585" s="344"/>
      <c r="M585" s="350"/>
      <c r="N585" s="351"/>
      <c r="O585" s="352"/>
      <c r="P585" s="353"/>
      <c r="Q585" s="354"/>
      <c r="R585" s="355"/>
      <c r="S585" s="356"/>
      <c r="T585" s="357"/>
      <c r="U585" s="358"/>
      <c r="V585" s="358"/>
      <c r="W585" s="358"/>
      <c r="X585" s="359"/>
      <c r="Y585" s="344"/>
      <c r="Z585" s="344"/>
      <c r="AA585" s="344"/>
      <c r="AB585" s="344"/>
      <c r="AC585" s="344"/>
      <c r="AD585" s="344"/>
      <c r="AE585" s="344"/>
      <c r="AF585" s="344"/>
      <c r="AG585" s="101"/>
      <c r="AH585" s="344"/>
      <c r="AK585" s="3">
        <f t="shared" si="37"/>
        <v>0</v>
      </c>
      <c r="AL585" s="3">
        <f t="shared" si="38"/>
        <v>0</v>
      </c>
      <c r="AM585" s="3">
        <f t="shared" si="39"/>
        <v>0</v>
      </c>
      <c r="AN585" s="3">
        <f t="shared" si="42"/>
        <v>0</v>
      </c>
    </row>
    <row r="586">
      <c r="A586" s="343"/>
      <c r="B586" s="344"/>
      <c r="C586" s="344"/>
      <c r="D586" s="344"/>
      <c r="E586" s="344"/>
      <c r="F586" s="345"/>
      <c r="G586" s="346"/>
      <c r="H586" s="347"/>
      <c r="I586" s="348"/>
      <c r="J586" s="345"/>
      <c r="K586" s="349"/>
      <c r="L586" s="344"/>
      <c r="M586" s="350"/>
      <c r="N586" s="351"/>
      <c r="O586" s="352"/>
      <c r="P586" s="353"/>
      <c r="Q586" s="354"/>
      <c r="R586" s="355"/>
      <c r="S586" s="356"/>
      <c r="T586" s="357"/>
      <c r="U586" s="358"/>
      <c r="V586" s="358"/>
      <c r="W586" s="358"/>
      <c r="X586" s="359"/>
      <c r="Y586" s="344"/>
      <c r="Z586" s="344"/>
      <c r="AA586" s="344"/>
      <c r="AB586" s="344"/>
      <c r="AC586" s="344"/>
      <c r="AD586" s="344"/>
      <c r="AE586" s="344"/>
      <c r="AF586" s="344"/>
      <c r="AG586" s="101"/>
      <c r="AH586" s="344"/>
      <c r="AK586" s="3">
        <f t="shared" si="37"/>
        <v>0</v>
      </c>
      <c r="AL586" s="3">
        <f t="shared" si="38"/>
        <v>0</v>
      </c>
      <c r="AM586" s="3">
        <f t="shared" si="39"/>
        <v>0</v>
      </c>
      <c r="AN586" s="3">
        <f t="shared" si="42"/>
        <v>0</v>
      </c>
    </row>
    <row r="587">
      <c r="A587" s="343"/>
      <c r="B587" s="344"/>
      <c r="C587" s="344"/>
      <c r="D587" s="344"/>
      <c r="E587" s="344"/>
      <c r="F587" s="345"/>
      <c r="G587" s="346"/>
      <c r="H587" s="347"/>
      <c r="I587" s="348"/>
      <c r="J587" s="345"/>
      <c r="K587" s="349"/>
      <c r="L587" s="344"/>
      <c r="M587" s="350"/>
      <c r="N587" s="351"/>
      <c r="O587" s="352"/>
      <c r="P587" s="353"/>
      <c r="Q587" s="354"/>
      <c r="R587" s="355"/>
      <c r="S587" s="356"/>
      <c r="T587" s="357"/>
      <c r="U587" s="358"/>
      <c r="V587" s="358"/>
      <c r="W587" s="358"/>
      <c r="X587" s="359"/>
      <c r="Y587" s="344"/>
      <c r="Z587" s="344"/>
      <c r="AA587" s="344"/>
      <c r="AB587" s="344"/>
      <c r="AC587" s="344"/>
      <c r="AD587" s="344"/>
      <c r="AE587" s="344"/>
      <c r="AF587" s="344"/>
      <c r="AG587" s="101"/>
      <c r="AH587" s="344"/>
      <c r="AK587" s="3">
        <f t="shared" si="37"/>
        <v>0</v>
      </c>
      <c r="AL587" s="3">
        <f t="shared" si="38"/>
        <v>0</v>
      </c>
      <c r="AM587" s="3">
        <f t="shared" si="39"/>
        <v>0</v>
      </c>
      <c r="AN587" s="3">
        <f t="shared" si="42"/>
        <v>0</v>
      </c>
    </row>
    <row r="588">
      <c r="A588" s="343"/>
      <c r="B588" s="344"/>
      <c r="C588" s="344"/>
      <c r="D588" s="344"/>
      <c r="E588" s="344"/>
      <c r="F588" s="345"/>
      <c r="G588" s="346"/>
      <c r="H588" s="347"/>
      <c r="I588" s="348"/>
      <c r="J588" s="345"/>
      <c r="K588" s="349"/>
      <c r="L588" s="344"/>
      <c r="M588" s="350"/>
      <c r="N588" s="351"/>
      <c r="O588" s="352"/>
      <c r="P588" s="353"/>
      <c r="Q588" s="354"/>
      <c r="R588" s="355"/>
      <c r="S588" s="356"/>
      <c r="T588" s="357"/>
      <c r="U588" s="358"/>
      <c r="V588" s="358"/>
      <c r="W588" s="358"/>
      <c r="X588" s="359"/>
      <c r="Y588" s="344"/>
      <c r="Z588" s="344"/>
      <c r="AA588" s="344"/>
      <c r="AB588" s="344"/>
      <c r="AC588" s="344"/>
      <c r="AD588" s="344"/>
      <c r="AE588" s="344"/>
      <c r="AF588" s="344"/>
      <c r="AG588" s="101"/>
      <c r="AH588" s="344"/>
      <c r="AK588" s="3">
        <f t="shared" si="37"/>
        <v>0</v>
      </c>
      <c r="AL588" s="3">
        <f t="shared" si="38"/>
        <v>0</v>
      </c>
      <c r="AM588" s="3">
        <f t="shared" si="39"/>
        <v>0</v>
      </c>
      <c r="AN588" s="3">
        <f t="shared" si="42"/>
        <v>0</v>
      </c>
    </row>
    <row r="589">
      <c r="A589" s="343"/>
      <c r="B589" s="344"/>
      <c r="C589" s="344"/>
      <c r="D589" s="344"/>
      <c r="E589" s="344"/>
      <c r="F589" s="345"/>
      <c r="G589" s="346"/>
      <c r="H589" s="347"/>
      <c r="I589" s="348"/>
      <c r="J589" s="345"/>
      <c r="K589" s="349"/>
      <c r="L589" s="344"/>
      <c r="M589" s="350"/>
      <c r="N589" s="351"/>
      <c r="O589" s="352"/>
      <c r="P589" s="353"/>
      <c r="Q589" s="354"/>
      <c r="R589" s="355"/>
      <c r="S589" s="356"/>
      <c r="T589" s="357"/>
      <c r="U589" s="358"/>
      <c r="V589" s="358"/>
      <c r="W589" s="358"/>
      <c r="X589" s="359"/>
      <c r="Y589" s="344"/>
      <c r="Z589" s="344"/>
      <c r="AA589" s="344"/>
      <c r="AB589" s="344"/>
      <c r="AC589" s="344"/>
      <c r="AD589" s="344"/>
      <c r="AE589" s="344"/>
      <c r="AF589" s="344"/>
      <c r="AG589" s="101"/>
      <c r="AH589" s="344"/>
      <c r="AK589" s="3">
        <f t="shared" si="37"/>
        <v>0</v>
      </c>
      <c r="AL589" s="3">
        <f t="shared" si="38"/>
        <v>0</v>
      </c>
      <c r="AM589" s="3">
        <f t="shared" si="39"/>
        <v>0</v>
      </c>
      <c r="AN589" s="3">
        <f t="shared" si="42"/>
        <v>0</v>
      </c>
    </row>
    <row r="590">
      <c r="A590" s="343"/>
      <c r="B590" s="344"/>
      <c r="C590" s="344"/>
      <c r="D590" s="344"/>
      <c r="E590" s="344"/>
      <c r="F590" s="345"/>
      <c r="G590" s="346"/>
      <c r="H590" s="347"/>
      <c r="I590" s="348"/>
      <c r="J590" s="345"/>
      <c r="K590" s="349"/>
      <c r="L590" s="344"/>
      <c r="M590" s="350"/>
      <c r="N590" s="351"/>
      <c r="O590" s="352"/>
      <c r="P590" s="353"/>
      <c r="Q590" s="354"/>
      <c r="R590" s="355"/>
      <c r="S590" s="356"/>
      <c r="T590" s="357"/>
      <c r="U590" s="358"/>
      <c r="V590" s="358"/>
      <c r="W590" s="358"/>
      <c r="X590" s="359"/>
      <c r="Y590" s="344"/>
      <c r="Z590" s="344"/>
      <c r="AA590" s="344"/>
      <c r="AB590" s="344"/>
      <c r="AC590" s="344"/>
      <c r="AD590" s="344"/>
      <c r="AE590" s="344"/>
      <c r="AF590" s="344"/>
      <c r="AG590" s="101"/>
      <c r="AH590" s="344"/>
      <c r="AK590" s="3">
        <f t="shared" si="37"/>
        <v>0</v>
      </c>
      <c r="AL590" s="3">
        <f t="shared" si="38"/>
        <v>0</v>
      </c>
      <c r="AM590" s="3">
        <f t="shared" si="39"/>
        <v>0</v>
      </c>
      <c r="AN590" s="3">
        <f t="shared" si="42"/>
        <v>0</v>
      </c>
    </row>
    <row r="591">
      <c r="A591" s="343"/>
      <c r="B591" s="344"/>
      <c r="C591" s="344"/>
      <c r="D591" s="344"/>
      <c r="E591" s="344"/>
      <c r="F591" s="345"/>
      <c r="G591" s="346"/>
      <c r="H591" s="347"/>
      <c r="I591" s="348"/>
      <c r="J591" s="345"/>
      <c r="K591" s="349"/>
      <c r="L591" s="344"/>
      <c r="M591" s="350"/>
      <c r="N591" s="351"/>
      <c r="O591" s="352"/>
      <c r="P591" s="353"/>
      <c r="Q591" s="354"/>
      <c r="R591" s="355"/>
      <c r="S591" s="356"/>
      <c r="T591" s="357"/>
      <c r="U591" s="358"/>
      <c r="V591" s="358"/>
      <c r="W591" s="358"/>
      <c r="X591" s="359"/>
      <c r="Y591" s="344"/>
      <c r="Z591" s="344"/>
      <c r="AA591" s="344"/>
      <c r="AB591" s="344"/>
      <c r="AC591" s="344"/>
      <c r="AD591" s="344"/>
      <c r="AE591" s="344"/>
      <c r="AF591" s="344"/>
      <c r="AG591" s="101"/>
      <c r="AH591" s="344"/>
      <c r="AK591" s="3">
        <f t="shared" si="37"/>
        <v>0</v>
      </c>
      <c r="AL591" s="3">
        <f t="shared" si="38"/>
        <v>0</v>
      </c>
      <c r="AM591" s="3">
        <f t="shared" si="39"/>
        <v>0</v>
      </c>
      <c r="AN591" s="3">
        <f t="shared" si="42"/>
        <v>0</v>
      </c>
    </row>
    <row r="592">
      <c r="A592" s="343"/>
      <c r="B592" s="344"/>
      <c r="C592" s="344"/>
      <c r="D592" s="344"/>
      <c r="E592" s="344"/>
      <c r="F592" s="345"/>
      <c r="G592" s="346"/>
      <c r="H592" s="347"/>
      <c r="I592" s="348"/>
      <c r="J592" s="345"/>
      <c r="K592" s="349"/>
      <c r="L592" s="344"/>
      <c r="M592" s="350"/>
      <c r="N592" s="351"/>
      <c r="O592" s="352"/>
      <c r="P592" s="353"/>
      <c r="Q592" s="354"/>
      <c r="R592" s="355"/>
      <c r="S592" s="356"/>
      <c r="T592" s="357"/>
      <c r="U592" s="358"/>
      <c r="V592" s="358"/>
      <c r="W592" s="358"/>
      <c r="X592" s="359"/>
      <c r="Y592" s="344"/>
      <c r="Z592" s="344"/>
      <c r="AA592" s="344"/>
      <c r="AB592" s="344"/>
      <c r="AC592" s="344"/>
      <c r="AD592" s="344"/>
      <c r="AE592" s="344"/>
      <c r="AF592" s="344"/>
      <c r="AG592" s="101"/>
      <c r="AH592" s="344"/>
      <c r="AK592" s="3">
        <f t="shared" si="37"/>
        <v>0</v>
      </c>
      <c r="AL592" s="3">
        <f t="shared" si="38"/>
        <v>0</v>
      </c>
      <c r="AM592" s="3">
        <f t="shared" si="39"/>
        <v>0</v>
      </c>
      <c r="AN592" s="3">
        <f t="shared" si="42"/>
        <v>0</v>
      </c>
    </row>
    <row r="593">
      <c r="A593" s="343"/>
      <c r="B593" s="344"/>
      <c r="C593" s="344"/>
      <c r="D593" s="344"/>
      <c r="E593" s="344"/>
      <c r="F593" s="345"/>
      <c r="G593" s="346"/>
      <c r="H593" s="347"/>
      <c r="I593" s="348"/>
      <c r="J593" s="345"/>
      <c r="K593" s="349"/>
      <c r="L593" s="344"/>
      <c r="M593" s="350"/>
      <c r="N593" s="351"/>
      <c r="O593" s="352"/>
      <c r="P593" s="353"/>
      <c r="Q593" s="354"/>
      <c r="R593" s="355"/>
      <c r="S593" s="356"/>
      <c r="T593" s="357"/>
      <c r="U593" s="358"/>
      <c r="V593" s="358"/>
      <c r="W593" s="358"/>
      <c r="X593" s="359"/>
      <c r="Y593" s="344"/>
      <c r="Z593" s="344"/>
      <c r="AA593" s="344"/>
      <c r="AB593" s="344"/>
      <c r="AC593" s="344"/>
      <c r="AD593" s="344"/>
      <c r="AE593" s="344"/>
      <c r="AF593" s="344"/>
      <c r="AG593" s="101"/>
      <c r="AH593" s="344"/>
      <c r="AK593" s="3">
        <f t="shared" si="37"/>
        <v>0</v>
      </c>
      <c r="AL593" s="3">
        <f t="shared" si="38"/>
        <v>0</v>
      </c>
      <c r="AM593" s="3">
        <f t="shared" si="39"/>
        <v>0</v>
      </c>
      <c r="AN593" s="3">
        <f t="shared" si="42"/>
        <v>0</v>
      </c>
    </row>
    <row r="594">
      <c r="A594" s="343"/>
      <c r="B594" s="344"/>
      <c r="C594" s="344"/>
      <c r="D594" s="344"/>
      <c r="E594" s="344"/>
      <c r="F594" s="345"/>
      <c r="G594" s="346"/>
      <c r="H594" s="347"/>
      <c r="I594" s="348"/>
      <c r="J594" s="345"/>
      <c r="K594" s="349"/>
      <c r="L594" s="344"/>
      <c r="M594" s="350"/>
      <c r="N594" s="351"/>
      <c r="O594" s="352"/>
      <c r="P594" s="353"/>
      <c r="Q594" s="354"/>
      <c r="R594" s="355"/>
      <c r="S594" s="356"/>
      <c r="T594" s="357"/>
      <c r="U594" s="358"/>
      <c r="V594" s="358"/>
      <c r="W594" s="358"/>
      <c r="X594" s="359"/>
      <c r="Y594" s="344"/>
      <c r="Z594" s="344"/>
      <c r="AA594" s="344"/>
      <c r="AB594" s="344"/>
      <c r="AC594" s="344"/>
      <c r="AD594" s="344"/>
      <c r="AE594" s="344"/>
      <c r="AF594" s="344"/>
      <c r="AG594" s="101"/>
      <c r="AH594" s="344"/>
      <c r="AK594" s="3">
        <f t="shared" si="37"/>
        <v>0</v>
      </c>
      <c r="AL594" s="3">
        <f t="shared" si="38"/>
        <v>0</v>
      </c>
      <c r="AM594" s="3">
        <f t="shared" si="39"/>
        <v>0</v>
      </c>
      <c r="AN594" s="3">
        <f t="shared" si="42"/>
        <v>0</v>
      </c>
    </row>
    <row r="595">
      <c r="A595" s="343"/>
      <c r="B595" s="344"/>
      <c r="C595" s="344"/>
      <c r="D595" s="344"/>
      <c r="E595" s="344"/>
      <c r="F595" s="345"/>
      <c r="G595" s="346"/>
      <c r="H595" s="347"/>
      <c r="I595" s="348"/>
      <c r="J595" s="345"/>
      <c r="K595" s="349"/>
      <c r="L595" s="344"/>
      <c r="M595" s="350"/>
      <c r="N595" s="351"/>
      <c r="O595" s="352"/>
      <c r="P595" s="353"/>
      <c r="Q595" s="354"/>
      <c r="R595" s="355"/>
      <c r="S595" s="356"/>
      <c r="T595" s="357"/>
      <c r="U595" s="358"/>
      <c r="V595" s="358"/>
      <c r="W595" s="358"/>
      <c r="X595" s="359"/>
      <c r="Y595" s="344"/>
      <c r="Z595" s="344"/>
      <c r="AA595" s="344"/>
      <c r="AB595" s="344"/>
      <c r="AC595" s="344"/>
      <c r="AD595" s="344"/>
      <c r="AE595" s="344"/>
      <c r="AF595" s="344"/>
      <c r="AG595" s="101"/>
      <c r="AH595" s="344"/>
      <c r="AK595" s="3">
        <f t="shared" si="37"/>
        <v>0</v>
      </c>
      <c r="AL595" s="3">
        <f t="shared" si="38"/>
        <v>0</v>
      </c>
      <c r="AM595" s="3">
        <f t="shared" si="39"/>
        <v>0</v>
      </c>
      <c r="AN595" s="3">
        <f t="shared" si="42"/>
        <v>0</v>
      </c>
    </row>
    <row r="596">
      <c r="A596" s="343"/>
      <c r="B596" s="344"/>
      <c r="C596" s="344"/>
      <c r="D596" s="344"/>
      <c r="E596" s="344"/>
      <c r="F596" s="345"/>
      <c r="G596" s="346"/>
      <c r="H596" s="347"/>
      <c r="I596" s="348"/>
      <c r="J596" s="345"/>
      <c r="K596" s="349"/>
      <c r="L596" s="344"/>
      <c r="M596" s="350"/>
      <c r="N596" s="351"/>
      <c r="O596" s="352"/>
      <c r="P596" s="353"/>
      <c r="Q596" s="354"/>
      <c r="R596" s="355"/>
      <c r="S596" s="356"/>
      <c r="T596" s="357"/>
      <c r="U596" s="358"/>
      <c r="V596" s="358"/>
      <c r="W596" s="358"/>
      <c r="X596" s="359"/>
      <c r="Y596" s="344"/>
      <c r="Z596" s="344"/>
      <c r="AA596" s="344"/>
      <c r="AB596" s="344"/>
      <c r="AC596" s="344"/>
      <c r="AD596" s="344"/>
      <c r="AE596" s="344"/>
      <c r="AF596" s="344"/>
      <c r="AG596" s="101"/>
      <c r="AH596" s="344"/>
      <c r="AK596" s="3">
        <f t="shared" si="37"/>
        <v>0</v>
      </c>
      <c r="AL596" s="3">
        <f t="shared" si="38"/>
        <v>0</v>
      </c>
      <c r="AM596" s="3">
        <f t="shared" si="39"/>
        <v>0</v>
      </c>
      <c r="AN596" s="3">
        <f t="shared" si="42"/>
        <v>0</v>
      </c>
    </row>
    <row r="597">
      <c r="A597" s="343"/>
      <c r="B597" s="344"/>
      <c r="C597" s="344"/>
      <c r="D597" s="344"/>
      <c r="E597" s="344"/>
      <c r="F597" s="345"/>
      <c r="G597" s="346"/>
      <c r="H597" s="347"/>
      <c r="I597" s="348"/>
      <c r="J597" s="345"/>
      <c r="K597" s="349"/>
      <c r="L597" s="344"/>
      <c r="M597" s="350"/>
      <c r="N597" s="351"/>
      <c r="O597" s="352"/>
      <c r="P597" s="353"/>
      <c r="Q597" s="354"/>
      <c r="R597" s="355"/>
      <c r="S597" s="356"/>
      <c r="T597" s="357"/>
      <c r="U597" s="358"/>
      <c r="V597" s="358"/>
      <c r="W597" s="358"/>
      <c r="X597" s="359"/>
      <c r="Y597" s="344"/>
      <c r="Z597" s="344"/>
      <c r="AA597" s="344"/>
      <c r="AB597" s="344"/>
      <c r="AC597" s="344"/>
      <c r="AD597" s="344"/>
      <c r="AE597" s="344"/>
      <c r="AF597" s="344"/>
      <c r="AG597" s="101"/>
      <c r="AH597" s="344"/>
      <c r="AK597" s="3">
        <f t="shared" si="37"/>
        <v>0</v>
      </c>
      <c r="AL597" s="3">
        <f t="shared" si="38"/>
        <v>0</v>
      </c>
      <c r="AM597" s="3">
        <f t="shared" si="39"/>
        <v>0</v>
      </c>
      <c r="AN597" s="3">
        <f t="shared" si="42"/>
        <v>0</v>
      </c>
    </row>
    <row r="598">
      <c r="A598" s="343"/>
      <c r="B598" s="344"/>
      <c r="C598" s="344"/>
      <c r="D598" s="344"/>
      <c r="E598" s="344"/>
      <c r="F598" s="345"/>
      <c r="G598" s="346"/>
      <c r="H598" s="347"/>
      <c r="I598" s="348"/>
      <c r="J598" s="345"/>
      <c r="K598" s="349"/>
      <c r="L598" s="344"/>
      <c r="M598" s="350"/>
      <c r="N598" s="351"/>
      <c r="O598" s="352"/>
      <c r="P598" s="353"/>
      <c r="Q598" s="354"/>
      <c r="R598" s="355"/>
      <c r="S598" s="356"/>
      <c r="T598" s="357"/>
      <c r="U598" s="358"/>
      <c r="V598" s="358"/>
      <c r="W598" s="358"/>
      <c r="X598" s="359"/>
      <c r="Y598" s="344"/>
      <c r="Z598" s="344"/>
      <c r="AA598" s="344"/>
      <c r="AB598" s="344"/>
      <c r="AC598" s="344"/>
      <c r="AD598" s="344"/>
      <c r="AE598" s="344"/>
      <c r="AF598" s="344"/>
      <c r="AG598" s="101"/>
      <c r="AH598" s="344"/>
      <c r="AK598" s="3">
        <f t="shared" si="37"/>
        <v>0</v>
      </c>
      <c r="AL598" s="3">
        <f t="shared" si="38"/>
        <v>0</v>
      </c>
      <c r="AM598" s="3">
        <f t="shared" si="39"/>
        <v>0</v>
      </c>
      <c r="AN598" s="3">
        <f t="shared" si="42"/>
        <v>0</v>
      </c>
    </row>
    <row r="599">
      <c r="A599" s="343"/>
      <c r="B599" s="344"/>
      <c r="C599" s="344"/>
      <c r="D599" s="344"/>
      <c r="E599" s="344"/>
      <c r="F599" s="345"/>
      <c r="G599" s="346"/>
      <c r="H599" s="347"/>
      <c r="I599" s="348"/>
      <c r="J599" s="345"/>
      <c r="K599" s="349"/>
      <c r="L599" s="344"/>
      <c r="M599" s="350"/>
      <c r="N599" s="351"/>
      <c r="O599" s="352"/>
      <c r="P599" s="353"/>
      <c r="Q599" s="354"/>
      <c r="R599" s="355"/>
      <c r="S599" s="356"/>
      <c r="T599" s="357"/>
      <c r="U599" s="358"/>
      <c r="V599" s="358"/>
      <c r="W599" s="358"/>
      <c r="X599" s="359"/>
      <c r="Y599" s="344"/>
      <c r="Z599" s="344"/>
      <c r="AA599" s="344"/>
      <c r="AB599" s="344"/>
      <c r="AC599" s="344"/>
      <c r="AD599" s="344"/>
      <c r="AE599" s="344"/>
      <c r="AF599" s="344"/>
      <c r="AG599" s="101"/>
      <c r="AH599" s="344"/>
      <c r="AK599" s="3">
        <f t="shared" si="37"/>
        <v>0</v>
      </c>
      <c r="AL599" s="3">
        <f t="shared" si="38"/>
        <v>0</v>
      </c>
      <c r="AM599" s="3">
        <f t="shared" si="39"/>
        <v>0</v>
      </c>
      <c r="AN599" s="3">
        <f t="shared" si="42"/>
        <v>0</v>
      </c>
    </row>
    <row r="600">
      <c r="A600" s="343"/>
      <c r="B600" s="344"/>
      <c r="C600" s="344"/>
      <c r="D600" s="344"/>
      <c r="E600" s="344"/>
      <c r="F600" s="345"/>
      <c r="G600" s="346"/>
      <c r="H600" s="347"/>
      <c r="I600" s="348"/>
      <c r="J600" s="345"/>
      <c r="K600" s="349"/>
      <c r="L600" s="344"/>
      <c r="M600" s="350"/>
      <c r="N600" s="351"/>
      <c r="O600" s="352"/>
      <c r="P600" s="353"/>
      <c r="Q600" s="354"/>
      <c r="R600" s="355"/>
      <c r="S600" s="356"/>
      <c r="T600" s="357"/>
      <c r="U600" s="358"/>
      <c r="V600" s="358"/>
      <c r="W600" s="358"/>
      <c r="X600" s="359"/>
      <c r="Y600" s="344"/>
      <c r="Z600" s="344"/>
      <c r="AA600" s="344"/>
      <c r="AB600" s="344"/>
      <c r="AC600" s="344"/>
      <c r="AD600" s="344"/>
      <c r="AE600" s="344"/>
      <c r="AF600" s="344"/>
      <c r="AG600" s="101"/>
      <c r="AH600" s="344"/>
      <c r="AK600" s="3">
        <f t="shared" si="37"/>
        <v>0</v>
      </c>
      <c r="AL600" s="3">
        <f t="shared" si="38"/>
        <v>0</v>
      </c>
      <c r="AM600" s="3">
        <f t="shared" si="39"/>
        <v>0</v>
      </c>
      <c r="AN600" s="3">
        <f t="shared" si="42"/>
        <v>0</v>
      </c>
    </row>
    <row r="601">
      <c r="A601" s="343"/>
      <c r="B601" s="344"/>
      <c r="C601" s="344"/>
      <c r="D601" s="344"/>
      <c r="E601" s="344"/>
      <c r="F601" s="345"/>
      <c r="G601" s="346"/>
      <c r="H601" s="347"/>
      <c r="I601" s="348"/>
      <c r="J601" s="345"/>
      <c r="K601" s="349"/>
      <c r="L601" s="344"/>
      <c r="M601" s="350"/>
      <c r="N601" s="351"/>
      <c r="O601" s="352"/>
      <c r="P601" s="353"/>
      <c r="Q601" s="354"/>
      <c r="R601" s="355"/>
      <c r="S601" s="356"/>
      <c r="T601" s="357"/>
      <c r="U601" s="358"/>
      <c r="V601" s="358"/>
      <c r="W601" s="358"/>
      <c r="X601" s="359"/>
      <c r="Y601" s="344"/>
      <c r="Z601" s="344"/>
      <c r="AA601" s="344"/>
      <c r="AB601" s="344"/>
      <c r="AC601" s="344"/>
      <c r="AD601" s="344"/>
      <c r="AE601" s="344"/>
      <c r="AF601" s="344"/>
      <c r="AG601" s="101"/>
      <c r="AH601" s="344"/>
      <c r="AK601" s="3">
        <f t="shared" si="37"/>
        <v>0</v>
      </c>
      <c r="AL601" s="3">
        <f t="shared" si="38"/>
        <v>0</v>
      </c>
      <c r="AM601" s="3">
        <f t="shared" si="39"/>
        <v>0</v>
      </c>
      <c r="AN601" s="3">
        <f t="shared" si="42"/>
        <v>0</v>
      </c>
    </row>
    <row r="602">
      <c r="A602" s="343"/>
      <c r="B602" s="344"/>
      <c r="C602" s="344"/>
      <c r="D602" s="344"/>
      <c r="E602" s="344"/>
      <c r="F602" s="345"/>
      <c r="G602" s="346"/>
      <c r="H602" s="347"/>
      <c r="I602" s="348"/>
      <c r="J602" s="345"/>
      <c r="K602" s="349"/>
      <c r="L602" s="344"/>
      <c r="M602" s="350"/>
      <c r="N602" s="351"/>
      <c r="O602" s="352"/>
      <c r="P602" s="353"/>
      <c r="Q602" s="354"/>
      <c r="R602" s="355"/>
      <c r="S602" s="356"/>
      <c r="T602" s="357"/>
      <c r="U602" s="358"/>
      <c r="V602" s="358"/>
      <c r="W602" s="358"/>
      <c r="X602" s="359"/>
      <c r="Y602" s="344"/>
      <c r="Z602" s="344"/>
      <c r="AA602" s="344"/>
      <c r="AB602" s="344"/>
      <c r="AC602" s="344"/>
      <c r="AD602" s="344"/>
      <c r="AE602" s="344"/>
      <c r="AF602" s="344"/>
      <c r="AG602" s="101"/>
      <c r="AH602" s="344"/>
      <c r="AK602" s="3">
        <f t="shared" si="37"/>
        <v>0</v>
      </c>
      <c r="AL602" s="3">
        <f t="shared" si="38"/>
        <v>0</v>
      </c>
      <c r="AM602" s="3">
        <f t="shared" si="39"/>
        <v>0</v>
      </c>
      <c r="AN602" s="3">
        <f t="shared" si="42"/>
        <v>0</v>
      </c>
    </row>
    <row r="603">
      <c r="A603" s="343"/>
      <c r="B603" s="344"/>
      <c r="C603" s="344"/>
      <c r="D603" s="344"/>
      <c r="E603" s="344"/>
      <c r="F603" s="345"/>
      <c r="G603" s="346"/>
      <c r="H603" s="347"/>
      <c r="I603" s="348"/>
      <c r="J603" s="345"/>
      <c r="K603" s="349"/>
      <c r="L603" s="344"/>
      <c r="M603" s="350"/>
      <c r="N603" s="351"/>
      <c r="O603" s="352"/>
      <c r="P603" s="353"/>
      <c r="Q603" s="354"/>
      <c r="R603" s="355"/>
      <c r="S603" s="356"/>
      <c r="T603" s="357"/>
      <c r="U603" s="358"/>
      <c r="V603" s="358"/>
      <c r="W603" s="358"/>
      <c r="X603" s="359"/>
      <c r="Y603" s="344"/>
      <c r="Z603" s="344"/>
      <c r="AA603" s="344"/>
      <c r="AB603" s="344"/>
      <c r="AC603" s="344"/>
      <c r="AD603" s="344"/>
      <c r="AE603" s="344"/>
      <c r="AF603" s="344"/>
      <c r="AG603" s="101"/>
      <c r="AH603" s="344"/>
      <c r="AK603" s="3">
        <f t="shared" si="37"/>
        <v>0</v>
      </c>
      <c r="AL603" s="3">
        <f t="shared" si="38"/>
        <v>0</v>
      </c>
      <c r="AM603" s="3">
        <f t="shared" si="39"/>
        <v>0</v>
      </c>
      <c r="AN603" s="3">
        <f t="shared" si="42"/>
        <v>0</v>
      </c>
    </row>
    <row r="604">
      <c r="A604" s="343"/>
      <c r="B604" s="344"/>
      <c r="C604" s="344"/>
      <c r="D604" s="344"/>
      <c r="E604" s="344"/>
      <c r="F604" s="345"/>
      <c r="G604" s="346"/>
      <c r="H604" s="347"/>
      <c r="I604" s="348"/>
      <c r="J604" s="345"/>
      <c r="K604" s="349"/>
      <c r="L604" s="344"/>
      <c r="M604" s="350"/>
      <c r="N604" s="351"/>
      <c r="O604" s="352"/>
      <c r="P604" s="353"/>
      <c r="Q604" s="354"/>
      <c r="R604" s="355"/>
      <c r="S604" s="356"/>
      <c r="T604" s="357"/>
      <c r="U604" s="358"/>
      <c r="V604" s="358"/>
      <c r="W604" s="358"/>
      <c r="X604" s="359"/>
      <c r="Y604" s="344"/>
      <c r="Z604" s="344"/>
      <c r="AA604" s="344"/>
      <c r="AB604" s="344"/>
      <c r="AC604" s="344"/>
      <c r="AD604" s="344"/>
      <c r="AE604" s="344"/>
      <c r="AF604" s="344"/>
      <c r="AG604" s="101"/>
      <c r="AH604" s="344"/>
      <c r="AK604" s="3">
        <f t="shared" si="37"/>
        <v>0</v>
      </c>
      <c r="AL604" s="3">
        <f t="shared" si="38"/>
        <v>0</v>
      </c>
      <c r="AM604" s="3">
        <f t="shared" si="39"/>
        <v>0</v>
      </c>
      <c r="AN604" s="3">
        <f t="shared" si="42"/>
        <v>0</v>
      </c>
    </row>
    <row r="605">
      <c r="A605" s="343"/>
      <c r="B605" s="344"/>
      <c r="C605" s="344"/>
      <c r="D605" s="344"/>
      <c r="E605" s="344"/>
      <c r="F605" s="345"/>
      <c r="G605" s="346"/>
      <c r="H605" s="347"/>
      <c r="I605" s="348"/>
      <c r="J605" s="345"/>
      <c r="K605" s="349"/>
      <c r="L605" s="344"/>
      <c r="M605" s="350"/>
      <c r="N605" s="351"/>
      <c r="O605" s="352"/>
      <c r="P605" s="353"/>
      <c r="Q605" s="354"/>
      <c r="R605" s="355"/>
      <c r="S605" s="356"/>
      <c r="T605" s="357"/>
      <c r="U605" s="358"/>
      <c r="V605" s="358"/>
      <c r="W605" s="358"/>
      <c r="X605" s="359"/>
      <c r="Y605" s="344"/>
      <c r="Z605" s="344"/>
      <c r="AA605" s="344"/>
      <c r="AB605" s="344"/>
      <c r="AC605" s="344"/>
      <c r="AD605" s="344"/>
      <c r="AE605" s="344"/>
      <c r="AF605" s="344"/>
      <c r="AG605" s="101"/>
      <c r="AH605" s="344"/>
      <c r="AK605" s="3">
        <f t="shared" si="37"/>
        <v>0</v>
      </c>
      <c r="AL605" s="3">
        <f t="shared" si="38"/>
        <v>0</v>
      </c>
      <c r="AM605" s="3">
        <f t="shared" si="39"/>
        <v>0</v>
      </c>
      <c r="AN605" s="3">
        <f t="shared" si="42"/>
        <v>0</v>
      </c>
    </row>
    <row r="606">
      <c r="A606" s="343"/>
      <c r="B606" s="344"/>
      <c r="C606" s="344"/>
      <c r="D606" s="344"/>
      <c r="E606" s="344"/>
      <c r="F606" s="345"/>
      <c r="G606" s="346"/>
      <c r="H606" s="347"/>
      <c r="I606" s="348"/>
      <c r="J606" s="345"/>
      <c r="K606" s="349"/>
      <c r="L606" s="344"/>
      <c r="M606" s="350"/>
      <c r="N606" s="351"/>
      <c r="O606" s="352"/>
      <c r="P606" s="353"/>
      <c r="Q606" s="354"/>
      <c r="R606" s="355"/>
      <c r="S606" s="356"/>
      <c r="T606" s="357"/>
      <c r="U606" s="358"/>
      <c r="V606" s="358"/>
      <c r="W606" s="358"/>
      <c r="X606" s="359"/>
      <c r="Y606" s="344"/>
      <c r="Z606" s="344"/>
      <c r="AA606" s="344"/>
      <c r="AB606" s="344"/>
      <c r="AC606" s="344"/>
      <c r="AD606" s="344"/>
      <c r="AE606" s="344"/>
      <c r="AF606" s="344"/>
      <c r="AG606" s="101"/>
      <c r="AH606" s="344"/>
      <c r="AK606" s="3">
        <f t="shared" si="37"/>
        <v>0</v>
      </c>
      <c r="AL606" s="3">
        <f t="shared" si="38"/>
        <v>0</v>
      </c>
      <c r="AM606" s="3">
        <f t="shared" si="39"/>
        <v>0</v>
      </c>
      <c r="AN606" s="3">
        <f t="shared" si="42"/>
        <v>0</v>
      </c>
    </row>
    <row r="607">
      <c r="A607" s="343"/>
      <c r="B607" s="344"/>
      <c r="C607" s="344"/>
      <c r="D607" s="344"/>
      <c r="E607" s="344"/>
      <c r="F607" s="345"/>
      <c r="G607" s="346"/>
      <c r="H607" s="347"/>
      <c r="I607" s="348"/>
      <c r="J607" s="345"/>
      <c r="K607" s="349"/>
      <c r="L607" s="344"/>
      <c r="M607" s="350"/>
      <c r="N607" s="351"/>
      <c r="O607" s="352"/>
      <c r="P607" s="353"/>
      <c r="Q607" s="354"/>
      <c r="R607" s="355"/>
      <c r="S607" s="356"/>
      <c r="T607" s="357"/>
      <c r="U607" s="358"/>
      <c r="V607" s="358"/>
      <c r="W607" s="358"/>
      <c r="X607" s="359"/>
      <c r="Y607" s="344"/>
      <c r="Z607" s="344"/>
      <c r="AA607" s="344"/>
      <c r="AB607" s="344"/>
      <c r="AC607" s="344"/>
      <c r="AD607" s="344"/>
      <c r="AE607" s="344"/>
      <c r="AF607" s="344"/>
      <c r="AG607" s="101"/>
      <c r="AH607" s="344"/>
      <c r="AK607" s="3">
        <f t="shared" si="37"/>
        <v>0</v>
      </c>
      <c r="AL607" s="3">
        <f t="shared" si="38"/>
        <v>0</v>
      </c>
      <c r="AM607" s="3">
        <f t="shared" si="39"/>
        <v>0</v>
      </c>
      <c r="AN607" s="3">
        <f t="shared" si="42"/>
        <v>0</v>
      </c>
    </row>
    <row r="608">
      <c r="A608" s="343"/>
      <c r="B608" s="344"/>
      <c r="C608" s="344"/>
      <c r="D608" s="344"/>
      <c r="E608" s="344"/>
      <c r="F608" s="345"/>
      <c r="G608" s="346"/>
      <c r="H608" s="347"/>
      <c r="I608" s="348"/>
      <c r="J608" s="345"/>
      <c r="K608" s="349"/>
      <c r="L608" s="344"/>
      <c r="M608" s="350"/>
      <c r="N608" s="351"/>
      <c r="O608" s="352"/>
      <c r="P608" s="353"/>
      <c r="Q608" s="354"/>
      <c r="R608" s="355"/>
      <c r="S608" s="356"/>
      <c r="T608" s="357"/>
      <c r="U608" s="358"/>
      <c r="V608" s="358"/>
      <c r="W608" s="358"/>
      <c r="X608" s="359"/>
      <c r="Y608" s="344"/>
      <c r="Z608" s="344"/>
      <c r="AA608" s="344"/>
      <c r="AB608" s="344"/>
      <c r="AC608" s="344"/>
      <c r="AD608" s="344"/>
      <c r="AE608" s="344"/>
      <c r="AF608" s="344"/>
      <c r="AG608" s="101"/>
      <c r="AH608" s="344"/>
      <c r="AK608" s="3">
        <f t="shared" si="37"/>
        <v>0</v>
      </c>
      <c r="AL608" s="3">
        <f t="shared" si="38"/>
        <v>0</v>
      </c>
      <c r="AM608" s="3">
        <f t="shared" si="39"/>
        <v>0</v>
      </c>
      <c r="AN608" s="3">
        <f t="shared" si="42"/>
        <v>0</v>
      </c>
    </row>
    <row r="609">
      <c r="A609" s="343"/>
      <c r="B609" s="344"/>
      <c r="C609" s="344"/>
      <c r="D609" s="344"/>
      <c r="E609" s="344"/>
      <c r="F609" s="345"/>
      <c r="G609" s="346"/>
      <c r="H609" s="347"/>
      <c r="I609" s="348"/>
      <c r="J609" s="345"/>
      <c r="K609" s="349"/>
      <c r="L609" s="344"/>
      <c r="M609" s="350"/>
      <c r="N609" s="351"/>
      <c r="O609" s="352"/>
      <c r="P609" s="353"/>
      <c r="Q609" s="354"/>
      <c r="R609" s="355"/>
      <c r="S609" s="356"/>
      <c r="T609" s="357"/>
      <c r="U609" s="358"/>
      <c r="V609" s="358"/>
      <c r="W609" s="358"/>
      <c r="X609" s="359"/>
      <c r="Y609" s="344"/>
      <c r="Z609" s="344"/>
      <c r="AA609" s="344"/>
      <c r="AB609" s="344"/>
      <c r="AC609" s="344"/>
      <c r="AD609" s="344"/>
      <c r="AE609" s="344"/>
      <c r="AF609" s="344"/>
      <c r="AG609" s="101"/>
      <c r="AH609" s="344"/>
      <c r="AK609" s="3">
        <f t="shared" si="37"/>
        <v>0</v>
      </c>
      <c r="AL609" s="3">
        <f t="shared" si="38"/>
        <v>0</v>
      </c>
      <c r="AM609" s="3">
        <f t="shared" si="39"/>
        <v>0</v>
      </c>
      <c r="AN609" s="3">
        <f t="shared" si="42"/>
        <v>0</v>
      </c>
    </row>
    <row r="610">
      <c r="A610" s="343"/>
      <c r="B610" s="344"/>
      <c r="C610" s="344"/>
      <c r="D610" s="344"/>
      <c r="E610" s="344"/>
      <c r="F610" s="345"/>
      <c r="G610" s="346"/>
      <c r="H610" s="347"/>
      <c r="I610" s="348"/>
      <c r="J610" s="345"/>
      <c r="K610" s="349"/>
      <c r="L610" s="344"/>
      <c r="M610" s="350"/>
      <c r="N610" s="351"/>
      <c r="O610" s="352"/>
      <c r="P610" s="353"/>
      <c r="Q610" s="354"/>
      <c r="R610" s="355"/>
      <c r="S610" s="356"/>
      <c r="T610" s="357"/>
      <c r="U610" s="358"/>
      <c r="V610" s="358"/>
      <c r="W610" s="358"/>
      <c r="X610" s="359"/>
      <c r="Y610" s="344"/>
      <c r="Z610" s="344"/>
      <c r="AA610" s="344"/>
      <c r="AB610" s="344"/>
      <c r="AC610" s="344"/>
      <c r="AD610" s="344"/>
      <c r="AE610" s="344"/>
      <c r="AF610" s="344"/>
      <c r="AG610" s="101"/>
      <c r="AH610" s="344"/>
      <c r="AK610" s="3">
        <f t="shared" si="37"/>
        <v>0</v>
      </c>
      <c r="AL610" s="3">
        <f t="shared" si="38"/>
        <v>0</v>
      </c>
      <c r="AM610" s="3">
        <f t="shared" si="39"/>
        <v>0</v>
      </c>
      <c r="AN610" s="3">
        <f t="shared" si="42"/>
        <v>0</v>
      </c>
    </row>
    <row r="611">
      <c r="A611" s="343"/>
      <c r="B611" s="344"/>
      <c r="C611" s="344"/>
      <c r="D611" s="344"/>
      <c r="E611" s="344"/>
      <c r="F611" s="345"/>
      <c r="G611" s="346"/>
      <c r="H611" s="347"/>
      <c r="I611" s="348"/>
      <c r="J611" s="345"/>
      <c r="K611" s="349"/>
      <c r="L611" s="344"/>
      <c r="M611" s="350"/>
      <c r="N611" s="351"/>
      <c r="O611" s="352"/>
      <c r="P611" s="353"/>
      <c r="Q611" s="354"/>
      <c r="R611" s="355"/>
      <c r="S611" s="356"/>
      <c r="T611" s="357"/>
      <c r="U611" s="358"/>
      <c r="V611" s="358"/>
      <c r="W611" s="358"/>
      <c r="X611" s="359"/>
      <c r="Y611" s="344"/>
      <c r="Z611" s="344"/>
      <c r="AA611" s="344"/>
      <c r="AB611" s="344"/>
      <c r="AC611" s="344"/>
      <c r="AD611" s="344"/>
      <c r="AE611" s="344"/>
      <c r="AF611" s="344"/>
      <c r="AG611" s="101"/>
      <c r="AH611" s="344"/>
      <c r="AK611" s="3">
        <f t="shared" si="37"/>
        <v>0</v>
      </c>
      <c r="AL611" s="3">
        <f t="shared" si="38"/>
        <v>0</v>
      </c>
      <c r="AM611" s="3">
        <f t="shared" si="39"/>
        <v>0</v>
      </c>
      <c r="AN611" s="3">
        <f t="shared" si="42"/>
        <v>0</v>
      </c>
    </row>
    <row r="612">
      <c r="A612" s="343"/>
      <c r="B612" s="344"/>
      <c r="C612" s="344"/>
      <c r="D612" s="344"/>
      <c r="E612" s="344"/>
      <c r="F612" s="345"/>
      <c r="G612" s="346"/>
      <c r="H612" s="347"/>
      <c r="I612" s="348"/>
      <c r="J612" s="345"/>
      <c r="K612" s="349"/>
      <c r="L612" s="344"/>
      <c r="M612" s="350"/>
      <c r="N612" s="351"/>
      <c r="O612" s="352"/>
      <c r="P612" s="353"/>
      <c r="Q612" s="354"/>
      <c r="R612" s="355"/>
      <c r="S612" s="356"/>
      <c r="T612" s="357"/>
      <c r="U612" s="358"/>
      <c r="V612" s="358"/>
      <c r="W612" s="358"/>
      <c r="X612" s="359"/>
      <c r="Y612" s="344"/>
      <c r="Z612" s="344"/>
      <c r="AA612" s="344"/>
      <c r="AB612" s="344"/>
      <c r="AC612" s="344"/>
      <c r="AD612" s="344"/>
      <c r="AE612" s="344"/>
      <c r="AF612" s="344"/>
      <c r="AG612" s="101"/>
      <c r="AH612" s="344"/>
      <c r="AK612" s="3">
        <f t="shared" si="37"/>
        <v>0</v>
      </c>
      <c r="AL612" s="3">
        <f t="shared" si="38"/>
        <v>0</v>
      </c>
      <c r="AM612" s="3">
        <f t="shared" si="39"/>
        <v>0</v>
      </c>
      <c r="AN612" s="3">
        <f t="shared" si="42"/>
        <v>0</v>
      </c>
    </row>
    <row r="613">
      <c r="A613" s="343"/>
      <c r="B613" s="344"/>
      <c r="C613" s="344"/>
      <c r="D613" s="344"/>
      <c r="E613" s="344"/>
      <c r="F613" s="345"/>
      <c r="G613" s="346"/>
      <c r="H613" s="347"/>
      <c r="I613" s="348"/>
      <c r="J613" s="345"/>
      <c r="K613" s="349"/>
      <c r="L613" s="344"/>
      <c r="M613" s="350"/>
      <c r="N613" s="351"/>
      <c r="O613" s="352"/>
      <c r="P613" s="353"/>
      <c r="Q613" s="354"/>
      <c r="R613" s="355"/>
      <c r="S613" s="356"/>
      <c r="T613" s="357"/>
      <c r="U613" s="358"/>
      <c r="V613" s="358"/>
      <c r="W613" s="358"/>
      <c r="X613" s="359"/>
      <c r="Y613" s="344"/>
      <c r="Z613" s="344"/>
      <c r="AA613" s="344"/>
      <c r="AB613" s="344"/>
      <c r="AC613" s="344"/>
      <c r="AD613" s="344"/>
      <c r="AE613" s="344"/>
      <c r="AF613" s="344"/>
      <c r="AG613" s="101"/>
      <c r="AH613" s="344"/>
      <c r="AK613" s="3">
        <f t="shared" si="37"/>
        <v>0</v>
      </c>
      <c r="AL613" s="3">
        <f t="shared" si="38"/>
        <v>0</v>
      </c>
      <c r="AM613" s="3">
        <f t="shared" si="39"/>
        <v>0</v>
      </c>
      <c r="AN613" s="3">
        <f t="shared" si="42"/>
        <v>0</v>
      </c>
    </row>
    <row r="614">
      <c r="A614" s="343"/>
      <c r="B614" s="344"/>
      <c r="C614" s="344"/>
      <c r="D614" s="344"/>
      <c r="E614" s="344"/>
      <c r="F614" s="345"/>
      <c r="G614" s="346"/>
      <c r="H614" s="347"/>
      <c r="I614" s="348"/>
      <c r="J614" s="345"/>
      <c r="K614" s="349"/>
      <c r="L614" s="344"/>
      <c r="M614" s="350"/>
      <c r="N614" s="351"/>
      <c r="O614" s="352"/>
      <c r="P614" s="353"/>
      <c r="Q614" s="354"/>
      <c r="R614" s="355"/>
      <c r="S614" s="356"/>
      <c r="T614" s="357"/>
      <c r="U614" s="358"/>
      <c r="V614" s="358"/>
      <c r="W614" s="358"/>
      <c r="X614" s="359"/>
      <c r="Y614" s="344"/>
      <c r="Z614" s="344"/>
      <c r="AA614" s="344"/>
      <c r="AB614" s="344"/>
      <c r="AC614" s="344"/>
      <c r="AD614" s="344"/>
      <c r="AE614" s="344"/>
      <c r="AF614" s="344"/>
      <c r="AG614" s="101"/>
      <c r="AH614" s="344"/>
      <c r="AK614" s="3">
        <f t="shared" si="37"/>
        <v>0</v>
      </c>
      <c r="AL614" s="3">
        <f t="shared" si="38"/>
        <v>0</v>
      </c>
      <c r="AM614" s="3">
        <f t="shared" si="39"/>
        <v>0</v>
      </c>
      <c r="AN614" s="3">
        <f t="shared" si="42"/>
        <v>0</v>
      </c>
    </row>
    <row r="615">
      <c r="A615" s="343"/>
      <c r="B615" s="344"/>
      <c r="C615" s="344"/>
      <c r="D615" s="344"/>
      <c r="E615" s="344"/>
      <c r="F615" s="345"/>
      <c r="G615" s="346"/>
      <c r="H615" s="347"/>
      <c r="I615" s="348"/>
      <c r="J615" s="345"/>
      <c r="K615" s="349"/>
      <c r="L615" s="344"/>
      <c r="M615" s="350"/>
      <c r="N615" s="351"/>
      <c r="O615" s="352"/>
      <c r="P615" s="353"/>
      <c r="Q615" s="354"/>
      <c r="R615" s="355"/>
      <c r="S615" s="356"/>
      <c r="T615" s="357"/>
      <c r="U615" s="358"/>
      <c r="V615" s="358"/>
      <c r="W615" s="358"/>
      <c r="X615" s="359"/>
      <c r="Y615" s="344"/>
      <c r="Z615" s="344"/>
      <c r="AA615" s="344"/>
      <c r="AB615" s="344"/>
      <c r="AC615" s="344"/>
      <c r="AD615" s="344"/>
      <c r="AE615" s="344"/>
      <c r="AF615" s="344"/>
      <c r="AG615" s="101"/>
      <c r="AH615" s="344"/>
      <c r="AK615" s="3">
        <f t="shared" si="37"/>
        <v>0</v>
      </c>
      <c r="AL615" s="3">
        <f t="shared" si="38"/>
        <v>0</v>
      </c>
      <c r="AM615" s="3">
        <f t="shared" si="39"/>
        <v>0</v>
      </c>
      <c r="AN615" s="3">
        <f t="shared" si="42"/>
        <v>0</v>
      </c>
    </row>
    <row r="616">
      <c r="A616" s="343"/>
      <c r="B616" s="344"/>
      <c r="C616" s="344"/>
      <c r="D616" s="344"/>
      <c r="E616" s="344"/>
      <c r="F616" s="345"/>
      <c r="G616" s="346"/>
      <c r="H616" s="347"/>
      <c r="I616" s="348"/>
      <c r="J616" s="345"/>
      <c r="K616" s="349"/>
      <c r="L616" s="344"/>
      <c r="M616" s="350"/>
      <c r="N616" s="351"/>
      <c r="O616" s="352"/>
      <c r="P616" s="353"/>
      <c r="Q616" s="354"/>
      <c r="R616" s="355"/>
      <c r="S616" s="356"/>
      <c r="T616" s="357"/>
      <c r="U616" s="358"/>
      <c r="V616" s="358"/>
      <c r="W616" s="358"/>
      <c r="X616" s="359"/>
      <c r="Y616" s="344"/>
      <c r="Z616" s="344"/>
      <c r="AA616" s="344"/>
      <c r="AB616" s="344"/>
      <c r="AC616" s="344"/>
      <c r="AD616" s="344"/>
      <c r="AE616" s="344"/>
      <c r="AF616" s="344"/>
      <c r="AG616" s="101"/>
      <c r="AH616" s="344"/>
      <c r="AK616" s="3">
        <f t="shared" si="37"/>
        <v>0</v>
      </c>
      <c r="AL616" s="3">
        <f t="shared" si="38"/>
        <v>0</v>
      </c>
      <c r="AM616" s="3">
        <f t="shared" si="39"/>
        <v>0</v>
      </c>
      <c r="AN616" s="3">
        <f t="shared" si="42"/>
        <v>0</v>
      </c>
    </row>
    <row r="617">
      <c r="A617" s="343"/>
      <c r="B617" s="344"/>
      <c r="C617" s="344"/>
      <c r="D617" s="344"/>
      <c r="E617" s="344"/>
      <c r="F617" s="345"/>
      <c r="G617" s="346"/>
      <c r="H617" s="347"/>
      <c r="I617" s="348"/>
      <c r="J617" s="345"/>
      <c r="K617" s="349"/>
      <c r="L617" s="344"/>
      <c r="M617" s="350"/>
      <c r="N617" s="351"/>
      <c r="O617" s="352"/>
      <c r="P617" s="353"/>
      <c r="Q617" s="354"/>
      <c r="R617" s="355"/>
      <c r="S617" s="356"/>
      <c r="T617" s="357"/>
      <c r="U617" s="358"/>
      <c r="V617" s="358"/>
      <c r="W617" s="358"/>
      <c r="X617" s="359"/>
      <c r="Y617" s="344"/>
      <c r="Z617" s="344"/>
      <c r="AA617" s="344"/>
      <c r="AB617" s="344"/>
      <c r="AC617" s="344"/>
      <c r="AD617" s="344"/>
      <c r="AE617" s="344"/>
      <c r="AF617" s="344"/>
      <c r="AG617" s="101"/>
      <c r="AH617" s="344"/>
      <c r="AK617" s="3">
        <f t="shared" si="37"/>
        <v>0</v>
      </c>
      <c r="AL617" s="3">
        <f t="shared" si="38"/>
        <v>0</v>
      </c>
      <c r="AM617" s="3">
        <f t="shared" si="39"/>
        <v>0</v>
      </c>
      <c r="AN617" s="3">
        <f t="shared" si="42"/>
        <v>0</v>
      </c>
    </row>
    <row r="618">
      <c r="A618" s="343"/>
      <c r="B618" s="344"/>
      <c r="C618" s="344"/>
      <c r="D618" s="344"/>
      <c r="E618" s="344"/>
      <c r="F618" s="345"/>
      <c r="G618" s="346"/>
      <c r="H618" s="347"/>
      <c r="I618" s="348"/>
      <c r="J618" s="345"/>
      <c r="K618" s="349"/>
      <c r="L618" s="344"/>
      <c r="M618" s="350"/>
      <c r="N618" s="351"/>
      <c r="O618" s="352"/>
      <c r="P618" s="353"/>
      <c r="Q618" s="354"/>
      <c r="R618" s="355"/>
      <c r="S618" s="356"/>
      <c r="T618" s="357"/>
      <c r="U618" s="358"/>
      <c r="V618" s="358"/>
      <c r="W618" s="358"/>
      <c r="X618" s="359"/>
      <c r="Y618" s="344"/>
      <c r="Z618" s="344"/>
      <c r="AA618" s="344"/>
      <c r="AB618" s="344"/>
      <c r="AC618" s="344"/>
      <c r="AD618" s="344"/>
      <c r="AE618" s="344"/>
      <c r="AF618" s="344"/>
      <c r="AG618" s="101"/>
      <c r="AH618" s="344"/>
      <c r="AK618" s="3">
        <f t="shared" si="37"/>
        <v>0</v>
      </c>
      <c r="AL618" s="3">
        <f t="shared" si="38"/>
        <v>0</v>
      </c>
      <c r="AM618" s="3">
        <f t="shared" si="39"/>
        <v>0</v>
      </c>
      <c r="AN618" s="3">
        <f t="shared" si="42"/>
        <v>0</v>
      </c>
    </row>
    <row r="619">
      <c r="A619" s="343"/>
      <c r="B619" s="344"/>
      <c r="C619" s="344"/>
      <c r="D619" s="344"/>
      <c r="E619" s="344"/>
      <c r="F619" s="345"/>
      <c r="G619" s="346"/>
      <c r="H619" s="347"/>
      <c r="I619" s="348"/>
      <c r="J619" s="345"/>
      <c r="K619" s="349"/>
      <c r="L619" s="344"/>
      <c r="M619" s="350"/>
      <c r="N619" s="351"/>
      <c r="O619" s="352"/>
      <c r="P619" s="353"/>
      <c r="Q619" s="354"/>
      <c r="R619" s="355"/>
      <c r="S619" s="356"/>
      <c r="T619" s="357"/>
      <c r="U619" s="358"/>
      <c r="V619" s="358"/>
      <c r="W619" s="358"/>
      <c r="X619" s="359"/>
      <c r="Y619" s="344"/>
      <c r="Z619" s="344"/>
      <c r="AA619" s="344"/>
      <c r="AB619" s="344"/>
      <c r="AC619" s="344"/>
      <c r="AD619" s="344"/>
      <c r="AE619" s="344"/>
      <c r="AF619" s="344"/>
      <c r="AG619" s="101"/>
      <c r="AH619" s="344"/>
      <c r="AK619" s="3">
        <f t="shared" si="37"/>
        <v>0</v>
      </c>
      <c r="AL619" s="3">
        <f t="shared" si="38"/>
        <v>0</v>
      </c>
      <c r="AM619" s="3">
        <f t="shared" si="39"/>
        <v>0</v>
      </c>
      <c r="AN619" s="3">
        <f t="shared" si="42"/>
        <v>0</v>
      </c>
    </row>
    <row r="620">
      <c r="A620" s="343"/>
      <c r="B620" s="344"/>
      <c r="C620" s="344"/>
      <c r="D620" s="344"/>
      <c r="E620" s="344"/>
      <c r="F620" s="345"/>
      <c r="G620" s="346"/>
      <c r="H620" s="347"/>
      <c r="I620" s="348"/>
      <c r="J620" s="345"/>
      <c r="K620" s="349"/>
      <c r="L620" s="344"/>
      <c r="M620" s="350"/>
      <c r="N620" s="351"/>
      <c r="O620" s="352"/>
      <c r="P620" s="353"/>
      <c r="Q620" s="354"/>
      <c r="R620" s="355"/>
      <c r="S620" s="356"/>
      <c r="T620" s="357"/>
      <c r="U620" s="358"/>
      <c r="V620" s="358"/>
      <c r="W620" s="358"/>
      <c r="X620" s="359"/>
      <c r="Y620" s="344"/>
      <c r="Z620" s="344"/>
      <c r="AA620" s="344"/>
      <c r="AB620" s="344"/>
      <c r="AC620" s="344"/>
      <c r="AD620" s="344"/>
      <c r="AE620" s="344"/>
      <c r="AF620" s="344"/>
      <c r="AG620" s="101"/>
      <c r="AH620" s="344"/>
      <c r="AK620" s="3">
        <f t="shared" si="37"/>
        <v>0</v>
      </c>
      <c r="AL620" s="3">
        <f t="shared" si="38"/>
        <v>0</v>
      </c>
      <c r="AM620" s="3">
        <f t="shared" si="39"/>
        <v>0</v>
      </c>
      <c r="AN620" s="3">
        <f t="shared" si="42"/>
        <v>0</v>
      </c>
    </row>
    <row r="621">
      <c r="A621" s="343"/>
      <c r="B621" s="344"/>
      <c r="C621" s="344"/>
      <c r="D621" s="344"/>
      <c r="E621" s="344"/>
      <c r="F621" s="345"/>
      <c r="G621" s="346"/>
      <c r="H621" s="347"/>
      <c r="I621" s="348"/>
      <c r="J621" s="345"/>
      <c r="K621" s="349"/>
      <c r="L621" s="344"/>
      <c r="M621" s="350"/>
      <c r="N621" s="351"/>
      <c r="O621" s="352"/>
      <c r="P621" s="353"/>
      <c r="Q621" s="354"/>
      <c r="R621" s="355"/>
      <c r="S621" s="356"/>
      <c r="T621" s="357"/>
      <c r="U621" s="358"/>
      <c r="V621" s="358"/>
      <c r="W621" s="358"/>
      <c r="X621" s="359"/>
      <c r="Y621" s="344"/>
      <c r="Z621" s="344"/>
      <c r="AA621" s="344"/>
      <c r="AB621" s="344"/>
      <c r="AC621" s="344"/>
      <c r="AD621" s="344"/>
      <c r="AE621" s="344"/>
      <c r="AF621" s="344"/>
      <c r="AG621" s="101"/>
      <c r="AH621" s="344"/>
      <c r="AK621" s="3">
        <f t="shared" si="37"/>
        <v>0</v>
      </c>
      <c r="AL621" s="3">
        <f t="shared" si="38"/>
        <v>0</v>
      </c>
      <c r="AM621" s="3">
        <f t="shared" si="39"/>
        <v>0</v>
      </c>
      <c r="AN621" s="3">
        <f t="shared" si="42"/>
        <v>0</v>
      </c>
    </row>
    <row r="622">
      <c r="A622" s="343"/>
      <c r="B622" s="344"/>
      <c r="C622" s="344"/>
      <c r="D622" s="344"/>
      <c r="E622" s="344"/>
      <c r="F622" s="345"/>
      <c r="G622" s="346"/>
      <c r="H622" s="347"/>
      <c r="I622" s="348"/>
      <c r="J622" s="345"/>
      <c r="K622" s="349"/>
      <c r="L622" s="344"/>
      <c r="M622" s="350"/>
      <c r="N622" s="351"/>
      <c r="O622" s="352"/>
      <c r="P622" s="353"/>
      <c r="Q622" s="354"/>
      <c r="R622" s="355"/>
      <c r="S622" s="356"/>
      <c r="T622" s="357"/>
      <c r="U622" s="358"/>
      <c r="V622" s="358"/>
      <c r="W622" s="358"/>
      <c r="X622" s="359"/>
      <c r="Y622" s="344"/>
      <c r="Z622" s="344"/>
      <c r="AA622" s="344"/>
      <c r="AB622" s="344"/>
      <c r="AC622" s="344"/>
      <c r="AD622" s="344"/>
      <c r="AE622" s="344"/>
      <c r="AF622" s="344"/>
      <c r="AG622" s="101"/>
      <c r="AH622" s="344"/>
      <c r="AK622" s="3">
        <f t="shared" si="37"/>
        <v>0</v>
      </c>
      <c r="AL622" s="3">
        <f t="shared" si="38"/>
        <v>0</v>
      </c>
      <c r="AM622" s="3">
        <f t="shared" si="39"/>
        <v>0</v>
      </c>
      <c r="AN622" s="3">
        <f t="shared" si="42"/>
        <v>0</v>
      </c>
    </row>
    <row r="623">
      <c r="A623" s="343"/>
      <c r="B623" s="344"/>
      <c r="C623" s="344"/>
      <c r="D623" s="344"/>
      <c r="E623" s="344"/>
      <c r="F623" s="345"/>
      <c r="G623" s="346"/>
      <c r="H623" s="347"/>
      <c r="I623" s="348"/>
      <c r="J623" s="345"/>
      <c r="K623" s="349"/>
      <c r="L623" s="344"/>
      <c r="M623" s="350"/>
      <c r="N623" s="351"/>
      <c r="O623" s="352"/>
      <c r="P623" s="353"/>
      <c r="Q623" s="354"/>
      <c r="R623" s="355"/>
      <c r="S623" s="356"/>
      <c r="T623" s="357"/>
      <c r="U623" s="358"/>
      <c r="V623" s="358"/>
      <c r="W623" s="358"/>
      <c r="X623" s="359"/>
      <c r="Y623" s="344"/>
      <c r="Z623" s="344"/>
      <c r="AA623" s="344"/>
      <c r="AB623" s="344"/>
      <c r="AC623" s="344"/>
      <c r="AD623" s="344"/>
      <c r="AE623" s="344"/>
      <c r="AF623" s="344"/>
      <c r="AG623" s="101"/>
      <c r="AH623" s="344"/>
      <c r="AK623" s="3">
        <f t="shared" si="37"/>
        <v>0</v>
      </c>
      <c r="AL623" s="3">
        <f t="shared" si="38"/>
        <v>0</v>
      </c>
      <c r="AM623" s="3">
        <f t="shared" si="39"/>
        <v>0</v>
      </c>
      <c r="AN623" s="3">
        <f t="shared" si="42"/>
        <v>0</v>
      </c>
    </row>
    <row r="624">
      <c r="A624" s="343"/>
      <c r="B624" s="344"/>
      <c r="C624" s="344"/>
      <c r="D624" s="344"/>
      <c r="E624" s="344"/>
      <c r="F624" s="345"/>
      <c r="G624" s="346"/>
      <c r="H624" s="347"/>
      <c r="I624" s="348"/>
      <c r="J624" s="345"/>
      <c r="K624" s="349"/>
      <c r="L624" s="344"/>
      <c r="M624" s="350"/>
      <c r="N624" s="351"/>
      <c r="O624" s="352"/>
      <c r="P624" s="353"/>
      <c r="Q624" s="354"/>
      <c r="R624" s="355"/>
      <c r="S624" s="356"/>
      <c r="T624" s="357"/>
      <c r="U624" s="358"/>
      <c r="V624" s="358"/>
      <c r="W624" s="358"/>
      <c r="X624" s="359"/>
      <c r="Y624" s="344"/>
      <c r="Z624" s="344"/>
      <c r="AA624" s="344"/>
      <c r="AB624" s="344"/>
      <c r="AC624" s="344"/>
      <c r="AD624" s="344"/>
      <c r="AE624" s="344"/>
      <c r="AF624" s="344"/>
      <c r="AG624" s="101"/>
      <c r="AH624" s="344"/>
      <c r="AK624" s="3">
        <f t="shared" si="37"/>
        <v>0</v>
      </c>
      <c r="AL624" s="3">
        <f t="shared" si="38"/>
        <v>0</v>
      </c>
      <c r="AM624" s="3">
        <f t="shared" si="39"/>
        <v>0</v>
      </c>
      <c r="AN624" s="3">
        <f t="shared" si="42"/>
        <v>0</v>
      </c>
    </row>
    <row r="625">
      <c r="A625" s="343"/>
      <c r="B625" s="344"/>
      <c r="C625" s="344"/>
      <c r="D625" s="344"/>
      <c r="E625" s="344"/>
      <c r="F625" s="345"/>
      <c r="G625" s="346"/>
      <c r="H625" s="347"/>
      <c r="I625" s="348"/>
      <c r="J625" s="345"/>
      <c r="K625" s="349"/>
      <c r="L625" s="344"/>
      <c r="M625" s="350"/>
      <c r="N625" s="351"/>
      <c r="O625" s="352"/>
      <c r="P625" s="353"/>
      <c r="Q625" s="354"/>
      <c r="R625" s="355"/>
      <c r="S625" s="356"/>
      <c r="T625" s="357"/>
      <c r="U625" s="358"/>
      <c r="V625" s="358"/>
      <c r="W625" s="358"/>
      <c r="X625" s="359"/>
      <c r="Y625" s="344"/>
      <c r="Z625" s="344"/>
      <c r="AA625" s="344"/>
      <c r="AB625" s="344"/>
      <c r="AC625" s="344"/>
      <c r="AD625" s="344"/>
      <c r="AE625" s="344"/>
      <c r="AF625" s="344"/>
      <c r="AG625" s="101"/>
      <c r="AH625" s="344"/>
      <c r="AK625" s="3">
        <f t="shared" si="37"/>
        <v>0</v>
      </c>
      <c r="AL625" s="3">
        <f t="shared" si="38"/>
        <v>0</v>
      </c>
      <c r="AM625" s="3">
        <f t="shared" si="39"/>
        <v>0</v>
      </c>
      <c r="AN625" s="3">
        <f t="shared" si="42"/>
        <v>0</v>
      </c>
    </row>
    <row r="626">
      <c r="A626" s="343"/>
      <c r="B626" s="344"/>
      <c r="C626" s="344"/>
      <c r="D626" s="344"/>
      <c r="E626" s="344"/>
      <c r="F626" s="345"/>
      <c r="G626" s="346"/>
      <c r="H626" s="347"/>
      <c r="I626" s="348"/>
      <c r="J626" s="345"/>
      <c r="K626" s="349"/>
      <c r="L626" s="344"/>
      <c r="M626" s="350"/>
      <c r="N626" s="351"/>
      <c r="O626" s="352"/>
      <c r="P626" s="353"/>
      <c r="Q626" s="354"/>
      <c r="R626" s="355"/>
      <c r="S626" s="356"/>
      <c r="T626" s="357"/>
      <c r="U626" s="358"/>
      <c r="V626" s="358"/>
      <c r="W626" s="358"/>
      <c r="X626" s="359"/>
      <c r="Y626" s="344"/>
      <c r="Z626" s="344"/>
      <c r="AA626" s="344"/>
      <c r="AB626" s="344"/>
      <c r="AC626" s="344"/>
      <c r="AD626" s="344"/>
      <c r="AE626" s="344"/>
      <c r="AF626" s="344"/>
      <c r="AG626" s="101"/>
      <c r="AH626" s="344"/>
      <c r="AK626" s="3">
        <f t="shared" si="37"/>
        <v>0</v>
      </c>
      <c r="AL626" s="3">
        <f t="shared" si="38"/>
        <v>0</v>
      </c>
      <c r="AM626" s="3">
        <f t="shared" si="39"/>
        <v>0</v>
      </c>
      <c r="AN626" s="3">
        <f t="shared" si="42"/>
        <v>0</v>
      </c>
    </row>
    <row r="627">
      <c r="A627" s="343"/>
      <c r="B627" s="344"/>
      <c r="C627" s="344"/>
      <c r="D627" s="344"/>
      <c r="E627" s="344"/>
      <c r="F627" s="345"/>
      <c r="G627" s="346"/>
      <c r="H627" s="347"/>
      <c r="I627" s="348"/>
      <c r="J627" s="345"/>
      <c r="K627" s="349"/>
      <c r="L627" s="344"/>
      <c r="M627" s="350"/>
      <c r="N627" s="351"/>
      <c r="O627" s="352"/>
      <c r="P627" s="353"/>
      <c r="Q627" s="354"/>
      <c r="R627" s="355"/>
      <c r="S627" s="356"/>
      <c r="T627" s="357"/>
      <c r="U627" s="358"/>
      <c r="V627" s="358"/>
      <c r="W627" s="358"/>
      <c r="X627" s="359"/>
      <c r="Y627" s="344"/>
      <c r="Z627" s="344"/>
      <c r="AA627" s="344"/>
      <c r="AB627" s="344"/>
      <c r="AC627" s="344"/>
      <c r="AD627" s="344"/>
      <c r="AE627" s="344"/>
      <c r="AF627" s="344"/>
      <c r="AG627" s="101"/>
      <c r="AH627" s="344"/>
      <c r="AK627" s="3">
        <f t="shared" si="37"/>
        <v>0</v>
      </c>
      <c r="AL627" s="3">
        <f t="shared" si="38"/>
        <v>0</v>
      </c>
      <c r="AM627" s="3">
        <f t="shared" si="39"/>
        <v>0</v>
      </c>
      <c r="AN627" s="3">
        <f t="shared" si="42"/>
        <v>0</v>
      </c>
    </row>
    <row r="628">
      <c r="A628" s="343"/>
      <c r="B628" s="344"/>
      <c r="C628" s="344"/>
      <c r="D628" s="344"/>
      <c r="E628" s="344"/>
      <c r="F628" s="345"/>
      <c r="G628" s="346"/>
      <c r="H628" s="347"/>
      <c r="I628" s="348"/>
      <c r="J628" s="345"/>
      <c r="K628" s="349"/>
      <c r="L628" s="344"/>
      <c r="M628" s="350"/>
      <c r="N628" s="351"/>
      <c r="O628" s="352"/>
      <c r="P628" s="353"/>
      <c r="Q628" s="354"/>
      <c r="R628" s="355"/>
      <c r="S628" s="356"/>
      <c r="T628" s="357"/>
      <c r="U628" s="358"/>
      <c r="V628" s="358"/>
      <c r="W628" s="358"/>
      <c r="X628" s="359"/>
      <c r="Y628" s="344"/>
      <c r="Z628" s="344"/>
      <c r="AA628" s="344"/>
      <c r="AB628" s="344"/>
      <c r="AC628" s="344"/>
      <c r="AD628" s="344"/>
      <c r="AE628" s="344"/>
      <c r="AF628" s="344"/>
      <c r="AG628" s="101"/>
      <c r="AH628" s="344"/>
      <c r="AK628" s="3">
        <f t="shared" si="37"/>
        <v>0</v>
      </c>
      <c r="AL628" s="3">
        <f t="shared" si="38"/>
        <v>0</v>
      </c>
      <c r="AM628" s="3">
        <f t="shared" si="39"/>
        <v>0</v>
      </c>
      <c r="AN628" s="3">
        <f t="shared" si="42"/>
        <v>0</v>
      </c>
    </row>
    <row r="629">
      <c r="A629" s="343"/>
      <c r="B629" s="344"/>
      <c r="C629" s="344"/>
      <c r="D629" s="344"/>
      <c r="E629" s="344"/>
      <c r="F629" s="345"/>
      <c r="G629" s="346"/>
      <c r="H629" s="347"/>
      <c r="I629" s="348"/>
      <c r="J629" s="345"/>
      <c r="K629" s="349"/>
      <c r="L629" s="344"/>
      <c r="M629" s="350"/>
      <c r="N629" s="351"/>
      <c r="O629" s="352"/>
      <c r="P629" s="353"/>
      <c r="Q629" s="354"/>
      <c r="R629" s="355"/>
      <c r="S629" s="356"/>
      <c r="T629" s="357"/>
      <c r="U629" s="358"/>
      <c r="V629" s="358"/>
      <c r="W629" s="358"/>
      <c r="X629" s="359"/>
      <c r="Y629" s="344"/>
      <c r="Z629" s="344"/>
      <c r="AA629" s="344"/>
      <c r="AB629" s="344"/>
      <c r="AC629" s="344"/>
      <c r="AD629" s="344"/>
      <c r="AE629" s="344"/>
      <c r="AF629" s="344"/>
      <c r="AG629" s="101"/>
      <c r="AH629" s="344"/>
      <c r="AK629" s="3">
        <f t="shared" si="37"/>
        <v>0</v>
      </c>
      <c r="AL629" s="3">
        <f t="shared" si="38"/>
        <v>0</v>
      </c>
      <c r="AM629" s="3">
        <f t="shared" si="39"/>
        <v>0</v>
      </c>
      <c r="AN629" s="3">
        <f t="shared" si="42"/>
        <v>0</v>
      </c>
    </row>
    <row r="630">
      <c r="A630" s="343"/>
      <c r="B630" s="344"/>
      <c r="C630" s="344"/>
      <c r="D630" s="344"/>
      <c r="E630" s="344"/>
      <c r="F630" s="345"/>
      <c r="G630" s="346"/>
      <c r="H630" s="347"/>
      <c r="I630" s="348"/>
      <c r="J630" s="345"/>
      <c r="K630" s="349"/>
      <c r="L630" s="344"/>
      <c r="M630" s="350"/>
      <c r="N630" s="351"/>
      <c r="O630" s="352"/>
      <c r="P630" s="353"/>
      <c r="Q630" s="354"/>
      <c r="R630" s="355"/>
      <c r="S630" s="356"/>
      <c r="T630" s="357"/>
      <c r="U630" s="358"/>
      <c r="V630" s="358"/>
      <c r="W630" s="358"/>
      <c r="X630" s="359"/>
      <c r="Y630" s="344"/>
      <c r="Z630" s="344"/>
      <c r="AA630" s="344"/>
      <c r="AB630" s="344"/>
      <c r="AC630" s="344"/>
      <c r="AD630" s="344"/>
      <c r="AE630" s="344"/>
      <c r="AF630" s="344"/>
      <c r="AG630" s="101"/>
      <c r="AH630" s="344"/>
      <c r="AK630" s="3">
        <f t="shared" si="37"/>
        <v>0</v>
      </c>
      <c r="AL630" s="3">
        <f t="shared" si="38"/>
        <v>0</v>
      </c>
      <c r="AM630" s="3">
        <f t="shared" si="39"/>
        <v>0</v>
      </c>
      <c r="AN630" s="3">
        <f t="shared" si="42"/>
        <v>0</v>
      </c>
    </row>
    <row r="631">
      <c r="A631" s="343"/>
      <c r="B631" s="344"/>
      <c r="C631" s="344"/>
      <c r="D631" s="344"/>
      <c r="E631" s="344"/>
      <c r="F631" s="345"/>
      <c r="G631" s="346"/>
      <c r="H631" s="347"/>
      <c r="I631" s="348"/>
      <c r="J631" s="345"/>
      <c r="K631" s="349"/>
      <c r="L631" s="344"/>
      <c r="M631" s="350"/>
      <c r="N631" s="351"/>
      <c r="O631" s="352"/>
      <c r="P631" s="353"/>
      <c r="Q631" s="354"/>
      <c r="R631" s="355"/>
      <c r="S631" s="356"/>
      <c r="T631" s="357"/>
      <c r="U631" s="358"/>
      <c r="V631" s="358"/>
      <c r="W631" s="358"/>
      <c r="X631" s="359"/>
      <c r="Y631" s="344"/>
      <c r="Z631" s="344"/>
      <c r="AA631" s="344"/>
      <c r="AB631" s="344"/>
      <c r="AC631" s="344"/>
      <c r="AD631" s="344"/>
      <c r="AE631" s="344"/>
      <c r="AF631" s="344"/>
      <c r="AG631" s="101"/>
      <c r="AH631" s="344"/>
      <c r="AK631" s="3">
        <f t="shared" si="37"/>
        <v>0</v>
      </c>
      <c r="AL631" s="3">
        <f t="shared" si="38"/>
        <v>0</v>
      </c>
      <c r="AM631" s="3">
        <f t="shared" si="39"/>
        <v>0</v>
      </c>
      <c r="AN631" s="3">
        <f t="shared" si="42"/>
        <v>0</v>
      </c>
    </row>
    <row r="632">
      <c r="A632" s="343"/>
      <c r="B632" s="344"/>
      <c r="C632" s="344"/>
      <c r="D632" s="344"/>
      <c r="E632" s="344"/>
      <c r="F632" s="345"/>
      <c r="G632" s="346"/>
      <c r="H632" s="347"/>
      <c r="I632" s="348"/>
      <c r="J632" s="345"/>
      <c r="K632" s="349"/>
      <c r="L632" s="344"/>
      <c r="M632" s="350"/>
      <c r="N632" s="351"/>
      <c r="O632" s="352"/>
      <c r="P632" s="353"/>
      <c r="Q632" s="354"/>
      <c r="R632" s="355"/>
      <c r="S632" s="356"/>
      <c r="T632" s="357"/>
      <c r="U632" s="358"/>
      <c r="V632" s="358"/>
      <c r="W632" s="358"/>
      <c r="X632" s="359"/>
      <c r="Y632" s="344"/>
      <c r="Z632" s="344"/>
      <c r="AA632" s="344"/>
      <c r="AB632" s="344"/>
      <c r="AC632" s="344"/>
      <c r="AD632" s="344"/>
      <c r="AE632" s="344"/>
      <c r="AF632" s="344"/>
      <c r="AG632" s="101"/>
      <c r="AH632" s="344"/>
      <c r="AK632" s="3">
        <f t="shared" si="37"/>
        <v>0</v>
      </c>
      <c r="AL632" s="3">
        <f t="shared" si="38"/>
        <v>0</v>
      </c>
      <c r="AM632" s="3">
        <f t="shared" si="39"/>
        <v>0</v>
      </c>
      <c r="AN632" s="3">
        <f t="shared" si="42"/>
        <v>0</v>
      </c>
    </row>
    <row r="633">
      <c r="A633" s="343"/>
      <c r="B633" s="344"/>
      <c r="C633" s="344"/>
      <c r="D633" s="344"/>
      <c r="E633" s="344"/>
      <c r="F633" s="345"/>
      <c r="G633" s="346"/>
      <c r="H633" s="347"/>
      <c r="I633" s="348"/>
      <c r="J633" s="345"/>
      <c r="K633" s="349"/>
      <c r="L633" s="344"/>
      <c r="M633" s="350"/>
      <c r="N633" s="351"/>
      <c r="O633" s="352"/>
      <c r="P633" s="353"/>
      <c r="Q633" s="354"/>
      <c r="R633" s="355"/>
      <c r="S633" s="356"/>
      <c r="T633" s="357"/>
      <c r="U633" s="358"/>
      <c r="V633" s="358"/>
      <c r="W633" s="358"/>
      <c r="X633" s="359"/>
      <c r="Y633" s="344"/>
      <c r="Z633" s="344"/>
      <c r="AA633" s="344"/>
      <c r="AB633" s="344"/>
      <c r="AC633" s="344"/>
      <c r="AD633" s="344"/>
      <c r="AE633" s="344"/>
      <c r="AF633" s="344"/>
      <c r="AG633" s="101"/>
      <c r="AH633" s="344"/>
      <c r="AK633" s="3">
        <f t="shared" si="37"/>
        <v>0</v>
      </c>
      <c r="AL633" s="3">
        <f t="shared" si="38"/>
        <v>0</v>
      </c>
      <c r="AM633" s="3">
        <f t="shared" si="39"/>
        <v>0</v>
      </c>
      <c r="AN633" s="3">
        <f t="shared" si="42"/>
        <v>0</v>
      </c>
    </row>
    <row r="634">
      <c r="A634" s="343"/>
      <c r="B634" s="344"/>
      <c r="C634" s="344"/>
      <c r="D634" s="344"/>
      <c r="E634" s="344"/>
      <c r="F634" s="345"/>
      <c r="G634" s="346"/>
      <c r="H634" s="347"/>
      <c r="I634" s="348"/>
      <c r="J634" s="345"/>
      <c r="K634" s="349"/>
      <c r="L634" s="344"/>
      <c r="M634" s="350"/>
      <c r="N634" s="351"/>
      <c r="O634" s="352"/>
      <c r="P634" s="353"/>
      <c r="Q634" s="354"/>
      <c r="R634" s="355"/>
      <c r="S634" s="356"/>
      <c r="T634" s="357"/>
      <c r="U634" s="358"/>
      <c r="V634" s="358"/>
      <c r="W634" s="358"/>
      <c r="X634" s="359"/>
      <c r="Y634" s="344"/>
      <c r="Z634" s="344"/>
      <c r="AA634" s="344"/>
      <c r="AB634" s="344"/>
      <c r="AC634" s="344"/>
      <c r="AD634" s="344"/>
      <c r="AE634" s="344"/>
      <c r="AF634" s="344"/>
      <c r="AG634" s="101"/>
      <c r="AH634" s="344"/>
      <c r="AK634" s="3">
        <f t="shared" si="37"/>
        <v>0</v>
      </c>
      <c r="AL634" s="3">
        <f t="shared" si="38"/>
        <v>0</v>
      </c>
      <c r="AM634" s="3">
        <f t="shared" si="39"/>
        <v>0</v>
      </c>
      <c r="AN634" s="3">
        <f t="shared" si="42"/>
        <v>0</v>
      </c>
    </row>
    <row r="635">
      <c r="A635" s="343"/>
      <c r="B635" s="344"/>
      <c r="C635" s="344"/>
      <c r="D635" s="344"/>
      <c r="E635" s="344"/>
      <c r="F635" s="345"/>
      <c r="G635" s="346"/>
      <c r="H635" s="347"/>
      <c r="I635" s="348"/>
      <c r="J635" s="345"/>
      <c r="K635" s="349"/>
      <c r="L635" s="344"/>
      <c r="M635" s="350"/>
      <c r="N635" s="351"/>
      <c r="O635" s="352"/>
      <c r="P635" s="353"/>
      <c r="Q635" s="354"/>
      <c r="R635" s="355"/>
      <c r="S635" s="356"/>
      <c r="T635" s="357"/>
      <c r="U635" s="358"/>
      <c r="V635" s="358"/>
      <c r="W635" s="358"/>
      <c r="X635" s="359"/>
      <c r="Y635" s="344"/>
      <c r="Z635" s="344"/>
      <c r="AA635" s="344"/>
      <c r="AB635" s="344"/>
      <c r="AC635" s="344"/>
      <c r="AD635" s="344"/>
      <c r="AE635" s="344"/>
      <c r="AF635" s="344"/>
      <c r="AG635" s="101"/>
      <c r="AH635" s="344"/>
      <c r="AK635" s="3">
        <f t="shared" si="37"/>
        <v>0</v>
      </c>
      <c r="AL635" s="3">
        <f t="shared" si="38"/>
        <v>0</v>
      </c>
      <c r="AM635" s="3">
        <f t="shared" si="39"/>
        <v>0</v>
      </c>
      <c r="AN635" s="3">
        <f t="shared" si="42"/>
        <v>0</v>
      </c>
    </row>
    <row r="636">
      <c r="A636" s="343"/>
      <c r="B636" s="344"/>
      <c r="C636" s="344"/>
      <c r="D636" s="344"/>
      <c r="E636" s="344"/>
      <c r="F636" s="345"/>
      <c r="G636" s="346"/>
      <c r="H636" s="347"/>
      <c r="I636" s="348"/>
      <c r="J636" s="345"/>
      <c r="K636" s="349"/>
      <c r="L636" s="344"/>
      <c r="M636" s="350"/>
      <c r="N636" s="351"/>
      <c r="O636" s="352"/>
      <c r="P636" s="353"/>
      <c r="Q636" s="354"/>
      <c r="R636" s="355"/>
      <c r="S636" s="356"/>
      <c r="T636" s="357"/>
      <c r="U636" s="358"/>
      <c r="V636" s="358"/>
      <c r="W636" s="358"/>
      <c r="X636" s="359"/>
      <c r="Y636" s="344"/>
      <c r="Z636" s="344"/>
      <c r="AA636" s="344"/>
      <c r="AB636" s="344"/>
      <c r="AC636" s="344"/>
      <c r="AD636" s="344"/>
      <c r="AE636" s="344"/>
      <c r="AF636" s="344"/>
      <c r="AG636" s="101"/>
      <c r="AH636" s="344"/>
      <c r="AK636" s="3">
        <f t="shared" si="37"/>
        <v>0</v>
      </c>
      <c r="AL636" s="3">
        <f t="shared" si="38"/>
        <v>0</v>
      </c>
      <c r="AM636" s="3">
        <f t="shared" si="39"/>
        <v>0</v>
      </c>
      <c r="AN636" s="3">
        <f t="shared" si="42"/>
        <v>0</v>
      </c>
    </row>
    <row r="637">
      <c r="A637" s="343"/>
      <c r="B637" s="344"/>
      <c r="C637" s="344"/>
      <c r="D637" s="344"/>
      <c r="E637" s="344"/>
      <c r="F637" s="345"/>
      <c r="G637" s="346"/>
      <c r="H637" s="347"/>
      <c r="I637" s="348"/>
      <c r="J637" s="345"/>
      <c r="K637" s="349"/>
      <c r="L637" s="344"/>
      <c r="M637" s="350"/>
      <c r="N637" s="351"/>
      <c r="O637" s="352"/>
      <c r="P637" s="353"/>
      <c r="Q637" s="354"/>
      <c r="R637" s="355"/>
      <c r="S637" s="356"/>
      <c r="T637" s="357"/>
      <c r="U637" s="358"/>
      <c r="V637" s="358"/>
      <c r="W637" s="358"/>
      <c r="X637" s="359"/>
      <c r="Y637" s="344"/>
      <c r="Z637" s="344"/>
      <c r="AA637" s="344"/>
      <c r="AB637" s="344"/>
      <c r="AC637" s="344"/>
      <c r="AD637" s="344"/>
      <c r="AE637" s="344"/>
      <c r="AF637" s="344"/>
      <c r="AG637" s="101"/>
      <c r="AH637" s="344"/>
      <c r="AK637" s="3">
        <f t="shared" si="37"/>
        <v>0</v>
      </c>
      <c r="AL637" s="3">
        <f t="shared" si="38"/>
        <v>0</v>
      </c>
      <c r="AM637" s="3">
        <f t="shared" si="39"/>
        <v>0</v>
      </c>
      <c r="AN637" s="3">
        <f t="shared" si="42"/>
        <v>0</v>
      </c>
    </row>
    <row r="638">
      <c r="A638" s="343"/>
      <c r="B638" s="344"/>
      <c r="C638" s="344"/>
      <c r="D638" s="344"/>
      <c r="E638" s="344"/>
      <c r="F638" s="345"/>
      <c r="G638" s="346"/>
      <c r="H638" s="347"/>
      <c r="I638" s="348"/>
      <c r="J638" s="345"/>
      <c r="K638" s="349"/>
      <c r="L638" s="344"/>
      <c r="M638" s="350"/>
      <c r="N638" s="351"/>
      <c r="O638" s="352"/>
      <c r="P638" s="353"/>
      <c r="Q638" s="354"/>
      <c r="R638" s="355"/>
      <c r="S638" s="356"/>
      <c r="T638" s="357"/>
      <c r="U638" s="358"/>
      <c r="V638" s="358"/>
      <c r="W638" s="358"/>
      <c r="X638" s="359"/>
      <c r="Y638" s="344"/>
      <c r="Z638" s="344"/>
      <c r="AA638" s="344"/>
      <c r="AB638" s="344"/>
      <c r="AC638" s="344"/>
      <c r="AD638" s="344"/>
      <c r="AE638" s="344"/>
      <c r="AF638" s="344"/>
      <c r="AG638" s="101"/>
      <c r="AH638" s="344"/>
      <c r="AK638" s="3">
        <f t="shared" si="37"/>
        <v>0</v>
      </c>
      <c r="AL638" s="3">
        <f t="shared" si="38"/>
        <v>0</v>
      </c>
      <c r="AM638" s="3">
        <f t="shared" si="39"/>
        <v>0</v>
      </c>
      <c r="AN638" s="3">
        <f t="shared" si="42"/>
        <v>0</v>
      </c>
    </row>
    <row r="639">
      <c r="A639" s="343"/>
      <c r="B639" s="344"/>
      <c r="C639" s="344"/>
      <c r="D639" s="344"/>
      <c r="E639" s="344"/>
      <c r="F639" s="345"/>
      <c r="G639" s="346"/>
      <c r="H639" s="347"/>
      <c r="I639" s="348"/>
      <c r="J639" s="345"/>
      <c r="K639" s="349"/>
      <c r="L639" s="344"/>
      <c r="M639" s="350"/>
      <c r="N639" s="351"/>
      <c r="O639" s="352"/>
      <c r="P639" s="353"/>
      <c r="Q639" s="354"/>
      <c r="R639" s="355"/>
      <c r="S639" s="356"/>
      <c r="T639" s="357"/>
      <c r="U639" s="358"/>
      <c r="V639" s="358"/>
      <c r="W639" s="358"/>
      <c r="X639" s="359"/>
      <c r="Y639" s="344"/>
      <c r="Z639" s="344"/>
      <c r="AA639" s="344"/>
      <c r="AB639" s="344"/>
      <c r="AC639" s="344"/>
      <c r="AD639" s="344"/>
      <c r="AE639" s="344"/>
      <c r="AF639" s="344"/>
      <c r="AG639" s="101"/>
      <c r="AH639" s="344"/>
      <c r="AK639" s="3">
        <f t="shared" si="37"/>
        <v>0</v>
      </c>
      <c r="AL639" s="3">
        <f t="shared" si="38"/>
        <v>0</v>
      </c>
      <c r="AM639" s="3">
        <f t="shared" si="39"/>
        <v>0</v>
      </c>
      <c r="AN639" s="3">
        <f t="shared" si="42"/>
        <v>0</v>
      </c>
    </row>
    <row r="640">
      <c r="A640" s="343"/>
      <c r="B640" s="344"/>
      <c r="C640" s="344"/>
      <c r="D640" s="344"/>
      <c r="E640" s="344"/>
      <c r="F640" s="345"/>
      <c r="G640" s="346"/>
      <c r="H640" s="347"/>
      <c r="I640" s="348"/>
      <c r="J640" s="345"/>
      <c r="K640" s="349"/>
      <c r="L640" s="344"/>
      <c r="M640" s="350"/>
      <c r="N640" s="351"/>
      <c r="O640" s="352"/>
      <c r="P640" s="353"/>
      <c r="Q640" s="354"/>
      <c r="R640" s="355"/>
      <c r="S640" s="356"/>
      <c r="T640" s="357"/>
      <c r="U640" s="358"/>
      <c r="V640" s="358"/>
      <c r="W640" s="358"/>
      <c r="X640" s="359"/>
      <c r="Y640" s="344"/>
      <c r="Z640" s="344"/>
      <c r="AA640" s="344"/>
      <c r="AB640" s="344"/>
      <c r="AC640" s="344"/>
      <c r="AD640" s="344"/>
      <c r="AE640" s="344"/>
      <c r="AF640" s="344"/>
      <c r="AG640" s="101"/>
      <c r="AH640" s="344"/>
      <c r="AK640" s="3">
        <f t="shared" si="37"/>
        <v>0</v>
      </c>
      <c r="AL640" s="3">
        <f t="shared" si="38"/>
        <v>0</v>
      </c>
      <c r="AM640" s="3">
        <f t="shared" si="39"/>
        <v>0</v>
      </c>
      <c r="AN640" s="3">
        <f t="shared" si="42"/>
        <v>0</v>
      </c>
    </row>
    <row r="641">
      <c r="A641" s="343"/>
      <c r="B641" s="344"/>
      <c r="C641" s="344"/>
      <c r="D641" s="344"/>
      <c r="E641" s="344"/>
      <c r="F641" s="345"/>
      <c r="G641" s="346"/>
      <c r="H641" s="347"/>
      <c r="I641" s="348"/>
      <c r="J641" s="345"/>
      <c r="K641" s="349"/>
      <c r="L641" s="344"/>
      <c r="M641" s="350"/>
      <c r="N641" s="351"/>
      <c r="O641" s="352"/>
      <c r="P641" s="353"/>
      <c r="Q641" s="354"/>
      <c r="R641" s="355"/>
      <c r="S641" s="356"/>
      <c r="T641" s="357"/>
      <c r="U641" s="358"/>
      <c r="V641" s="358"/>
      <c r="W641" s="358"/>
      <c r="X641" s="359"/>
      <c r="Y641" s="344"/>
      <c r="Z641" s="344"/>
      <c r="AA641" s="344"/>
      <c r="AB641" s="344"/>
      <c r="AC641" s="344"/>
      <c r="AD641" s="344"/>
      <c r="AE641" s="344"/>
      <c r="AF641" s="344"/>
      <c r="AG641" s="101"/>
      <c r="AH641" s="344"/>
      <c r="AK641" s="3">
        <f t="shared" si="37"/>
        <v>0</v>
      </c>
      <c r="AL641" s="3">
        <f t="shared" si="38"/>
        <v>0</v>
      </c>
      <c r="AM641" s="3">
        <f t="shared" si="39"/>
        <v>0</v>
      </c>
      <c r="AN641" s="3">
        <f t="shared" si="42"/>
        <v>0</v>
      </c>
    </row>
    <row r="642">
      <c r="A642" s="343"/>
      <c r="B642" s="344"/>
      <c r="C642" s="344"/>
      <c r="D642" s="344"/>
      <c r="E642" s="344"/>
      <c r="F642" s="345"/>
      <c r="G642" s="346"/>
      <c r="H642" s="347"/>
      <c r="I642" s="348"/>
      <c r="J642" s="345"/>
      <c r="K642" s="349"/>
      <c r="L642" s="344"/>
      <c r="M642" s="350"/>
      <c r="N642" s="351"/>
      <c r="O642" s="352"/>
      <c r="P642" s="353"/>
      <c r="Q642" s="354"/>
      <c r="R642" s="355"/>
      <c r="S642" s="356"/>
      <c r="T642" s="357"/>
      <c r="U642" s="358"/>
      <c r="V642" s="358"/>
      <c r="W642" s="358"/>
      <c r="X642" s="359"/>
      <c r="Y642" s="344"/>
      <c r="Z642" s="344"/>
      <c r="AA642" s="344"/>
      <c r="AB642" s="344"/>
      <c r="AC642" s="344"/>
      <c r="AD642" s="344"/>
      <c r="AE642" s="344"/>
      <c r="AF642" s="344"/>
      <c r="AG642" s="101"/>
      <c r="AH642" s="344"/>
      <c r="AK642" s="3">
        <f t="shared" si="37"/>
        <v>0</v>
      </c>
      <c r="AL642" s="3">
        <f t="shared" si="38"/>
        <v>0</v>
      </c>
      <c r="AM642" s="3">
        <f t="shared" si="39"/>
        <v>0</v>
      </c>
      <c r="AN642" s="3">
        <f t="shared" si="42"/>
        <v>0</v>
      </c>
    </row>
    <row r="643">
      <c r="A643" s="343"/>
      <c r="B643" s="344"/>
      <c r="C643" s="344"/>
      <c r="D643" s="344"/>
      <c r="E643" s="344"/>
      <c r="F643" s="345"/>
      <c r="G643" s="346"/>
      <c r="H643" s="347"/>
      <c r="I643" s="348"/>
      <c r="J643" s="345"/>
      <c r="K643" s="349"/>
      <c r="L643" s="344"/>
      <c r="M643" s="350"/>
      <c r="N643" s="351"/>
      <c r="O643" s="352"/>
      <c r="P643" s="353"/>
      <c r="Q643" s="354"/>
      <c r="R643" s="355"/>
      <c r="S643" s="356"/>
      <c r="T643" s="357"/>
      <c r="U643" s="358"/>
      <c r="V643" s="358"/>
      <c r="W643" s="358"/>
      <c r="X643" s="359"/>
      <c r="Y643" s="344"/>
      <c r="Z643" s="344"/>
      <c r="AA643" s="344"/>
      <c r="AB643" s="344"/>
      <c r="AC643" s="344"/>
      <c r="AD643" s="344"/>
      <c r="AE643" s="344"/>
      <c r="AF643" s="344"/>
      <c r="AG643" s="101"/>
      <c r="AH643" s="344"/>
      <c r="AK643" s="3">
        <f t="shared" si="37"/>
        <v>0</v>
      </c>
      <c r="AL643" s="3">
        <f t="shared" si="38"/>
        <v>0</v>
      </c>
      <c r="AM643" s="3">
        <f t="shared" si="39"/>
        <v>0</v>
      </c>
      <c r="AN643" s="3">
        <f t="shared" si="42"/>
        <v>0</v>
      </c>
    </row>
    <row r="644">
      <c r="A644" s="343"/>
      <c r="B644" s="344"/>
      <c r="C644" s="344"/>
      <c r="D644" s="344"/>
      <c r="E644" s="344"/>
      <c r="F644" s="345"/>
      <c r="G644" s="346"/>
      <c r="H644" s="347"/>
      <c r="I644" s="348"/>
      <c r="J644" s="345"/>
      <c r="K644" s="349"/>
      <c r="L644" s="344"/>
      <c r="M644" s="350"/>
      <c r="N644" s="351"/>
      <c r="O644" s="352"/>
      <c r="P644" s="353"/>
      <c r="Q644" s="354"/>
      <c r="R644" s="355"/>
      <c r="S644" s="356"/>
      <c r="T644" s="357"/>
      <c r="U644" s="358"/>
      <c r="V644" s="358"/>
      <c r="W644" s="358"/>
      <c r="X644" s="359"/>
      <c r="Y644" s="344"/>
      <c r="Z644" s="344"/>
      <c r="AA644" s="344"/>
      <c r="AB644" s="344"/>
      <c r="AC644" s="344"/>
      <c r="AD644" s="344"/>
      <c r="AE644" s="344"/>
      <c r="AF644" s="344"/>
      <c r="AG644" s="101"/>
      <c r="AH644" s="344"/>
      <c r="AK644" s="3">
        <f t="shared" si="37"/>
        <v>0</v>
      </c>
      <c r="AL644" s="3">
        <f t="shared" si="38"/>
        <v>0</v>
      </c>
      <c r="AM644" s="3">
        <f t="shared" si="39"/>
        <v>0</v>
      </c>
      <c r="AN644" s="3">
        <f t="shared" si="42"/>
        <v>0</v>
      </c>
    </row>
    <row r="645">
      <c r="A645" s="343"/>
      <c r="B645" s="344"/>
      <c r="C645" s="344"/>
      <c r="D645" s="344"/>
      <c r="E645" s="344"/>
      <c r="F645" s="345"/>
      <c r="G645" s="346"/>
      <c r="H645" s="347"/>
      <c r="I645" s="348"/>
      <c r="J645" s="345"/>
      <c r="K645" s="349"/>
      <c r="L645" s="344"/>
      <c r="M645" s="350"/>
      <c r="N645" s="351"/>
      <c r="O645" s="352"/>
      <c r="P645" s="353"/>
      <c r="Q645" s="354"/>
      <c r="R645" s="355"/>
      <c r="S645" s="356"/>
      <c r="T645" s="357"/>
      <c r="U645" s="358"/>
      <c r="V645" s="358"/>
      <c r="W645" s="358"/>
      <c r="X645" s="359"/>
      <c r="Y645" s="344"/>
      <c r="Z645" s="344"/>
      <c r="AA645" s="344"/>
      <c r="AB645" s="344"/>
      <c r="AC645" s="344"/>
      <c r="AD645" s="344"/>
      <c r="AE645" s="344"/>
      <c r="AF645" s="344"/>
      <c r="AG645" s="101"/>
      <c r="AH645" s="344"/>
      <c r="AK645" s="3">
        <f t="shared" si="37"/>
        <v>0</v>
      </c>
      <c r="AL645" s="3">
        <f t="shared" si="38"/>
        <v>0</v>
      </c>
      <c r="AM645" s="3">
        <f t="shared" si="39"/>
        <v>0</v>
      </c>
      <c r="AN645" s="3">
        <f t="shared" si="42"/>
        <v>0</v>
      </c>
    </row>
    <row r="646">
      <c r="A646" s="343"/>
      <c r="B646" s="344"/>
      <c r="C646" s="344"/>
      <c r="D646" s="344"/>
      <c r="E646" s="344"/>
      <c r="F646" s="345"/>
      <c r="G646" s="346"/>
      <c r="H646" s="347"/>
      <c r="I646" s="348"/>
      <c r="J646" s="345"/>
      <c r="K646" s="349"/>
      <c r="L646" s="344"/>
      <c r="M646" s="350"/>
      <c r="N646" s="351"/>
      <c r="O646" s="352"/>
      <c r="P646" s="353"/>
      <c r="Q646" s="354"/>
      <c r="R646" s="355"/>
      <c r="S646" s="356"/>
      <c r="T646" s="357"/>
      <c r="U646" s="358"/>
      <c r="V646" s="358"/>
      <c r="W646" s="358"/>
      <c r="X646" s="359"/>
      <c r="Y646" s="344"/>
      <c r="Z646" s="344"/>
      <c r="AA646" s="344"/>
      <c r="AB646" s="344"/>
      <c r="AC646" s="344"/>
      <c r="AD646" s="344"/>
      <c r="AE646" s="344"/>
      <c r="AF646" s="344"/>
      <c r="AG646" s="101"/>
      <c r="AH646" s="344"/>
      <c r="AK646" s="3">
        <f t="shared" si="37"/>
        <v>0</v>
      </c>
      <c r="AL646" s="3">
        <f t="shared" si="38"/>
        <v>0</v>
      </c>
      <c r="AM646" s="3">
        <f t="shared" si="39"/>
        <v>0</v>
      </c>
      <c r="AN646" s="3">
        <f t="shared" si="42"/>
        <v>0</v>
      </c>
    </row>
    <row r="647">
      <c r="A647" s="343"/>
      <c r="B647" s="344"/>
      <c r="C647" s="344"/>
      <c r="D647" s="344"/>
      <c r="E647" s="344"/>
      <c r="F647" s="345"/>
      <c r="G647" s="346"/>
      <c r="H647" s="347"/>
      <c r="I647" s="348"/>
      <c r="J647" s="345"/>
      <c r="K647" s="349"/>
      <c r="L647" s="344"/>
      <c r="M647" s="350"/>
      <c r="N647" s="351"/>
      <c r="O647" s="352"/>
      <c r="P647" s="353"/>
      <c r="Q647" s="354"/>
      <c r="R647" s="355"/>
      <c r="S647" s="356"/>
      <c r="T647" s="357"/>
      <c r="U647" s="358"/>
      <c r="V647" s="358"/>
      <c r="W647" s="358"/>
      <c r="X647" s="359"/>
      <c r="Y647" s="344"/>
      <c r="Z647" s="344"/>
      <c r="AA647" s="344"/>
      <c r="AB647" s="344"/>
      <c r="AC647" s="344"/>
      <c r="AD647" s="344"/>
      <c r="AE647" s="344"/>
      <c r="AF647" s="344"/>
      <c r="AG647" s="101"/>
      <c r="AH647" s="344"/>
      <c r="AK647" s="3">
        <f t="shared" si="37"/>
        <v>0</v>
      </c>
      <c r="AL647" s="3">
        <f t="shared" si="38"/>
        <v>0</v>
      </c>
      <c r="AM647" s="3">
        <f t="shared" si="39"/>
        <v>0</v>
      </c>
      <c r="AN647" s="3">
        <f t="shared" si="42"/>
        <v>0</v>
      </c>
    </row>
    <row r="648">
      <c r="A648" s="343"/>
      <c r="B648" s="344"/>
      <c r="C648" s="344"/>
      <c r="D648" s="344"/>
      <c r="E648" s="344"/>
      <c r="F648" s="345"/>
      <c r="G648" s="346"/>
      <c r="H648" s="347"/>
      <c r="I648" s="348"/>
      <c r="J648" s="345"/>
      <c r="K648" s="349"/>
      <c r="L648" s="344"/>
      <c r="M648" s="350"/>
      <c r="N648" s="351"/>
      <c r="O648" s="352"/>
      <c r="P648" s="353"/>
      <c r="Q648" s="354"/>
      <c r="R648" s="355"/>
      <c r="S648" s="356"/>
      <c r="T648" s="357"/>
      <c r="U648" s="358"/>
      <c r="V648" s="358"/>
      <c r="W648" s="358"/>
      <c r="X648" s="359"/>
      <c r="Y648" s="344"/>
      <c r="Z648" s="344"/>
      <c r="AA648" s="344"/>
      <c r="AB648" s="344"/>
      <c r="AC648" s="344"/>
      <c r="AD648" s="344"/>
      <c r="AE648" s="344"/>
      <c r="AF648" s="344"/>
      <c r="AG648" s="101"/>
      <c r="AH648" s="344"/>
      <c r="AK648" s="3">
        <f t="shared" si="37"/>
        <v>0</v>
      </c>
      <c r="AL648" s="3">
        <f t="shared" si="38"/>
        <v>0</v>
      </c>
      <c r="AM648" s="3">
        <f t="shared" si="39"/>
        <v>0</v>
      </c>
      <c r="AN648" s="3">
        <f t="shared" si="42"/>
        <v>0</v>
      </c>
    </row>
    <row r="649">
      <c r="A649" s="343"/>
      <c r="B649" s="344"/>
      <c r="C649" s="344"/>
      <c r="D649" s="344"/>
      <c r="E649" s="344"/>
      <c r="F649" s="345"/>
      <c r="G649" s="346"/>
      <c r="H649" s="347"/>
      <c r="I649" s="348"/>
      <c r="J649" s="345"/>
      <c r="K649" s="349"/>
      <c r="L649" s="344"/>
      <c r="M649" s="350"/>
      <c r="N649" s="351"/>
      <c r="O649" s="352"/>
      <c r="P649" s="353"/>
      <c r="Q649" s="354"/>
      <c r="R649" s="355"/>
      <c r="S649" s="356"/>
      <c r="T649" s="357"/>
      <c r="U649" s="358"/>
      <c r="V649" s="358"/>
      <c r="W649" s="358"/>
      <c r="X649" s="359"/>
      <c r="Y649" s="344"/>
      <c r="Z649" s="344"/>
      <c r="AA649" s="344"/>
      <c r="AB649" s="344"/>
      <c r="AC649" s="344"/>
      <c r="AD649" s="344"/>
      <c r="AE649" s="344"/>
      <c r="AF649" s="344"/>
      <c r="AG649" s="101"/>
      <c r="AH649" s="344"/>
      <c r="AK649" s="3">
        <f t="shared" si="37"/>
        <v>0</v>
      </c>
      <c r="AL649" s="3">
        <f t="shared" si="38"/>
        <v>0</v>
      </c>
      <c r="AM649" s="3">
        <f t="shared" si="39"/>
        <v>0</v>
      </c>
      <c r="AN649" s="3">
        <f t="shared" si="42"/>
        <v>0</v>
      </c>
    </row>
    <row r="650">
      <c r="A650" s="343"/>
      <c r="B650" s="344"/>
      <c r="C650" s="344"/>
      <c r="D650" s="344"/>
      <c r="E650" s="344"/>
      <c r="F650" s="345"/>
      <c r="G650" s="346"/>
      <c r="H650" s="347"/>
      <c r="I650" s="348"/>
      <c r="J650" s="345"/>
      <c r="K650" s="349"/>
      <c r="L650" s="344"/>
      <c r="M650" s="350"/>
      <c r="N650" s="351"/>
      <c r="O650" s="352"/>
      <c r="P650" s="353"/>
      <c r="Q650" s="354"/>
      <c r="R650" s="355"/>
      <c r="S650" s="356"/>
      <c r="T650" s="357"/>
      <c r="U650" s="358"/>
      <c r="V650" s="358"/>
      <c r="W650" s="358"/>
      <c r="X650" s="359"/>
      <c r="Y650" s="344"/>
      <c r="Z650" s="344"/>
      <c r="AA650" s="344"/>
      <c r="AB650" s="344"/>
      <c r="AC650" s="344"/>
      <c r="AD650" s="344"/>
      <c r="AE650" s="344"/>
      <c r="AF650" s="344"/>
      <c r="AG650" s="101"/>
      <c r="AH650" s="344"/>
      <c r="AK650" s="3">
        <f t="shared" si="37"/>
        <v>0</v>
      </c>
      <c r="AL650" s="3">
        <f t="shared" si="38"/>
        <v>0</v>
      </c>
      <c r="AM650" s="3">
        <f t="shared" si="39"/>
        <v>0</v>
      </c>
      <c r="AN650" s="3">
        <f t="shared" si="42"/>
        <v>0</v>
      </c>
    </row>
    <row r="651">
      <c r="A651" s="343"/>
      <c r="B651" s="344"/>
      <c r="C651" s="344"/>
      <c r="D651" s="344"/>
      <c r="E651" s="344"/>
      <c r="F651" s="345"/>
      <c r="G651" s="346"/>
      <c r="H651" s="347"/>
      <c r="I651" s="348"/>
      <c r="J651" s="345"/>
      <c r="K651" s="349"/>
      <c r="L651" s="344"/>
      <c r="M651" s="350"/>
      <c r="N651" s="351"/>
      <c r="O651" s="352"/>
      <c r="P651" s="353"/>
      <c r="Q651" s="354"/>
      <c r="R651" s="355"/>
      <c r="S651" s="356"/>
      <c r="T651" s="357"/>
      <c r="U651" s="358"/>
      <c r="V651" s="358"/>
      <c r="W651" s="358"/>
      <c r="X651" s="359"/>
      <c r="Y651" s="344"/>
      <c r="Z651" s="344"/>
      <c r="AA651" s="344"/>
      <c r="AB651" s="344"/>
      <c r="AC651" s="344"/>
      <c r="AD651" s="344"/>
      <c r="AE651" s="344"/>
      <c r="AF651" s="344"/>
      <c r="AG651" s="101"/>
      <c r="AH651" s="344"/>
      <c r="AK651" s="3">
        <f t="shared" si="37"/>
        <v>0</v>
      </c>
      <c r="AL651" s="3">
        <f t="shared" si="38"/>
        <v>0</v>
      </c>
      <c r="AM651" s="3">
        <f t="shared" si="39"/>
        <v>0</v>
      </c>
      <c r="AN651" s="3">
        <f t="shared" si="42"/>
        <v>0</v>
      </c>
    </row>
    <row r="652">
      <c r="A652" s="343"/>
      <c r="B652" s="344"/>
      <c r="C652" s="344"/>
      <c r="D652" s="344"/>
      <c r="E652" s="344"/>
      <c r="F652" s="345"/>
      <c r="G652" s="346"/>
      <c r="H652" s="347"/>
      <c r="I652" s="348"/>
      <c r="J652" s="345"/>
      <c r="K652" s="349"/>
      <c r="L652" s="344"/>
      <c r="M652" s="350"/>
      <c r="N652" s="351"/>
      <c r="O652" s="352"/>
      <c r="P652" s="353"/>
      <c r="Q652" s="354"/>
      <c r="R652" s="355"/>
      <c r="S652" s="356"/>
      <c r="T652" s="357"/>
      <c r="U652" s="358"/>
      <c r="V652" s="358"/>
      <c r="W652" s="358"/>
      <c r="X652" s="359"/>
      <c r="Y652" s="344"/>
      <c r="Z652" s="344"/>
      <c r="AA652" s="344"/>
      <c r="AB652" s="344"/>
      <c r="AC652" s="344"/>
      <c r="AD652" s="344"/>
      <c r="AE652" s="344"/>
      <c r="AF652" s="344"/>
      <c r="AG652" s="101"/>
      <c r="AH652" s="344"/>
      <c r="AK652" s="3">
        <f t="shared" si="37"/>
        <v>0</v>
      </c>
      <c r="AL652" s="3">
        <f t="shared" si="38"/>
        <v>0</v>
      </c>
      <c r="AM652" s="3">
        <f t="shared" si="39"/>
        <v>0</v>
      </c>
      <c r="AN652" s="3">
        <f t="shared" si="42"/>
        <v>0</v>
      </c>
    </row>
    <row r="653">
      <c r="A653" s="343"/>
      <c r="B653" s="344"/>
      <c r="C653" s="344"/>
      <c r="D653" s="344"/>
      <c r="E653" s="344"/>
      <c r="F653" s="345"/>
      <c r="G653" s="346"/>
      <c r="H653" s="347"/>
      <c r="I653" s="348"/>
      <c r="J653" s="345"/>
      <c r="K653" s="349"/>
      <c r="L653" s="344"/>
      <c r="M653" s="350"/>
      <c r="N653" s="351"/>
      <c r="O653" s="352"/>
      <c r="P653" s="353"/>
      <c r="Q653" s="354"/>
      <c r="R653" s="355"/>
      <c r="S653" s="356"/>
      <c r="T653" s="357"/>
      <c r="U653" s="358"/>
      <c r="V653" s="358"/>
      <c r="W653" s="358"/>
      <c r="X653" s="359"/>
      <c r="Y653" s="344"/>
      <c r="Z653" s="344"/>
      <c r="AA653" s="344"/>
      <c r="AB653" s="344"/>
      <c r="AC653" s="344"/>
      <c r="AD653" s="344"/>
      <c r="AE653" s="344"/>
      <c r="AF653" s="344"/>
      <c r="AG653" s="101"/>
      <c r="AH653" s="344"/>
      <c r="AK653" s="3">
        <f t="shared" si="37"/>
        <v>0</v>
      </c>
      <c r="AL653" s="3">
        <f t="shared" si="38"/>
        <v>0</v>
      </c>
      <c r="AM653" s="3">
        <f t="shared" si="39"/>
        <v>0</v>
      </c>
      <c r="AN653" s="3">
        <f t="shared" si="42"/>
        <v>0</v>
      </c>
    </row>
    <row r="654">
      <c r="A654" s="343"/>
      <c r="B654" s="344"/>
      <c r="C654" s="344"/>
      <c r="D654" s="344"/>
      <c r="E654" s="344"/>
      <c r="F654" s="345"/>
      <c r="G654" s="346"/>
      <c r="H654" s="347"/>
      <c r="I654" s="348"/>
      <c r="J654" s="345"/>
      <c r="K654" s="349"/>
      <c r="L654" s="344"/>
      <c r="M654" s="350"/>
      <c r="N654" s="351"/>
      <c r="O654" s="352"/>
      <c r="P654" s="353"/>
      <c r="Q654" s="354"/>
      <c r="R654" s="355"/>
      <c r="S654" s="356"/>
      <c r="T654" s="357"/>
      <c r="U654" s="358"/>
      <c r="V654" s="358"/>
      <c r="W654" s="358"/>
      <c r="X654" s="359"/>
      <c r="Y654" s="344"/>
      <c r="Z654" s="344"/>
      <c r="AA654" s="344"/>
      <c r="AB654" s="344"/>
      <c r="AC654" s="344"/>
      <c r="AD654" s="344"/>
      <c r="AE654" s="344"/>
      <c r="AF654" s="344"/>
      <c r="AG654" s="101"/>
      <c r="AH654" s="344"/>
      <c r="AK654" s="3">
        <f t="shared" si="37"/>
        <v>0</v>
      </c>
      <c r="AL654" s="3">
        <f t="shared" si="38"/>
        <v>0</v>
      </c>
      <c r="AM654" s="3">
        <f t="shared" si="39"/>
        <v>0</v>
      </c>
      <c r="AN654" s="3">
        <f t="shared" si="42"/>
        <v>0</v>
      </c>
    </row>
    <row r="655">
      <c r="A655" s="343"/>
      <c r="B655" s="344"/>
      <c r="C655" s="344"/>
      <c r="D655" s="344"/>
      <c r="E655" s="344"/>
      <c r="F655" s="345"/>
      <c r="G655" s="346"/>
      <c r="H655" s="347"/>
      <c r="I655" s="348"/>
      <c r="J655" s="345"/>
      <c r="K655" s="349"/>
      <c r="L655" s="344"/>
      <c r="M655" s="350"/>
      <c r="N655" s="351"/>
      <c r="O655" s="352"/>
      <c r="P655" s="353"/>
      <c r="Q655" s="354"/>
      <c r="R655" s="355"/>
      <c r="S655" s="356"/>
      <c r="T655" s="357"/>
      <c r="U655" s="358"/>
      <c r="V655" s="358"/>
      <c r="W655" s="358"/>
      <c r="X655" s="359"/>
      <c r="Y655" s="344"/>
      <c r="Z655" s="344"/>
      <c r="AA655" s="344"/>
      <c r="AB655" s="344"/>
      <c r="AC655" s="344"/>
      <c r="AD655" s="344"/>
      <c r="AE655" s="344"/>
      <c r="AF655" s="344"/>
      <c r="AG655" s="101"/>
      <c r="AH655" s="344"/>
      <c r="AK655" s="3">
        <f t="shared" si="37"/>
        <v>0</v>
      </c>
      <c r="AL655" s="3">
        <f t="shared" si="38"/>
        <v>0</v>
      </c>
      <c r="AM655" s="3">
        <f t="shared" si="39"/>
        <v>0</v>
      </c>
      <c r="AN655" s="3">
        <f t="shared" si="42"/>
        <v>0</v>
      </c>
    </row>
    <row r="656">
      <c r="A656" s="343"/>
      <c r="B656" s="344"/>
      <c r="C656" s="344"/>
      <c r="D656" s="344"/>
      <c r="E656" s="344"/>
      <c r="F656" s="345"/>
      <c r="G656" s="346"/>
      <c r="H656" s="347"/>
      <c r="I656" s="348"/>
      <c r="J656" s="345"/>
      <c r="K656" s="349"/>
      <c r="L656" s="344"/>
      <c r="M656" s="350"/>
      <c r="N656" s="351"/>
      <c r="O656" s="352"/>
      <c r="P656" s="353"/>
      <c r="Q656" s="354"/>
      <c r="R656" s="355"/>
      <c r="S656" s="356"/>
      <c r="T656" s="357"/>
      <c r="U656" s="358"/>
      <c r="V656" s="358"/>
      <c r="W656" s="358"/>
      <c r="X656" s="359"/>
      <c r="Y656" s="344"/>
      <c r="Z656" s="344"/>
      <c r="AA656" s="344"/>
      <c r="AB656" s="344"/>
      <c r="AC656" s="344"/>
      <c r="AD656" s="344"/>
      <c r="AE656" s="344"/>
      <c r="AF656" s="344"/>
      <c r="AG656" s="101"/>
      <c r="AH656" s="344"/>
      <c r="AK656" s="3">
        <f t="shared" si="37"/>
        <v>0</v>
      </c>
      <c r="AL656" s="3">
        <f t="shared" si="38"/>
        <v>0</v>
      </c>
      <c r="AM656" s="3">
        <f t="shared" si="39"/>
        <v>0</v>
      </c>
      <c r="AN656" s="3">
        <f t="shared" si="42"/>
        <v>0</v>
      </c>
    </row>
    <row r="657">
      <c r="A657" s="343"/>
      <c r="B657" s="344"/>
      <c r="C657" s="344"/>
      <c r="D657" s="344"/>
      <c r="E657" s="344"/>
      <c r="F657" s="345"/>
      <c r="G657" s="346"/>
      <c r="H657" s="347"/>
      <c r="I657" s="348"/>
      <c r="J657" s="345"/>
      <c r="K657" s="349"/>
      <c r="L657" s="344"/>
      <c r="M657" s="350"/>
      <c r="N657" s="351"/>
      <c r="O657" s="352"/>
      <c r="P657" s="353"/>
      <c r="Q657" s="354"/>
      <c r="R657" s="355"/>
      <c r="S657" s="356"/>
      <c r="T657" s="357"/>
      <c r="U657" s="358"/>
      <c r="V657" s="358"/>
      <c r="W657" s="358"/>
      <c r="X657" s="359"/>
      <c r="Y657" s="344"/>
      <c r="Z657" s="344"/>
      <c r="AA657" s="344"/>
      <c r="AB657" s="344"/>
      <c r="AC657" s="344"/>
      <c r="AD657" s="344"/>
      <c r="AE657" s="344"/>
      <c r="AF657" s="344"/>
      <c r="AG657" s="101"/>
      <c r="AH657" s="344"/>
      <c r="AK657" s="3">
        <f t="shared" si="37"/>
        <v>0</v>
      </c>
      <c r="AL657" s="3">
        <f t="shared" si="38"/>
        <v>0</v>
      </c>
      <c r="AM657" s="3">
        <f t="shared" si="39"/>
        <v>0</v>
      </c>
      <c r="AN657" s="3">
        <f t="shared" si="42"/>
        <v>0</v>
      </c>
    </row>
    <row r="658">
      <c r="A658" s="343"/>
      <c r="B658" s="344"/>
      <c r="C658" s="344"/>
      <c r="D658" s="344"/>
      <c r="E658" s="344"/>
      <c r="F658" s="345"/>
      <c r="G658" s="346"/>
      <c r="H658" s="347"/>
      <c r="I658" s="348"/>
      <c r="J658" s="345"/>
      <c r="K658" s="349"/>
      <c r="L658" s="344"/>
      <c r="M658" s="350"/>
      <c r="N658" s="351"/>
      <c r="O658" s="352"/>
      <c r="P658" s="353"/>
      <c r="Q658" s="354"/>
      <c r="R658" s="355"/>
      <c r="S658" s="356"/>
      <c r="T658" s="357"/>
      <c r="U658" s="358"/>
      <c r="V658" s="358"/>
      <c r="W658" s="358"/>
      <c r="X658" s="359"/>
      <c r="Y658" s="344"/>
      <c r="Z658" s="344"/>
      <c r="AA658" s="344"/>
      <c r="AB658" s="344"/>
      <c r="AC658" s="344"/>
      <c r="AD658" s="344"/>
      <c r="AE658" s="344"/>
      <c r="AF658" s="344"/>
      <c r="AG658" s="101"/>
      <c r="AH658" s="344"/>
      <c r="AK658" s="3">
        <f t="shared" si="37"/>
        <v>0</v>
      </c>
      <c r="AL658" s="3">
        <f t="shared" si="38"/>
        <v>0</v>
      </c>
      <c r="AM658" s="3">
        <f t="shared" si="39"/>
        <v>0</v>
      </c>
      <c r="AN658" s="3">
        <f t="shared" si="42"/>
        <v>0</v>
      </c>
    </row>
    <row r="659">
      <c r="A659" s="343"/>
      <c r="B659" s="344"/>
      <c r="C659" s="344"/>
      <c r="D659" s="344"/>
      <c r="E659" s="344"/>
      <c r="F659" s="345"/>
      <c r="G659" s="346"/>
      <c r="H659" s="347"/>
      <c r="I659" s="348"/>
      <c r="J659" s="345"/>
      <c r="K659" s="349"/>
      <c r="L659" s="344"/>
      <c r="M659" s="350"/>
      <c r="N659" s="351"/>
      <c r="O659" s="352"/>
      <c r="P659" s="353"/>
      <c r="Q659" s="354"/>
      <c r="R659" s="355"/>
      <c r="S659" s="356"/>
      <c r="T659" s="357"/>
      <c r="U659" s="358"/>
      <c r="V659" s="358"/>
      <c r="W659" s="358"/>
      <c r="X659" s="359"/>
      <c r="Y659" s="344"/>
      <c r="Z659" s="344"/>
      <c r="AA659" s="344"/>
      <c r="AB659" s="344"/>
      <c r="AC659" s="344"/>
      <c r="AD659" s="344"/>
      <c r="AE659" s="344"/>
      <c r="AF659" s="344"/>
      <c r="AG659" s="101"/>
      <c r="AH659" s="344"/>
      <c r="AK659" s="3">
        <f t="shared" si="37"/>
        <v>0</v>
      </c>
      <c r="AL659" s="3">
        <f t="shared" si="38"/>
        <v>0</v>
      </c>
      <c r="AM659" s="3">
        <f t="shared" si="39"/>
        <v>0</v>
      </c>
      <c r="AN659" s="3">
        <f t="shared" si="42"/>
        <v>0</v>
      </c>
    </row>
    <row r="660">
      <c r="A660" s="343"/>
      <c r="B660" s="344"/>
      <c r="C660" s="344"/>
      <c r="D660" s="344"/>
      <c r="E660" s="344"/>
      <c r="F660" s="345"/>
      <c r="G660" s="346"/>
      <c r="H660" s="347"/>
      <c r="I660" s="348"/>
      <c r="J660" s="345"/>
      <c r="K660" s="349"/>
      <c r="L660" s="344"/>
      <c r="M660" s="350"/>
      <c r="N660" s="351"/>
      <c r="O660" s="352"/>
      <c r="P660" s="353"/>
      <c r="Q660" s="354"/>
      <c r="R660" s="355"/>
      <c r="S660" s="356"/>
      <c r="T660" s="357"/>
      <c r="U660" s="358"/>
      <c r="V660" s="358"/>
      <c r="W660" s="358"/>
      <c r="X660" s="359"/>
      <c r="Y660" s="344"/>
      <c r="Z660" s="344"/>
      <c r="AA660" s="344"/>
      <c r="AB660" s="344"/>
      <c r="AC660" s="344"/>
      <c r="AD660" s="344"/>
      <c r="AE660" s="344"/>
      <c r="AF660" s="344"/>
      <c r="AG660" s="101"/>
      <c r="AH660" s="344"/>
      <c r="AK660" s="3">
        <f t="shared" si="37"/>
        <v>0</v>
      </c>
      <c r="AL660" s="3">
        <f t="shared" si="38"/>
        <v>0</v>
      </c>
      <c r="AM660" s="3">
        <f t="shared" si="39"/>
        <v>0</v>
      </c>
      <c r="AN660" s="3">
        <f t="shared" si="42"/>
        <v>0</v>
      </c>
    </row>
    <row r="661">
      <c r="A661" s="343"/>
      <c r="B661" s="344"/>
      <c r="C661" s="344"/>
      <c r="D661" s="344"/>
      <c r="E661" s="344"/>
      <c r="F661" s="345"/>
      <c r="G661" s="346"/>
      <c r="H661" s="347"/>
      <c r="I661" s="348"/>
      <c r="J661" s="345"/>
      <c r="K661" s="349"/>
      <c r="L661" s="344"/>
      <c r="M661" s="350"/>
      <c r="N661" s="351"/>
      <c r="O661" s="352"/>
      <c r="P661" s="353"/>
      <c r="Q661" s="354"/>
      <c r="R661" s="355"/>
      <c r="S661" s="356"/>
      <c r="T661" s="357"/>
      <c r="U661" s="358"/>
      <c r="V661" s="358"/>
      <c r="W661" s="358"/>
      <c r="X661" s="359"/>
      <c r="Y661" s="344"/>
      <c r="Z661" s="344"/>
      <c r="AA661" s="344"/>
      <c r="AB661" s="344"/>
      <c r="AC661" s="344"/>
      <c r="AD661" s="344"/>
      <c r="AE661" s="344"/>
      <c r="AF661" s="344"/>
      <c r="AG661" s="101"/>
      <c r="AH661" s="344"/>
      <c r="AK661" s="3">
        <f t="shared" si="37"/>
        <v>0</v>
      </c>
      <c r="AL661" s="3">
        <f t="shared" si="38"/>
        <v>0</v>
      </c>
      <c r="AM661" s="3">
        <f t="shared" si="39"/>
        <v>0</v>
      </c>
      <c r="AN661" s="3">
        <f t="shared" si="42"/>
        <v>0</v>
      </c>
    </row>
    <row r="662">
      <c r="A662" s="343"/>
      <c r="B662" s="344"/>
      <c r="C662" s="344"/>
      <c r="D662" s="344"/>
      <c r="E662" s="344"/>
      <c r="F662" s="345"/>
      <c r="G662" s="346"/>
      <c r="H662" s="347"/>
      <c r="I662" s="348"/>
      <c r="J662" s="345"/>
      <c r="K662" s="349"/>
      <c r="L662" s="344"/>
      <c r="M662" s="350"/>
      <c r="N662" s="351"/>
      <c r="O662" s="352"/>
      <c r="P662" s="353"/>
      <c r="Q662" s="354"/>
      <c r="R662" s="355"/>
      <c r="S662" s="356"/>
      <c r="T662" s="357"/>
      <c r="U662" s="358"/>
      <c r="V662" s="358"/>
      <c r="W662" s="358"/>
      <c r="X662" s="359"/>
      <c r="Y662" s="344"/>
      <c r="Z662" s="344"/>
      <c r="AA662" s="344"/>
      <c r="AB662" s="344"/>
      <c r="AC662" s="344"/>
      <c r="AD662" s="344"/>
      <c r="AE662" s="344"/>
      <c r="AF662" s="344"/>
      <c r="AG662" s="101"/>
      <c r="AH662" s="344"/>
      <c r="AK662" s="3">
        <f t="shared" si="37"/>
        <v>0</v>
      </c>
      <c r="AL662" s="3">
        <f t="shared" si="38"/>
        <v>0</v>
      </c>
      <c r="AM662" s="3">
        <f t="shared" si="39"/>
        <v>0</v>
      </c>
      <c r="AN662" s="3">
        <f t="shared" si="42"/>
        <v>0</v>
      </c>
    </row>
    <row r="663">
      <c r="A663" s="343"/>
      <c r="B663" s="344"/>
      <c r="C663" s="344"/>
      <c r="D663" s="344"/>
      <c r="E663" s="344"/>
      <c r="F663" s="345"/>
      <c r="G663" s="346"/>
      <c r="H663" s="347"/>
      <c r="I663" s="348"/>
      <c r="J663" s="345"/>
      <c r="K663" s="349"/>
      <c r="L663" s="344"/>
      <c r="M663" s="350"/>
      <c r="N663" s="351"/>
      <c r="O663" s="352"/>
      <c r="P663" s="353"/>
      <c r="Q663" s="354"/>
      <c r="R663" s="355"/>
      <c r="S663" s="356"/>
      <c r="T663" s="357"/>
      <c r="U663" s="358"/>
      <c r="V663" s="358"/>
      <c r="W663" s="358"/>
      <c r="X663" s="359"/>
      <c r="Y663" s="344"/>
      <c r="Z663" s="344"/>
      <c r="AA663" s="344"/>
      <c r="AB663" s="344"/>
      <c r="AC663" s="344"/>
      <c r="AD663" s="344"/>
      <c r="AE663" s="344"/>
      <c r="AF663" s="344"/>
      <c r="AG663" s="101"/>
      <c r="AH663" s="344"/>
      <c r="AK663" s="3">
        <f t="shared" si="37"/>
        <v>0</v>
      </c>
      <c r="AL663" s="3">
        <f t="shared" si="38"/>
        <v>0</v>
      </c>
      <c r="AM663" s="3">
        <f t="shared" si="39"/>
        <v>0</v>
      </c>
      <c r="AN663" s="3">
        <f t="shared" si="42"/>
        <v>0</v>
      </c>
    </row>
    <row r="664">
      <c r="A664" s="343"/>
      <c r="B664" s="344"/>
      <c r="C664" s="344"/>
      <c r="D664" s="344"/>
      <c r="E664" s="344"/>
      <c r="F664" s="345"/>
      <c r="G664" s="346"/>
      <c r="H664" s="347"/>
      <c r="I664" s="348"/>
      <c r="J664" s="345"/>
      <c r="K664" s="349"/>
      <c r="L664" s="344"/>
      <c r="M664" s="350"/>
      <c r="N664" s="351"/>
      <c r="O664" s="352"/>
      <c r="P664" s="353"/>
      <c r="Q664" s="354"/>
      <c r="R664" s="355"/>
      <c r="S664" s="356"/>
      <c r="T664" s="357"/>
      <c r="U664" s="358"/>
      <c r="V664" s="358"/>
      <c r="W664" s="358"/>
      <c r="X664" s="359"/>
      <c r="Y664" s="344"/>
      <c r="Z664" s="344"/>
      <c r="AA664" s="344"/>
      <c r="AB664" s="344"/>
      <c r="AC664" s="344"/>
      <c r="AD664" s="344"/>
      <c r="AE664" s="344"/>
      <c r="AF664" s="344"/>
      <c r="AG664" s="101"/>
      <c r="AH664" s="344"/>
      <c r="AK664" s="3">
        <f t="shared" si="37"/>
        <v>0</v>
      </c>
      <c r="AL664" s="3">
        <f t="shared" si="38"/>
        <v>0</v>
      </c>
      <c r="AM664" s="3">
        <f t="shared" si="39"/>
        <v>0</v>
      </c>
      <c r="AN664" s="3">
        <f t="shared" si="42"/>
        <v>0</v>
      </c>
    </row>
    <row r="665">
      <c r="A665" s="343"/>
      <c r="B665" s="344"/>
      <c r="C665" s="344"/>
      <c r="D665" s="344"/>
      <c r="E665" s="344"/>
      <c r="F665" s="345"/>
      <c r="G665" s="346"/>
      <c r="H665" s="347"/>
      <c r="I665" s="348"/>
      <c r="J665" s="345"/>
      <c r="K665" s="349"/>
      <c r="L665" s="344"/>
      <c r="M665" s="350"/>
      <c r="N665" s="351"/>
      <c r="O665" s="352"/>
      <c r="P665" s="353"/>
      <c r="Q665" s="354"/>
      <c r="R665" s="355"/>
      <c r="S665" s="356"/>
      <c r="T665" s="357"/>
      <c r="U665" s="358"/>
      <c r="V665" s="358"/>
      <c r="W665" s="358"/>
      <c r="X665" s="359"/>
      <c r="Y665" s="344"/>
      <c r="Z665" s="344"/>
      <c r="AA665" s="344"/>
      <c r="AB665" s="344"/>
      <c r="AC665" s="344"/>
      <c r="AD665" s="344"/>
      <c r="AE665" s="344"/>
      <c r="AF665" s="344"/>
      <c r="AG665" s="101"/>
      <c r="AH665" s="344"/>
      <c r="AK665" s="3">
        <f t="shared" si="37"/>
        <v>0</v>
      </c>
      <c r="AL665" s="3">
        <f t="shared" si="38"/>
        <v>0</v>
      </c>
      <c r="AM665" s="3">
        <f t="shared" si="39"/>
        <v>0</v>
      </c>
      <c r="AN665" s="3">
        <f t="shared" si="42"/>
        <v>0</v>
      </c>
    </row>
    <row r="666">
      <c r="A666" s="343"/>
      <c r="B666" s="344"/>
      <c r="C666" s="344"/>
      <c r="D666" s="344"/>
      <c r="E666" s="344"/>
      <c r="F666" s="345"/>
      <c r="G666" s="346"/>
      <c r="H666" s="347"/>
      <c r="I666" s="348"/>
      <c r="J666" s="345"/>
      <c r="K666" s="349"/>
      <c r="L666" s="344"/>
      <c r="M666" s="350"/>
      <c r="N666" s="351"/>
      <c r="O666" s="352"/>
      <c r="P666" s="353"/>
      <c r="Q666" s="354"/>
      <c r="R666" s="355"/>
      <c r="S666" s="356"/>
      <c r="T666" s="357"/>
      <c r="U666" s="358"/>
      <c r="V666" s="358"/>
      <c r="W666" s="358"/>
      <c r="X666" s="359"/>
      <c r="Y666" s="344"/>
      <c r="Z666" s="344"/>
      <c r="AA666" s="344"/>
      <c r="AB666" s="344"/>
      <c r="AC666" s="344"/>
      <c r="AD666" s="344"/>
      <c r="AE666" s="344"/>
      <c r="AF666" s="344"/>
      <c r="AG666" s="101"/>
      <c r="AH666" s="344"/>
      <c r="AK666" s="3">
        <f t="shared" si="37"/>
        <v>0</v>
      </c>
      <c r="AL666" s="3">
        <f t="shared" si="38"/>
        <v>0</v>
      </c>
      <c r="AM666" s="3">
        <f t="shared" si="39"/>
        <v>0</v>
      </c>
      <c r="AN666" s="3">
        <f t="shared" si="42"/>
        <v>0</v>
      </c>
    </row>
    <row r="667">
      <c r="A667" s="343"/>
      <c r="B667" s="344"/>
      <c r="C667" s="344"/>
      <c r="D667" s="344"/>
      <c r="E667" s="344"/>
      <c r="F667" s="345"/>
      <c r="G667" s="346"/>
      <c r="H667" s="347"/>
      <c r="I667" s="348"/>
      <c r="J667" s="345"/>
      <c r="K667" s="349"/>
      <c r="L667" s="344"/>
      <c r="M667" s="350"/>
      <c r="N667" s="351"/>
      <c r="O667" s="352"/>
      <c r="P667" s="353"/>
      <c r="Q667" s="354"/>
      <c r="R667" s="355"/>
      <c r="S667" s="356"/>
      <c r="T667" s="357"/>
      <c r="U667" s="358"/>
      <c r="V667" s="358"/>
      <c r="W667" s="358"/>
      <c r="X667" s="359"/>
      <c r="Y667" s="344"/>
      <c r="Z667" s="344"/>
      <c r="AA667" s="344"/>
      <c r="AB667" s="344"/>
      <c r="AC667" s="344"/>
      <c r="AD667" s="344"/>
      <c r="AE667" s="344"/>
      <c r="AF667" s="344"/>
      <c r="AG667" s="101"/>
      <c r="AH667" s="344"/>
      <c r="AK667" s="3">
        <f t="shared" si="37"/>
        <v>0</v>
      </c>
      <c r="AL667" s="3">
        <f t="shared" si="38"/>
        <v>0</v>
      </c>
      <c r="AM667" s="3">
        <f t="shared" si="39"/>
        <v>0</v>
      </c>
      <c r="AN667" s="3">
        <f t="shared" si="42"/>
        <v>0</v>
      </c>
    </row>
    <row r="668">
      <c r="A668" s="343"/>
      <c r="B668" s="344"/>
      <c r="C668" s="344"/>
      <c r="D668" s="344"/>
      <c r="E668" s="344"/>
      <c r="F668" s="345"/>
      <c r="G668" s="346"/>
      <c r="H668" s="347"/>
      <c r="I668" s="348"/>
      <c r="J668" s="345"/>
      <c r="K668" s="349"/>
      <c r="L668" s="344"/>
      <c r="M668" s="350"/>
      <c r="N668" s="351"/>
      <c r="O668" s="352"/>
      <c r="P668" s="353"/>
      <c r="Q668" s="354"/>
      <c r="R668" s="355"/>
      <c r="S668" s="356"/>
      <c r="T668" s="357"/>
      <c r="U668" s="358"/>
      <c r="V668" s="358"/>
      <c r="W668" s="358"/>
      <c r="X668" s="359"/>
      <c r="Y668" s="344"/>
      <c r="Z668" s="344"/>
      <c r="AA668" s="344"/>
      <c r="AB668" s="344"/>
      <c r="AC668" s="344"/>
      <c r="AD668" s="344"/>
      <c r="AE668" s="344"/>
      <c r="AF668" s="344"/>
      <c r="AG668" s="101"/>
      <c r="AH668" s="344"/>
      <c r="AK668" s="3">
        <f t="shared" si="37"/>
        <v>0</v>
      </c>
      <c r="AL668" s="3">
        <f t="shared" si="38"/>
        <v>0</v>
      </c>
      <c r="AM668" s="3">
        <f t="shared" si="39"/>
        <v>0</v>
      </c>
      <c r="AN668" s="3">
        <f t="shared" si="42"/>
        <v>0</v>
      </c>
    </row>
    <row r="669">
      <c r="A669" s="343"/>
      <c r="B669" s="344"/>
      <c r="C669" s="344"/>
      <c r="D669" s="344"/>
      <c r="E669" s="344"/>
      <c r="F669" s="345"/>
      <c r="G669" s="346"/>
      <c r="H669" s="347"/>
      <c r="I669" s="348"/>
      <c r="J669" s="345"/>
      <c r="K669" s="349"/>
      <c r="L669" s="344"/>
      <c r="M669" s="350"/>
      <c r="N669" s="351"/>
      <c r="O669" s="352"/>
      <c r="P669" s="353"/>
      <c r="Q669" s="354"/>
      <c r="R669" s="355"/>
      <c r="S669" s="356"/>
      <c r="T669" s="357"/>
      <c r="U669" s="358"/>
      <c r="V669" s="358"/>
      <c r="W669" s="358"/>
      <c r="X669" s="359"/>
      <c r="Y669" s="344"/>
      <c r="Z669" s="344"/>
      <c r="AA669" s="344"/>
      <c r="AB669" s="344"/>
      <c r="AC669" s="344"/>
      <c r="AD669" s="344"/>
      <c r="AE669" s="344"/>
      <c r="AF669" s="344"/>
      <c r="AG669" s="101"/>
      <c r="AH669" s="344"/>
      <c r="AK669" s="3">
        <f t="shared" si="37"/>
        <v>0</v>
      </c>
      <c r="AL669" s="3">
        <f t="shared" si="38"/>
        <v>0</v>
      </c>
      <c r="AM669" s="3">
        <f t="shared" si="39"/>
        <v>0</v>
      </c>
      <c r="AN669" s="3">
        <f t="shared" si="42"/>
        <v>0</v>
      </c>
    </row>
    <row r="670">
      <c r="A670" s="343"/>
      <c r="B670" s="344"/>
      <c r="C670" s="344"/>
      <c r="D670" s="344"/>
      <c r="E670" s="344"/>
      <c r="F670" s="345"/>
      <c r="G670" s="346"/>
      <c r="H670" s="347"/>
      <c r="I670" s="348"/>
      <c r="J670" s="345"/>
      <c r="K670" s="349"/>
      <c r="L670" s="344"/>
      <c r="M670" s="350"/>
      <c r="N670" s="351"/>
      <c r="O670" s="352"/>
      <c r="P670" s="353"/>
      <c r="Q670" s="354"/>
      <c r="R670" s="355"/>
      <c r="S670" s="356"/>
      <c r="T670" s="357"/>
      <c r="U670" s="358"/>
      <c r="V670" s="358"/>
      <c r="W670" s="358"/>
      <c r="X670" s="359"/>
      <c r="Y670" s="344"/>
      <c r="Z670" s="344"/>
      <c r="AA670" s="344"/>
      <c r="AB670" s="344"/>
      <c r="AC670" s="344"/>
      <c r="AD670" s="344"/>
      <c r="AE670" s="344"/>
      <c r="AF670" s="344"/>
      <c r="AG670" s="101"/>
      <c r="AH670" s="344"/>
      <c r="AK670" s="3">
        <f t="shared" si="37"/>
        <v>0</v>
      </c>
      <c r="AL670" s="3">
        <f t="shared" si="38"/>
        <v>0</v>
      </c>
      <c r="AM670" s="3">
        <f t="shared" si="39"/>
        <v>0</v>
      </c>
      <c r="AN670" s="3">
        <f t="shared" si="42"/>
        <v>0</v>
      </c>
    </row>
    <row r="671">
      <c r="A671" s="343"/>
      <c r="B671" s="344"/>
      <c r="C671" s="344"/>
      <c r="D671" s="344"/>
      <c r="E671" s="344"/>
      <c r="F671" s="345"/>
      <c r="G671" s="346"/>
      <c r="H671" s="347"/>
      <c r="I671" s="348"/>
      <c r="J671" s="345"/>
      <c r="K671" s="349"/>
      <c r="L671" s="344"/>
      <c r="M671" s="350"/>
      <c r="N671" s="351"/>
      <c r="O671" s="352"/>
      <c r="P671" s="353"/>
      <c r="Q671" s="354"/>
      <c r="R671" s="355"/>
      <c r="S671" s="356"/>
      <c r="T671" s="357"/>
      <c r="U671" s="358"/>
      <c r="V671" s="358"/>
      <c r="W671" s="358"/>
      <c r="X671" s="359"/>
      <c r="Y671" s="344"/>
      <c r="Z671" s="344"/>
      <c r="AA671" s="344"/>
      <c r="AB671" s="344"/>
      <c r="AC671" s="344"/>
      <c r="AD671" s="344"/>
      <c r="AE671" s="344"/>
      <c r="AF671" s="344"/>
      <c r="AG671" s="101"/>
      <c r="AH671" s="344"/>
      <c r="AK671" s="3">
        <f t="shared" si="37"/>
        <v>0</v>
      </c>
      <c r="AL671" s="3">
        <f t="shared" si="38"/>
        <v>0</v>
      </c>
      <c r="AM671" s="3">
        <f t="shared" si="39"/>
        <v>0</v>
      </c>
      <c r="AN671" s="3">
        <f t="shared" si="42"/>
        <v>0</v>
      </c>
    </row>
    <row r="672">
      <c r="A672" s="343"/>
      <c r="B672" s="344"/>
      <c r="C672" s="344"/>
      <c r="D672" s="344"/>
      <c r="E672" s="344"/>
      <c r="F672" s="345"/>
      <c r="G672" s="346"/>
      <c r="H672" s="347"/>
      <c r="I672" s="348"/>
      <c r="J672" s="345"/>
      <c r="K672" s="349"/>
      <c r="L672" s="344"/>
      <c r="M672" s="350"/>
      <c r="N672" s="351"/>
      <c r="O672" s="352"/>
      <c r="P672" s="353"/>
      <c r="Q672" s="354"/>
      <c r="R672" s="355"/>
      <c r="S672" s="356"/>
      <c r="T672" s="357"/>
      <c r="U672" s="358"/>
      <c r="V672" s="358"/>
      <c r="W672" s="358"/>
      <c r="X672" s="359"/>
      <c r="Y672" s="344"/>
      <c r="Z672" s="344"/>
      <c r="AA672" s="344"/>
      <c r="AB672" s="344"/>
      <c r="AC672" s="344"/>
      <c r="AD672" s="344"/>
      <c r="AE672" s="344"/>
      <c r="AF672" s="344"/>
      <c r="AG672" s="101"/>
      <c r="AH672" s="344"/>
      <c r="AK672" s="3">
        <f t="shared" si="37"/>
        <v>0</v>
      </c>
      <c r="AL672" s="3">
        <f t="shared" si="38"/>
        <v>0</v>
      </c>
      <c r="AM672" s="3">
        <f t="shared" si="39"/>
        <v>0</v>
      </c>
      <c r="AN672" s="3">
        <f t="shared" si="42"/>
        <v>0</v>
      </c>
    </row>
    <row r="673">
      <c r="A673" s="343"/>
      <c r="B673" s="344"/>
      <c r="C673" s="344"/>
      <c r="D673" s="344"/>
      <c r="E673" s="344"/>
      <c r="F673" s="345"/>
      <c r="G673" s="346"/>
      <c r="H673" s="347"/>
      <c r="I673" s="348"/>
      <c r="J673" s="345"/>
      <c r="K673" s="349"/>
      <c r="L673" s="344"/>
      <c r="M673" s="350"/>
      <c r="N673" s="351"/>
      <c r="O673" s="352"/>
      <c r="P673" s="353"/>
      <c r="Q673" s="354"/>
      <c r="R673" s="355"/>
      <c r="S673" s="356"/>
      <c r="T673" s="357"/>
      <c r="U673" s="358"/>
      <c r="V673" s="358"/>
      <c r="W673" s="358"/>
      <c r="X673" s="359"/>
      <c r="Y673" s="344"/>
      <c r="Z673" s="344"/>
      <c r="AA673" s="344"/>
      <c r="AB673" s="344"/>
      <c r="AC673" s="344"/>
      <c r="AD673" s="344"/>
      <c r="AE673" s="344"/>
      <c r="AF673" s="344"/>
      <c r="AG673" s="101"/>
      <c r="AH673" s="344"/>
      <c r="AK673" s="3">
        <f t="shared" si="37"/>
        <v>0</v>
      </c>
      <c r="AL673" s="3">
        <f t="shared" si="38"/>
        <v>0</v>
      </c>
      <c r="AM673" s="3">
        <f t="shared" si="39"/>
        <v>0</v>
      </c>
      <c r="AN673" s="3">
        <f t="shared" si="42"/>
        <v>0</v>
      </c>
    </row>
    <row r="674">
      <c r="A674" s="343"/>
      <c r="B674" s="344"/>
      <c r="C674" s="344"/>
      <c r="D674" s="344"/>
      <c r="E674" s="344"/>
      <c r="F674" s="345"/>
      <c r="G674" s="346"/>
      <c r="H674" s="347"/>
      <c r="I674" s="348"/>
      <c r="J674" s="345"/>
      <c r="K674" s="349"/>
      <c r="L674" s="344"/>
      <c r="M674" s="350"/>
      <c r="N674" s="351"/>
      <c r="O674" s="352"/>
      <c r="P674" s="353"/>
      <c r="Q674" s="354"/>
      <c r="R674" s="355"/>
      <c r="S674" s="356"/>
      <c r="T674" s="357"/>
      <c r="U674" s="358"/>
      <c r="V674" s="358"/>
      <c r="W674" s="358"/>
      <c r="X674" s="359"/>
      <c r="Y674" s="344"/>
      <c r="Z674" s="344"/>
      <c r="AA674" s="344"/>
      <c r="AB674" s="344"/>
      <c r="AC674" s="344"/>
      <c r="AD674" s="344"/>
      <c r="AE674" s="344"/>
      <c r="AF674" s="344"/>
      <c r="AG674" s="101"/>
      <c r="AH674" s="344"/>
      <c r="AK674" s="3">
        <f t="shared" si="37"/>
        <v>0</v>
      </c>
      <c r="AL674" s="3">
        <f t="shared" si="38"/>
        <v>0</v>
      </c>
      <c r="AM674" s="3">
        <f t="shared" si="39"/>
        <v>0</v>
      </c>
      <c r="AN674" s="3">
        <f t="shared" si="42"/>
        <v>0</v>
      </c>
    </row>
    <row r="675">
      <c r="A675" s="343"/>
      <c r="B675" s="344"/>
      <c r="C675" s="344"/>
      <c r="D675" s="344"/>
      <c r="E675" s="344"/>
      <c r="F675" s="345"/>
      <c r="G675" s="346"/>
      <c r="H675" s="347"/>
      <c r="I675" s="348"/>
      <c r="J675" s="345"/>
      <c r="K675" s="349"/>
      <c r="L675" s="344"/>
      <c r="M675" s="350"/>
      <c r="N675" s="351"/>
      <c r="O675" s="352"/>
      <c r="P675" s="353"/>
      <c r="Q675" s="354"/>
      <c r="R675" s="355"/>
      <c r="S675" s="356"/>
      <c r="T675" s="357"/>
      <c r="U675" s="358"/>
      <c r="V675" s="358"/>
      <c r="W675" s="358"/>
      <c r="X675" s="359"/>
      <c r="Y675" s="344"/>
      <c r="Z675" s="344"/>
      <c r="AA675" s="344"/>
      <c r="AB675" s="344"/>
      <c r="AC675" s="344"/>
      <c r="AD675" s="344"/>
      <c r="AE675" s="344"/>
      <c r="AF675" s="344"/>
      <c r="AG675" s="101"/>
      <c r="AH675" s="344"/>
      <c r="AK675" s="3">
        <f t="shared" si="37"/>
        <v>0</v>
      </c>
      <c r="AL675" s="3">
        <f t="shared" si="38"/>
        <v>0</v>
      </c>
      <c r="AM675" s="3">
        <f t="shared" si="39"/>
        <v>0</v>
      </c>
      <c r="AN675" s="3">
        <f t="shared" si="42"/>
        <v>0</v>
      </c>
    </row>
    <row r="676">
      <c r="A676" s="343"/>
      <c r="B676" s="344"/>
      <c r="C676" s="344"/>
      <c r="D676" s="344"/>
      <c r="E676" s="344"/>
      <c r="F676" s="345"/>
      <c r="G676" s="346"/>
      <c r="H676" s="347"/>
      <c r="I676" s="348"/>
      <c r="J676" s="345"/>
      <c r="K676" s="349"/>
      <c r="L676" s="344"/>
      <c r="M676" s="350"/>
      <c r="N676" s="351"/>
      <c r="O676" s="352"/>
      <c r="P676" s="353"/>
      <c r="Q676" s="354"/>
      <c r="R676" s="355"/>
      <c r="S676" s="356"/>
      <c r="T676" s="357"/>
      <c r="U676" s="358"/>
      <c r="V676" s="358"/>
      <c r="W676" s="358"/>
      <c r="X676" s="359"/>
      <c r="Y676" s="344"/>
      <c r="Z676" s="344"/>
      <c r="AA676" s="344"/>
      <c r="AB676" s="344"/>
      <c r="AC676" s="344"/>
      <c r="AD676" s="344"/>
      <c r="AE676" s="344"/>
      <c r="AF676" s="344"/>
      <c r="AG676" s="101"/>
      <c r="AH676" s="344"/>
      <c r="AK676" s="3">
        <f t="shared" si="37"/>
        <v>0</v>
      </c>
      <c r="AL676" s="3">
        <f t="shared" si="38"/>
        <v>0</v>
      </c>
      <c r="AM676" s="3">
        <f t="shared" si="39"/>
        <v>0</v>
      </c>
      <c r="AN676" s="3">
        <f t="shared" si="42"/>
        <v>0</v>
      </c>
    </row>
    <row r="677">
      <c r="A677" s="343"/>
      <c r="B677" s="344"/>
      <c r="C677" s="344"/>
      <c r="D677" s="344"/>
      <c r="E677" s="344"/>
      <c r="F677" s="345"/>
      <c r="G677" s="346"/>
      <c r="H677" s="347"/>
      <c r="I677" s="348"/>
      <c r="J677" s="345"/>
      <c r="K677" s="349"/>
      <c r="L677" s="344"/>
      <c r="M677" s="350"/>
      <c r="N677" s="351"/>
      <c r="O677" s="352"/>
      <c r="P677" s="353"/>
      <c r="Q677" s="354"/>
      <c r="R677" s="355"/>
      <c r="S677" s="356"/>
      <c r="T677" s="357"/>
      <c r="U677" s="358"/>
      <c r="V677" s="358"/>
      <c r="W677" s="358"/>
      <c r="X677" s="359"/>
      <c r="Y677" s="344"/>
      <c r="Z677" s="344"/>
      <c r="AA677" s="344"/>
      <c r="AB677" s="344"/>
      <c r="AC677" s="344"/>
      <c r="AD677" s="344"/>
      <c r="AE677" s="344"/>
      <c r="AF677" s="344"/>
      <c r="AG677" s="101"/>
      <c r="AH677" s="344"/>
      <c r="AK677" s="3">
        <f t="shared" si="37"/>
        <v>0</v>
      </c>
      <c r="AL677" s="3">
        <f t="shared" si="38"/>
        <v>0</v>
      </c>
      <c r="AM677" s="3">
        <f t="shared" si="39"/>
        <v>0</v>
      </c>
      <c r="AN677" s="3">
        <f t="shared" si="42"/>
        <v>0</v>
      </c>
    </row>
    <row r="678">
      <c r="A678" s="343"/>
      <c r="B678" s="344"/>
      <c r="C678" s="344"/>
      <c r="D678" s="344"/>
      <c r="E678" s="344"/>
      <c r="F678" s="345"/>
      <c r="G678" s="346"/>
      <c r="H678" s="347"/>
      <c r="I678" s="348"/>
      <c r="J678" s="345"/>
      <c r="K678" s="349"/>
      <c r="L678" s="344"/>
      <c r="M678" s="350"/>
      <c r="N678" s="351"/>
      <c r="O678" s="352"/>
      <c r="P678" s="353"/>
      <c r="Q678" s="354"/>
      <c r="R678" s="355"/>
      <c r="S678" s="356"/>
      <c r="T678" s="357"/>
      <c r="U678" s="358"/>
      <c r="V678" s="358"/>
      <c r="W678" s="358"/>
      <c r="X678" s="359"/>
      <c r="Y678" s="344"/>
      <c r="Z678" s="344"/>
      <c r="AA678" s="344"/>
      <c r="AB678" s="344"/>
      <c r="AC678" s="344"/>
      <c r="AD678" s="344"/>
      <c r="AE678" s="344"/>
      <c r="AF678" s="344"/>
      <c r="AG678" s="101"/>
      <c r="AH678" s="344"/>
      <c r="AK678" s="3">
        <f t="shared" si="37"/>
        <v>0</v>
      </c>
      <c r="AL678" s="3">
        <f t="shared" si="38"/>
        <v>0</v>
      </c>
      <c r="AM678" s="3">
        <f t="shared" si="39"/>
        <v>0</v>
      </c>
      <c r="AN678" s="3">
        <f t="shared" si="42"/>
        <v>0</v>
      </c>
    </row>
    <row r="679">
      <c r="A679" s="343"/>
      <c r="B679" s="344"/>
      <c r="C679" s="344"/>
      <c r="D679" s="344"/>
      <c r="E679" s="344"/>
      <c r="F679" s="345"/>
      <c r="G679" s="346"/>
      <c r="H679" s="347"/>
      <c r="I679" s="348"/>
      <c r="J679" s="345"/>
      <c r="K679" s="349"/>
      <c r="L679" s="344"/>
      <c r="M679" s="350"/>
      <c r="N679" s="351"/>
      <c r="O679" s="352"/>
      <c r="P679" s="353"/>
      <c r="Q679" s="354"/>
      <c r="R679" s="355"/>
      <c r="S679" s="356"/>
      <c r="T679" s="357"/>
      <c r="U679" s="358"/>
      <c r="V679" s="358"/>
      <c r="W679" s="358"/>
      <c r="X679" s="359"/>
      <c r="Y679" s="344"/>
      <c r="Z679" s="344"/>
      <c r="AA679" s="344"/>
      <c r="AB679" s="344"/>
      <c r="AC679" s="344"/>
      <c r="AD679" s="344"/>
      <c r="AE679" s="344"/>
      <c r="AF679" s="344"/>
      <c r="AG679" s="101"/>
      <c r="AH679" s="344"/>
      <c r="AK679" s="3">
        <f t="shared" si="37"/>
        <v>0</v>
      </c>
      <c r="AL679" s="3">
        <f t="shared" si="38"/>
        <v>0</v>
      </c>
      <c r="AM679" s="3">
        <f t="shared" si="39"/>
        <v>0</v>
      </c>
      <c r="AN679" s="3">
        <f t="shared" si="42"/>
        <v>0</v>
      </c>
    </row>
    <row r="680">
      <c r="A680" s="343"/>
      <c r="B680" s="344"/>
      <c r="C680" s="344"/>
      <c r="D680" s="344"/>
      <c r="E680" s="344"/>
      <c r="F680" s="345"/>
      <c r="G680" s="346"/>
      <c r="H680" s="347"/>
      <c r="I680" s="348"/>
      <c r="J680" s="345"/>
      <c r="K680" s="349"/>
      <c r="L680" s="344"/>
      <c r="M680" s="350"/>
      <c r="N680" s="351"/>
      <c r="O680" s="352"/>
      <c r="P680" s="353"/>
      <c r="Q680" s="354"/>
      <c r="R680" s="355"/>
      <c r="S680" s="356"/>
      <c r="T680" s="357"/>
      <c r="U680" s="358"/>
      <c r="V680" s="358"/>
      <c r="W680" s="358"/>
      <c r="X680" s="359"/>
      <c r="Y680" s="344"/>
      <c r="Z680" s="344"/>
      <c r="AA680" s="344"/>
      <c r="AB680" s="344"/>
      <c r="AC680" s="344"/>
      <c r="AD680" s="344"/>
      <c r="AE680" s="344"/>
      <c r="AF680" s="344"/>
      <c r="AG680" s="101"/>
      <c r="AH680" s="344"/>
      <c r="AK680" s="3">
        <f t="shared" si="37"/>
        <v>0</v>
      </c>
      <c r="AL680" s="3">
        <f t="shared" si="38"/>
        <v>0</v>
      </c>
      <c r="AM680" s="3">
        <f t="shared" si="39"/>
        <v>0</v>
      </c>
      <c r="AN680" s="3">
        <f t="shared" si="42"/>
        <v>0</v>
      </c>
    </row>
    <row r="681">
      <c r="A681" s="343"/>
      <c r="B681" s="344"/>
      <c r="C681" s="344"/>
      <c r="D681" s="344"/>
      <c r="E681" s="344"/>
      <c r="F681" s="345"/>
      <c r="G681" s="346"/>
      <c r="H681" s="347"/>
      <c r="I681" s="348"/>
      <c r="J681" s="345"/>
      <c r="K681" s="349"/>
      <c r="L681" s="344"/>
      <c r="M681" s="350"/>
      <c r="N681" s="351"/>
      <c r="O681" s="352"/>
      <c r="P681" s="353"/>
      <c r="Q681" s="354"/>
      <c r="R681" s="355"/>
      <c r="S681" s="356"/>
      <c r="T681" s="357"/>
      <c r="U681" s="358"/>
      <c r="V681" s="358"/>
      <c r="W681" s="358"/>
      <c r="X681" s="359"/>
      <c r="Y681" s="344"/>
      <c r="Z681" s="344"/>
      <c r="AA681" s="344"/>
      <c r="AB681" s="344"/>
      <c r="AC681" s="344"/>
      <c r="AD681" s="344"/>
      <c r="AE681" s="344"/>
      <c r="AF681" s="344"/>
      <c r="AG681" s="101"/>
      <c r="AH681" s="344"/>
      <c r="AK681" s="3">
        <f t="shared" si="37"/>
        <v>0</v>
      </c>
      <c r="AL681" s="3">
        <f t="shared" si="38"/>
        <v>0</v>
      </c>
      <c r="AM681" s="3">
        <f t="shared" si="39"/>
        <v>0</v>
      </c>
      <c r="AN681" s="3">
        <f t="shared" si="42"/>
        <v>0</v>
      </c>
    </row>
    <row r="682">
      <c r="A682" s="343"/>
      <c r="B682" s="344"/>
      <c r="C682" s="344"/>
      <c r="D682" s="344"/>
      <c r="E682" s="344"/>
      <c r="F682" s="345"/>
      <c r="G682" s="346"/>
      <c r="H682" s="347"/>
      <c r="I682" s="348"/>
      <c r="J682" s="345"/>
      <c r="K682" s="349"/>
      <c r="L682" s="344"/>
      <c r="M682" s="350"/>
      <c r="N682" s="351"/>
      <c r="O682" s="352"/>
      <c r="P682" s="353"/>
      <c r="Q682" s="354"/>
      <c r="R682" s="355"/>
      <c r="S682" s="356"/>
      <c r="T682" s="357"/>
      <c r="U682" s="358"/>
      <c r="V682" s="358"/>
      <c r="W682" s="358"/>
      <c r="X682" s="359"/>
      <c r="Y682" s="344"/>
      <c r="Z682" s="344"/>
      <c r="AA682" s="344"/>
      <c r="AB682" s="344"/>
      <c r="AC682" s="344"/>
      <c r="AD682" s="344"/>
      <c r="AE682" s="344"/>
      <c r="AF682" s="344"/>
      <c r="AG682" s="101"/>
      <c r="AH682" s="344"/>
      <c r="AK682" s="3">
        <f t="shared" si="37"/>
        <v>0</v>
      </c>
      <c r="AL682" s="3">
        <f t="shared" si="38"/>
        <v>0</v>
      </c>
      <c r="AM682" s="3">
        <f t="shared" si="39"/>
        <v>0</v>
      </c>
      <c r="AN682" s="3">
        <f t="shared" si="42"/>
        <v>0</v>
      </c>
    </row>
    <row r="683">
      <c r="A683" s="343"/>
      <c r="B683" s="344"/>
      <c r="C683" s="344"/>
      <c r="D683" s="344"/>
      <c r="E683" s="344"/>
      <c r="F683" s="345"/>
      <c r="G683" s="346"/>
      <c r="H683" s="347"/>
      <c r="I683" s="348"/>
      <c r="J683" s="345"/>
      <c r="K683" s="349"/>
      <c r="L683" s="344"/>
      <c r="M683" s="350"/>
      <c r="N683" s="351"/>
      <c r="O683" s="352"/>
      <c r="P683" s="353"/>
      <c r="Q683" s="354"/>
      <c r="R683" s="355"/>
      <c r="S683" s="356"/>
      <c r="T683" s="357"/>
      <c r="U683" s="358"/>
      <c r="V683" s="358"/>
      <c r="W683" s="358"/>
      <c r="X683" s="359"/>
      <c r="Y683" s="344"/>
      <c r="Z683" s="344"/>
      <c r="AA683" s="344"/>
      <c r="AB683" s="344"/>
      <c r="AC683" s="344"/>
      <c r="AD683" s="344"/>
      <c r="AE683" s="344"/>
      <c r="AF683" s="344"/>
      <c r="AG683" s="101"/>
      <c r="AH683" s="344"/>
      <c r="AK683" s="3">
        <f t="shared" si="37"/>
        <v>0</v>
      </c>
      <c r="AL683" s="3">
        <f t="shared" si="38"/>
        <v>0</v>
      </c>
      <c r="AM683" s="3">
        <f t="shared" si="39"/>
        <v>0</v>
      </c>
      <c r="AN683" s="3">
        <f t="shared" si="42"/>
        <v>0</v>
      </c>
    </row>
    <row r="684">
      <c r="A684" s="343"/>
      <c r="B684" s="344"/>
      <c r="C684" s="344"/>
      <c r="D684" s="344"/>
      <c r="E684" s="344"/>
      <c r="F684" s="345"/>
      <c r="G684" s="346"/>
      <c r="H684" s="347"/>
      <c r="I684" s="348"/>
      <c r="J684" s="345"/>
      <c r="K684" s="349"/>
      <c r="L684" s="344"/>
      <c r="M684" s="350"/>
      <c r="N684" s="351"/>
      <c r="O684" s="352"/>
      <c r="P684" s="353"/>
      <c r="Q684" s="354"/>
      <c r="R684" s="355"/>
      <c r="S684" s="356"/>
      <c r="T684" s="357"/>
      <c r="U684" s="358"/>
      <c r="V684" s="358"/>
      <c r="W684" s="358"/>
      <c r="X684" s="359"/>
      <c r="Y684" s="344"/>
      <c r="Z684" s="344"/>
      <c r="AA684" s="344"/>
      <c r="AB684" s="344"/>
      <c r="AC684" s="344"/>
      <c r="AD684" s="344"/>
      <c r="AE684" s="344"/>
      <c r="AF684" s="344"/>
      <c r="AG684" s="101"/>
      <c r="AH684" s="344"/>
      <c r="AK684" s="3">
        <f t="shared" si="37"/>
        <v>0</v>
      </c>
      <c r="AL684" s="3">
        <f t="shared" si="38"/>
        <v>0</v>
      </c>
      <c r="AM684" s="3">
        <f t="shared" si="39"/>
        <v>0</v>
      </c>
      <c r="AN684" s="3">
        <f t="shared" si="42"/>
        <v>0</v>
      </c>
    </row>
    <row r="685">
      <c r="A685" s="343"/>
      <c r="B685" s="344"/>
      <c r="C685" s="344"/>
      <c r="D685" s="344"/>
      <c r="E685" s="344"/>
      <c r="F685" s="345"/>
      <c r="G685" s="346"/>
      <c r="H685" s="347"/>
      <c r="I685" s="348"/>
      <c r="J685" s="345"/>
      <c r="K685" s="349"/>
      <c r="L685" s="344"/>
      <c r="M685" s="350"/>
      <c r="N685" s="351"/>
      <c r="O685" s="352"/>
      <c r="P685" s="353"/>
      <c r="Q685" s="354"/>
      <c r="R685" s="355"/>
      <c r="S685" s="356"/>
      <c r="T685" s="357"/>
      <c r="U685" s="358"/>
      <c r="V685" s="358"/>
      <c r="W685" s="358"/>
      <c r="X685" s="359"/>
      <c r="Y685" s="344"/>
      <c r="Z685" s="344"/>
      <c r="AA685" s="344"/>
      <c r="AB685" s="344"/>
      <c r="AC685" s="344"/>
      <c r="AD685" s="344"/>
      <c r="AE685" s="344"/>
      <c r="AF685" s="344"/>
      <c r="AG685" s="101"/>
      <c r="AH685" s="344"/>
      <c r="AK685" s="3">
        <f t="shared" si="37"/>
        <v>0</v>
      </c>
      <c r="AL685" s="3">
        <f t="shared" si="38"/>
        <v>0</v>
      </c>
      <c r="AM685" s="3">
        <f t="shared" si="39"/>
        <v>0</v>
      </c>
      <c r="AN685" s="3">
        <f t="shared" si="42"/>
        <v>0</v>
      </c>
    </row>
    <row r="686">
      <c r="A686" s="343"/>
      <c r="B686" s="344"/>
      <c r="C686" s="344"/>
      <c r="D686" s="344"/>
      <c r="E686" s="344"/>
      <c r="F686" s="345"/>
      <c r="G686" s="346"/>
      <c r="H686" s="347"/>
      <c r="I686" s="348"/>
      <c r="J686" s="345"/>
      <c r="K686" s="349"/>
      <c r="L686" s="344"/>
      <c r="M686" s="350"/>
      <c r="N686" s="351"/>
      <c r="O686" s="352"/>
      <c r="P686" s="353"/>
      <c r="Q686" s="354"/>
      <c r="R686" s="355"/>
      <c r="S686" s="356"/>
      <c r="T686" s="357"/>
      <c r="U686" s="358"/>
      <c r="V686" s="358"/>
      <c r="W686" s="358"/>
      <c r="X686" s="359"/>
      <c r="Y686" s="344"/>
      <c r="Z686" s="344"/>
      <c r="AA686" s="344"/>
      <c r="AB686" s="344"/>
      <c r="AC686" s="344"/>
      <c r="AD686" s="344"/>
      <c r="AE686" s="344"/>
      <c r="AF686" s="344"/>
      <c r="AG686" s="101"/>
      <c r="AH686" s="344"/>
      <c r="AK686" s="3">
        <f t="shared" si="37"/>
        <v>0</v>
      </c>
      <c r="AL686" s="3">
        <f t="shared" si="38"/>
        <v>0</v>
      </c>
      <c r="AM686" s="3">
        <f t="shared" si="39"/>
        <v>0</v>
      </c>
      <c r="AN686" s="3">
        <f t="shared" si="42"/>
        <v>0</v>
      </c>
    </row>
    <row r="687">
      <c r="A687" s="343"/>
      <c r="B687" s="344"/>
      <c r="C687" s="344"/>
      <c r="D687" s="344"/>
      <c r="E687" s="344"/>
      <c r="F687" s="345"/>
      <c r="G687" s="346"/>
      <c r="H687" s="347"/>
      <c r="I687" s="348"/>
      <c r="J687" s="345"/>
      <c r="K687" s="349"/>
      <c r="L687" s="344"/>
      <c r="M687" s="350"/>
      <c r="N687" s="351"/>
      <c r="O687" s="352"/>
      <c r="P687" s="353"/>
      <c r="Q687" s="354"/>
      <c r="R687" s="355"/>
      <c r="S687" s="356"/>
      <c r="T687" s="357"/>
      <c r="U687" s="358"/>
      <c r="V687" s="358"/>
      <c r="W687" s="358"/>
      <c r="X687" s="359"/>
      <c r="Y687" s="344"/>
      <c r="Z687" s="344"/>
      <c r="AA687" s="344"/>
      <c r="AB687" s="344"/>
      <c r="AC687" s="344"/>
      <c r="AD687" s="344"/>
      <c r="AE687" s="344"/>
      <c r="AF687" s="344"/>
      <c r="AG687" s="101"/>
      <c r="AH687" s="344"/>
      <c r="AK687" s="3">
        <f t="shared" si="37"/>
        <v>0</v>
      </c>
      <c r="AL687" s="3">
        <f t="shared" si="38"/>
        <v>0</v>
      </c>
      <c r="AM687" s="3">
        <f t="shared" si="39"/>
        <v>0</v>
      </c>
      <c r="AN687" s="3">
        <f t="shared" si="42"/>
        <v>0</v>
      </c>
    </row>
    <row r="688">
      <c r="A688" s="343"/>
      <c r="B688" s="344"/>
      <c r="C688" s="344"/>
      <c r="D688" s="344"/>
      <c r="E688" s="344"/>
      <c r="F688" s="345"/>
      <c r="G688" s="346"/>
      <c r="H688" s="347"/>
      <c r="I688" s="348"/>
      <c r="J688" s="345"/>
      <c r="K688" s="349"/>
      <c r="L688" s="344"/>
      <c r="M688" s="350"/>
      <c r="N688" s="351"/>
      <c r="O688" s="352"/>
      <c r="P688" s="353"/>
      <c r="Q688" s="354"/>
      <c r="R688" s="355"/>
      <c r="S688" s="356"/>
      <c r="T688" s="357"/>
      <c r="U688" s="358"/>
      <c r="V688" s="358"/>
      <c r="W688" s="358"/>
      <c r="X688" s="359"/>
      <c r="Y688" s="344"/>
      <c r="Z688" s="344"/>
      <c r="AA688" s="344"/>
      <c r="AB688" s="344"/>
      <c r="AC688" s="344"/>
      <c r="AD688" s="344"/>
      <c r="AE688" s="344"/>
      <c r="AF688" s="344"/>
      <c r="AG688" s="101"/>
      <c r="AH688" s="344"/>
      <c r="AK688" s="3">
        <f t="shared" si="37"/>
        <v>0</v>
      </c>
      <c r="AL688" s="3">
        <f t="shared" si="38"/>
        <v>0</v>
      </c>
      <c r="AM688" s="3">
        <f t="shared" si="39"/>
        <v>0</v>
      </c>
      <c r="AN688" s="3">
        <f t="shared" si="42"/>
        <v>0</v>
      </c>
    </row>
    <row r="689">
      <c r="A689" s="343"/>
      <c r="B689" s="344"/>
      <c r="C689" s="344"/>
      <c r="D689" s="344"/>
      <c r="E689" s="344"/>
      <c r="F689" s="345"/>
      <c r="G689" s="346"/>
      <c r="H689" s="347"/>
      <c r="I689" s="348"/>
      <c r="J689" s="345"/>
      <c r="K689" s="349"/>
      <c r="L689" s="344"/>
      <c r="M689" s="350"/>
      <c r="N689" s="351"/>
      <c r="O689" s="352"/>
      <c r="P689" s="353"/>
      <c r="Q689" s="354"/>
      <c r="R689" s="355"/>
      <c r="S689" s="356"/>
      <c r="T689" s="357"/>
      <c r="U689" s="358"/>
      <c r="V689" s="358"/>
      <c r="W689" s="358"/>
      <c r="X689" s="359"/>
      <c r="Y689" s="344"/>
      <c r="Z689" s="344"/>
      <c r="AA689" s="344"/>
      <c r="AB689" s="344"/>
      <c r="AC689" s="344"/>
      <c r="AD689" s="344"/>
      <c r="AE689" s="344"/>
      <c r="AF689" s="344"/>
      <c r="AG689" s="101"/>
      <c r="AH689" s="344"/>
      <c r="AK689" s="3">
        <f t="shared" si="37"/>
        <v>0</v>
      </c>
      <c r="AL689" s="3">
        <f t="shared" si="38"/>
        <v>0</v>
      </c>
      <c r="AM689" s="3">
        <f t="shared" si="39"/>
        <v>0</v>
      </c>
      <c r="AN689" s="3">
        <f t="shared" si="42"/>
        <v>0</v>
      </c>
    </row>
    <row r="690">
      <c r="A690" s="343"/>
      <c r="B690" s="344"/>
      <c r="C690" s="344"/>
      <c r="D690" s="344"/>
      <c r="E690" s="344"/>
      <c r="F690" s="345"/>
      <c r="G690" s="346"/>
      <c r="H690" s="347"/>
      <c r="I690" s="348"/>
      <c r="J690" s="345"/>
      <c r="K690" s="349"/>
      <c r="L690" s="344"/>
      <c r="M690" s="350"/>
      <c r="N690" s="351"/>
      <c r="O690" s="352"/>
      <c r="P690" s="353"/>
      <c r="Q690" s="354"/>
      <c r="R690" s="355"/>
      <c r="S690" s="356"/>
      <c r="T690" s="357"/>
      <c r="U690" s="358"/>
      <c r="V690" s="358"/>
      <c r="W690" s="358"/>
      <c r="X690" s="359"/>
      <c r="Y690" s="344"/>
      <c r="Z690" s="344"/>
      <c r="AA690" s="344"/>
      <c r="AB690" s="344"/>
      <c r="AC690" s="344"/>
      <c r="AD690" s="344"/>
      <c r="AE690" s="344"/>
      <c r="AF690" s="344"/>
      <c r="AG690" s="101"/>
      <c r="AH690" s="344"/>
      <c r="AK690" s="3">
        <f t="shared" si="37"/>
        <v>0</v>
      </c>
      <c r="AL690" s="3">
        <f t="shared" si="38"/>
        <v>0</v>
      </c>
      <c r="AM690" s="3">
        <f t="shared" si="39"/>
        <v>0</v>
      </c>
      <c r="AN690" s="3">
        <f t="shared" si="42"/>
        <v>0</v>
      </c>
    </row>
    <row r="691">
      <c r="A691" s="343"/>
      <c r="B691" s="344"/>
      <c r="C691" s="344"/>
      <c r="D691" s="344"/>
      <c r="E691" s="344"/>
      <c r="F691" s="345"/>
      <c r="G691" s="346"/>
      <c r="H691" s="347"/>
      <c r="I691" s="348"/>
      <c r="J691" s="345"/>
      <c r="K691" s="349"/>
      <c r="L691" s="344"/>
      <c r="M691" s="350"/>
      <c r="N691" s="351"/>
      <c r="O691" s="352"/>
      <c r="P691" s="353"/>
      <c r="Q691" s="354"/>
      <c r="R691" s="355"/>
      <c r="S691" s="356"/>
      <c r="T691" s="357"/>
      <c r="U691" s="358"/>
      <c r="V691" s="358"/>
      <c r="W691" s="358"/>
      <c r="X691" s="359"/>
      <c r="Y691" s="344"/>
      <c r="Z691" s="344"/>
      <c r="AA691" s="344"/>
      <c r="AB691" s="344"/>
      <c r="AC691" s="344"/>
      <c r="AD691" s="344"/>
      <c r="AE691" s="344"/>
      <c r="AF691" s="344"/>
      <c r="AG691" s="101"/>
      <c r="AH691" s="344"/>
      <c r="AK691" s="3">
        <f t="shared" si="37"/>
        <v>0</v>
      </c>
      <c r="AL691" s="3">
        <f t="shared" si="38"/>
        <v>0</v>
      </c>
      <c r="AM691" s="3">
        <f t="shared" si="39"/>
        <v>0</v>
      </c>
      <c r="AN691" s="3">
        <f t="shared" si="42"/>
        <v>0</v>
      </c>
    </row>
    <row r="692">
      <c r="A692" s="343"/>
      <c r="B692" s="344"/>
      <c r="C692" s="344"/>
      <c r="D692" s="344"/>
      <c r="E692" s="344"/>
      <c r="F692" s="345"/>
      <c r="G692" s="346"/>
      <c r="H692" s="347"/>
      <c r="I692" s="348"/>
      <c r="J692" s="345"/>
      <c r="K692" s="349"/>
      <c r="L692" s="344"/>
      <c r="M692" s="350"/>
      <c r="N692" s="351"/>
      <c r="O692" s="352"/>
      <c r="P692" s="353"/>
      <c r="Q692" s="354"/>
      <c r="R692" s="355"/>
      <c r="S692" s="356"/>
      <c r="T692" s="357"/>
      <c r="U692" s="358"/>
      <c r="V692" s="358"/>
      <c r="W692" s="358"/>
      <c r="X692" s="359"/>
      <c r="Y692" s="344"/>
      <c r="Z692" s="344"/>
      <c r="AA692" s="344"/>
      <c r="AB692" s="344"/>
      <c r="AC692" s="344"/>
      <c r="AD692" s="344"/>
      <c r="AE692" s="344"/>
      <c r="AF692" s="344"/>
      <c r="AG692" s="101"/>
      <c r="AH692" s="344"/>
      <c r="AK692" s="3">
        <f t="shared" si="37"/>
        <v>0</v>
      </c>
      <c r="AL692" s="3">
        <f t="shared" si="38"/>
        <v>0</v>
      </c>
      <c r="AM692" s="3">
        <f t="shared" si="39"/>
        <v>0</v>
      </c>
      <c r="AN692" s="3">
        <f t="shared" si="42"/>
        <v>0</v>
      </c>
    </row>
    <row r="693">
      <c r="A693" s="343"/>
      <c r="B693" s="344"/>
      <c r="C693" s="344"/>
      <c r="D693" s="344"/>
      <c r="E693" s="344"/>
      <c r="F693" s="345"/>
      <c r="G693" s="346"/>
      <c r="H693" s="347"/>
      <c r="I693" s="348"/>
      <c r="J693" s="345"/>
      <c r="K693" s="349"/>
      <c r="L693" s="344"/>
      <c r="M693" s="350"/>
      <c r="N693" s="351"/>
      <c r="O693" s="352"/>
      <c r="P693" s="353"/>
      <c r="Q693" s="354"/>
      <c r="R693" s="355"/>
      <c r="S693" s="356"/>
      <c r="T693" s="357"/>
      <c r="U693" s="358"/>
      <c r="V693" s="358"/>
      <c r="W693" s="358"/>
      <c r="X693" s="359"/>
      <c r="Y693" s="344"/>
      <c r="Z693" s="344"/>
      <c r="AA693" s="344"/>
      <c r="AB693" s="344"/>
      <c r="AC693" s="344"/>
      <c r="AD693" s="344"/>
      <c r="AE693" s="344"/>
      <c r="AF693" s="344"/>
      <c r="AG693" s="101"/>
      <c r="AH693" s="344"/>
      <c r="AK693" s="3">
        <f t="shared" si="37"/>
        <v>0</v>
      </c>
      <c r="AL693" s="3">
        <f t="shared" si="38"/>
        <v>0</v>
      </c>
      <c r="AM693" s="3">
        <f t="shared" si="39"/>
        <v>0</v>
      </c>
      <c r="AN693" s="3">
        <f t="shared" si="42"/>
        <v>0</v>
      </c>
    </row>
    <row r="694">
      <c r="A694" s="343"/>
      <c r="B694" s="344"/>
      <c r="C694" s="344"/>
      <c r="D694" s="344"/>
      <c r="E694" s="344"/>
      <c r="F694" s="345"/>
      <c r="G694" s="346"/>
      <c r="H694" s="347"/>
      <c r="I694" s="348"/>
      <c r="J694" s="345"/>
      <c r="K694" s="349"/>
      <c r="L694" s="344"/>
      <c r="M694" s="350"/>
      <c r="N694" s="351"/>
      <c r="O694" s="352"/>
      <c r="P694" s="353"/>
      <c r="Q694" s="354"/>
      <c r="R694" s="355"/>
      <c r="S694" s="356"/>
      <c r="T694" s="357"/>
      <c r="U694" s="358"/>
      <c r="V694" s="358"/>
      <c r="W694" s="358"/>
      <c r="X694" s="359"/>
      <c r="Y694" s="344"/>
      <c r="Z694" s="344"/>
      <c r="AA694" s="344"/>
      <c r="AB694" s="344"/>
      <c r="AC694" s="344"/>
      <c r="AD694" s="344"/>
      <c r="AE694" s="344"/>
      <c r="AF694" s="344"/>
      <c r="AG694" s="101"/>
      <c r="AH694" s="344"/>
      <c r="AK694" s="3">
        <f t="shared" si="37"/>
        <v>0</v>
      </c>
      <c r="AL694" s="3">
        <f t="shared" si="38"/>
        <v>0</v>
      </c>
      <c r="AM694" s="3">
        <f t="shared" si="39"/>
        <v>0</v>
      </c>
      <c r="AN694" s="3">
        <f t="shared" si="42"/>
        <v>0</v>
      </c>
    </row>
    <row r="695">
      <c r="A695" s="343"/>
      <c r="B695" s="344"/>
      <c r="C695" s="344"/>
      <c r="D695" s="344"/>
      <c r="E695" s="344"/>
      <c r="F695" s="345"/>
      <c r="G695" s="346"/>
      <c r="H695" s="347"/>
      <c r="I695" s="348"/>
      <c r="J695" s="345"/>
      <c r="K695" s="349"/>
      <c r="L695" s="344"/>
      <c r="M695" s="350"/>
      <c r="N695" s="351"/>
      <c r="O695" s="352"/>
      <c r="P695" s="353"/>
      <c r="Q695" s="354"/>
      <c r="R695" s="355"/>
      <c r="S695" s="356"/>
      <c r="T695" s="357"/>
      <c r="U695" s="358"/>
      <c r="V695" s="358"/>
      <c r="W695" s="358"/>
      <c r="X695" s="359"/>
      <c r="Y695" s="344"/>
      <c r="Z695" s="344"/>
      <c r="AA695" s="344"/>
      <c r="AB695" s="344"/>
      <c r="AC695" s="344"/>
      <c r="AD695" s="344"/>
      <c r="AE695" s="344"/>
      <c r="AF695" s="344"/>
      <c r="AG695" s="101"/>
      <c r="AH695" s="344"/>
      <c r="AK695" s="3">
        <f t="shared" si="37"/>
        <v>0</v>
      </c>
      <c r="AL695" s="3">
        <f t="shared" si="38"/>
        <v>0</v>
      </c>
      <c r="AM695" s="3">
        <f t="shared" si="39"/>
        <v>0</v>
      </c>
      <c r="AN695" s="3">
        <f t="shared" si="42"/>
        <v>0</v>
      </c>
    </row>
    <row r="696">
      <c r="A696" s="343"/>
      <c r="B696" s="344"/>
      <c r="C696" s="344"/>
      <c r="D696" s="344"/>
      <c r="E696" s="344"/>
      <c r="F696" s="345"/>
      <c r="G696" s="346"/>
      <c r="H696" s="347"/>
      <c r="I696" s="348"/>
      <c r="J696" s="345"/>
      <c r="K696" s="349"/>
      <c r="L696" s="344"/>
      <c r="M696" s="350"/>
      <c r="N696" s="351"/>
      <c r="O696" s="352"/>
      <c r="P696" s="353"/>
      <c r="Q696" s="354"/>
      <c r="R696" s="355"/>
      <c r="S696" s="356"/>
      <c r="T696" s="357"/>
      <c r="U696" s="358"/>
      <c r="V696" s="358"/>
      <c r="W696" s="358"/>
      <c r="X696" s="359"/>
      <c r="Y696" s="344"/>
      <c r="Z696" s="344"/>
      <c r="AA696" s="344"/>
      <c r="AB696" s="344"/>
      <c r="AC696" s="344"/>
      <c r="AD696" s="344"/>
      <c r="AE696" s="344"/>
      <c r="AF696" s="344"/>
      <c r="AG696" s="101"/>
      <c r="AH696" s="344"/>
      <c r="AK696" s="3">
        <f t="shared" si="37"/>
        <v>0</v>
      </c>
      <c r="AL696" s="3">
        <f t="shared" si="38"/>
        <v>0</v>
      </c>
      <c r="AM696" s="3">
        <f t="shared" si="39"/>
        <v>0</v>
      </c>
      <c r="AN696" s="3">
        <f t="shared" si="42"/>
        <v>0</v>
      </c>
    </row>
    <row r="697">
      <c r="A697" s="343"/>
      <c r="B697" s="344"/>
      <c r="C697" s="344"/>
      <c r="D697" s="344"/>
      <c r="E697" s="344"/>
      <c r="F697" s="345"/>
      <c r="G697" s="346"/>
      <c r="H697" s="347"/>
      <c r="I697" s="348"/>
      <c r="J697" s="345"/>
      <c r="K697" s="349"/>
      <c r="L697" s="344"/>
      <c r="M697" s="350"/>
      <c r="N697" s="351"/>
      <c r="O697" s="352"/>
      <c r="P697" s="353"/>
      <c r="Q697" s="354"/>
      <c r="R697" s="355"/>
      <c r="S697" s="356"/>
      <c r="T697" s="357"/>
      <c r="U697" s="358"/>
      <c r="V697" s="358"/>
      <c r="W697" s="358"/>
      <c r="X697" s="359"/>
      <c r="Y697" s="344"/>
      <c r="Z697" s="344"/>
      <c r="AA697" s="344"/>
      <c r="AB697" s="344"/>
      <c r="AC697" s="344"/>
      <c r="AD697" s="344"/>
      <c r="AE697" s="344"/>
      <c r="AF697" s="344"/>
      <c r="AG697" s="101"/>
      <c r="AH697" s="344"/>
      <c r="AK697" s="3">
        <f t="shared" si="37"/>
        <v>0</v>
      </c>
      <c r="AL697" s="3">
        <f t="shared" si="38"/>
        <v>0</v>
      </c>
      <c r="AM697" s="3">
        <f t="shared" si="39"/>
        <v>0</v>
      </c>
      <c r="AN697" s="3">
        <f t="shared" si="42"/>
        <v>0</v>
      </c>
    </row>
    <row r="698">
      <c r="A698" s="343"/>
      <c r="B698" s="344"/>
      <c r="C698" s="344"/>
      <c r="D698" s="344"/>
      <c r="E698" s="344"/>
      <c r="F698" s="345"/>
      <c r="G698" s="346"/>
      <c r="H698" s="347"/>
      <c r="I698" s="348"/>
      <c r="J698" s="345"/>
      <c r="K698" s="349"/>
      <c r="L698" s="344"/>
      <c r="M698" s="350"/>
      <c r="N698" s="351"/>
      <c r="O698" s="352"/>
      <c r="P698" s="353"/>
      <c r="Q698" s="354"/>
      <c r="R698" s="355"/>
      <c r="S698" s="356"/>
      <c r="T698" s="357"/>
      <c r="U698" s="358"/>
      <c r="V698" s="358"/>
      <c r="W698" s="358"/>
      <c r="X698" s="359"/>
      <c r="Y698" s="344"/>
      <c r="Z698" s="344"/>
      <c r="AA698" s="344"/>
      <c r="AB698" s="344"/>
      <c r="AC698" s="344"/>
      <c r="AD698" s="344"/>
      <c r="AE698" s="344"/>
      <c r="AF698" s="344"/>
      <c r="AG698" s="101"/>
      <c r="AH698" s="344"/>
      <c r="AK698" s="3">
        <f t="shared" si="37"/>
        <v>0</v>
      </c>
      <c r="AL698" s="3">
        <f t="shared" si="38"/>
        <v>0</v>
      </c>
      <c r="AM698" s="3">
        <f t="shared" si="39"/>
        <v>0</v>
      </c>
      <c r="AN698" s="3">
        <f t="shared" si="42"/>
        <v>0</v>
      </c>
    </row>
    <row r="699">
      <c r="A699" s="343"/>
      <c r="B699" s="344"/>
      <c r="C699" s="344"/>
      <c r="D699" s="344"/>
      <c r="E699" s="344"/>
      <c r="F699" s="345"/>
      <c r="G699" s="346"/>
      <c r="H699" s="347"/>
      <c r="I699" s="348"/>
      <c r="J699" s="345"/>
      <c r="K699" s="349"/>
      <c r="L699" s="344"/>
      <c r="M699" s="350"/>
      <c r="N699" s="351"/>
      <c r="O699" s="352"/>
      <c r="P699" s="353"/>
      <c r="Q699" s="354"/>
      <c r="R699" s="355"/>
      <c r="S699" s="356"/>
      <c r="T699" s="357"/>
      <c r="U699" s="358"/>
      <c r="V699" s="358"/>
      <c r="W699" s="358"/>
      <c r="X699" s="359"/>
      <c r="Y699" s="344"/>
      <c r="Z699" s="344"/>
      <c r="AA699" s="344"/>
      <c r="AB699" s="344"/>
      <c r="AC699" s="344"/>
      <c r="AD699" s="344"/>
      <c r="AE699" s="344"/>
      <c r="AF699" s="344"/>
      <c r="AG699" s="101"/>
      <c r="AH699" s="344"/>
      <c r="AK699" s="3">
        <f t="shared" si="37"/>
        <v>0</v>
      </c>
      <c r="AL699" s="3">
        <f t="shared" si="38"/>
        <v>0</v>
      </c>
      <c r="AM699" s="3">
        <f t="shared" si="39"/>
        <v>0</v>
      </c>
      <c r="AN699" s="3">
        <f t="shared" si="42"/>
        <v>0</v>
      </c>
    </row>
    <row r="700">
      <c r="A700" s="343"/>
      <c r="B700" s="344"/>
      <c r="C700" s="344"/>
      <c r="D700" s="344"/>
      <c r="E700" s="344"/>
      <c r="F700" s="345"/>
      <c r="G700" s="346"/>
      <c r="H700" s="347"/>
      <c r="I700" s="348"/>
      <c r="J700" s="345"/>
      <c r="K700" s="349"/>
      <c r="L700" s="344"/>
      <c r="M700" s="350"/>
      <c r="N700" s="351"/>
      <c r="O700" s="352"/>
      <c r="P700" s="353"/>
      <c r="Q700" s="354"/>
      <c r="R700" s="355"/>
      <c r="S700" s="356"/>
      <c r="T700" s="357"/>
      <c r="U700" s="358"/>
      <c r="V700" s="358"/>
      <c r="W700" s="358"/>
      <c r="X700" s="359"/>
      <c r="Y700" s="344"/>
      <c r="Z700" s="344"/>
      <c r="AA700" s="344"/>
      <c r="AB700" s="344"/>
      <c r="AC700" s="344"/>
      <c r="AD700" s="344"/>
      <c r="AE700" s="344"/>
      <c r="AF700" s="344"/>
      <c r="AG700" s="101"/>
      <c r="AH700" s="344"/>
      <c r="AK700" s="3">
        <f t="shared" si="37"/>
        <v>0</v>
      </c>
      <c r="AL700" s="3">
        <f t="shared" si="38"/>
        <v>0</v>
      </c>
      <c r="AM700" s="3">
        <f t="shared" si="39"/>
        <v>0</v>
      </c>
      <c r="AN700" s="3">
        <f t="shared" si="42"/>
        <v>0</v>
      </c>
    </row>
    <row r="701">
      <c r="A701" s="343"/>
      <c r="B701" s="344"/>
      <c r="C701" s="344"/>
      <c r="D701" s="344"/>
      <c r="E701" s="344"/>
      <c r="F701" s="345"/>
      <c r="G701" s="346"/>
      <c r="H701" s="347"/>
      <c r="I701" s="348"/>
      <c r="J701" s="345"/>
      <c r="K701" s="349"/>
      <c r="L701" s="344"/>
      <c r="M701" s="350"/>
      <c r="N701" s="351"/>
      <c r="O701" s="352"/>
      <c r="P701" s="353"/>
      <c r="Q701" s="354"/>
      <c r="R701" s="355"/>
      <c r="S701" s="356"/>
      <c r="T701" s="357"/>
      <c r="U701" s="358"/>
      <c r="V701" s="358"/>
      <c r="W701" s="358"/>
      <c r="X701" s="359"/>
      <c r="Y701" s="344"/>
      <c r="Z701" s="344"/>
      <c r="AA701" s="344"/>
      <c r="AB701" s="344"/>
      <c r="AC701" s="344"/>
      <c r="AD701" s="344"/>
      <c r="AE701" s="344"/>
      <c r="AF701" s="344"/>
      <c r="AG701" s="101"/>
      <c r="AH701" s="344"/>
      <c r="AK701" s="3">
        <f t="shared" si="37"/>
        <v>0</v>
      </c>
      <c r="AL701" s="3">
        <f t="shared" si="38"/>
        <v>0</v>
      </c>
      <c r="AM701" s="3">
        <f t="shared" si="39"/>
        <v>0</v>
      </c>
      <c r="AN701" s="3">
        <f t="shared" si="42"/>
        <v>0</v>
      </c>
    </row>
    <row r="702">
      <c r="A702" s="343"/>
      <c r="B702" s="344"/>
      <c r="C702" s="344"/>
      <c r="D702" s="344"/>
      <c r="E702" s="344"/>
      <c r="F702" s="345"/>
      <c r="G702" s="346"/>
      <c r="H702" s="347"/>
      <c r="I702" s="348"/>
      <c r="J702" s="345"/>
      <c r="K702" s="349"/>
      <c r="L702" s="344"/>
      <c r="M702" s="350"/>
      <c r="N702" s="351"/>
      <c r="O702" s="352"/>
      <c r="P702" s="353"/>
      <c r="Q702" s="354"/>
      <c r="R702" s="355"/>
      <c r="S702" s="356"/>
      <c r="T702" s="357"/>
      <c r="U702" s="358"/>
      <c r="V702" s="358"/>
      <c r="W702" s="358"/>
      <c r="X702" s="359"/>
      <c r="Y702" s="344"/>
      <c r="Z702" s="344"/>
      <c r="AA702" s="344"/>
      <c r="AB702" s="344"/>
      <c r="AC702" s="344"/>
      <c r="AD702" s="344"/>
      <c r="AE702" s="344"/>
      <c r="AF702" s="344"/>
      <c r="AG702" s="101"/>
      <c r="AH702" s="344"/>
      <c r="AK702" s="3">
        <f t="shared" si="37"/>
        <v>0</v>
      </c>
      <c r="AL702" s="3">
        <f t="shared" si="38"/>
        <v>0</v>
      </c>
      <c r="AM702" s="3">
        <f t="shared" si="39"/>
        <v>0</v>
      </c>
      <c r="AN702" s="3">
        <f t="shared" si="42"/>
        <v>0</v>
      </c>
    </row>
    <row r="703">
      <c r="A703" s="343"/>
      <c r="B703" s="344"/>
      <c r="C703" s="344"/>
      <c r="D703" s="344"/>
      <c r="E703" s="344"/>
      <c r="F703" s="345"/>
      <c r="G703" s="346"/>
      <c r="H703" s="347"/>
      <c r="I703" s="348"/>
      <c r="J703" s="345"/>
      <c r="K703" s="349"/>
      <c r="L703" s="344"/>
      <c r="M703" s="350"/>
      <c r="N703" s="351"/>
      <c r="O703" s="352"/>
      <c r="P703" s="353"/>
      <c r="Q703" s="354"/>
      <c r="R703" s="355"/>
      <c r="S703" s="356"/>
      <c r="T703" s="357"/>
      <c r="U703" s="358"/>
      <c r="V703" s="358"/>
      <c r="W703" s="358"/>
      <c r="X703" s="359"/>
      <c r="Y703" s="344"/>
      <c r="Z703" s="344"/>
      <c r="AA703" s="344"/>
      <c r="AB703" s="344"/>
      <c r="AC703" s="344"/>
      <c r="AD703" s="344"/>
      <c r="AE703" s="344"/>
      <c r="AF703" s="344"/>
      <c r="AG703" s="101"/>
      <c r="AH703" s="344"/>
      <c r="AK703" s="3">
        <f t="shared" si="37"/>
        <v>0</v>
      </c>
      <c r="AL703" s="3">
        <f t="shared" si="38"/>
        <v>0</v>
      </c>
      <c r="AM703" s="3">
        <f t="shared" si="39"/>
        <v>0</v>
      </c>
      <c r="AN703" s="3">
        <f t="shared" si="42"/>
        <v>0</v>
      </c>
    </row>
    <row r="704">
      <c r="A704" s="343"/>
      <c r="B704" s="344"/>
      <c r="C704" s="344"/>
      <c r="D704" s="344"/>
      <c r="E704" s="344"/>
      <c r="F704" s="345"/>
      <c r="G704" s="346"/>
      <c r="H704" s="347"/>
      <c r="I704" s="348"/>
      <c r="J704" s="345"/>
      <c r="K704" s="349"/>
      <c r="L704" s="344"/>
      <c r="M704" s="350"/>
      <c r="N704" s="351"/>
      <c r="O704" s="352"/>
      <c r="P704" s="353"/>
      <c r="Q704" s="354"/>
      <c r="R704" s="355"/>
      <c r="S704" s="356"/>
      <c r="T704" s="357"/>
      <c r="U704" s="358"/>
      <c r="V704" s="358"/>
      <c r="W704" s="358"/>
      <c r="X704" s="359"/>
      <c r="Y704" s="344"/>
      <c r="Z704" s="344"/>
      <c r="AA704" s="344"/>
      <c r="AB704" s="344"/>
      <c r="AC704" s="344"/>
      <c r="AD704" s="344"/>
      <c r="AE704" s="344"/>
      <c r="AF704" s="344"/>
      <c r="AG704" s="101"/>
      <c r="AH704" s="344"/>
      <c r="AK704" s="3">
        <f t="shared" si="37"/>
        <v>0</v>
      </c>
      <c r="AL704" s="3">
        <f t="shared" si="38"/>
        <v>0</v>
      </c>
      <c r="AM704" s="3">
        <f t="shared" si="39"/>
        <v>0</v>
      </c>
      <c r="AN704" s="3">
        <f t="shared" si="42"/>
        <v>0</v>
      </c>
    </row>
    <row r="705">
      <c r="A705" s="343"/>
      <c r="B705" s="344"/>
      <c r="C705" s="344"/>
      <c r="D705" s="344"/>
      <c r="E705" s="344"/>
      <c r="F705" s="345"/>
      <c r="G705" s="346"/>
      <c r="H705" s="347"/>
      <c r="I705" s="348"/>
      <c r="J705" s="345"/>
      <c r="K705" s="349"/>
      <c r="L705" s="344"/>
      <c r="M705" s="350"/>
      <c r="N705" s="351"/>
      <c r="O705" s="352"/>
      <c r="P705" s="353"/>
      <c r="Q705" s="354"/>
      <c r="R705" s="355"/>
      <c r="S705" s="356"/>
      <c r="T705" s="357"/>
      <c r="U705" s="358"/>
      <c r="V705" s="358"/>
      <c r="W705" s="358"/>
      <c r="X705" s="359"/>
      <c r="Y705" s="344"/>
      <c r="Z705" s="344"/>
      <c r="AA705" s="344"/>
      <c r="AB705" s="344"/>
      <c r="AC705" s="344"/>
      <c r="AD705" s="344"/>
      <c r="AE705" s="344"/>
      <c r="AF705" s="344"/>
      <c r="AG705" s="101"/>
      <c r="AH705" s="344"/>
      <c r="AK705" s="3">
        <f t="shared" si="37"/>
        <v>0</v>
      </c>
      <c r="AL705" s="3">
        <f t="shared" si="38"/>
        <v>0</v>
      </c>
      <c r="AM705" s="3">
        <f t="shared" si="39"/>
        <v>0</v>
      </c>
      <c r="AN705" s="3">
        <f t="shared" si="42"/>
        <v>0</v>
      </c>
    </row>
    <row r="706">
      <c r="A706" s="343"/>
      <c r="B706" s="344"/>
      <c r="C706" s="344"/>
      <c r="D706" s="344"/>
      <c r="E706" s="344"/>
      <c r="F706" s="345"/>
      <c r="G706" s="346"/>
      <c r="H706" s="347"/>
      <c r="I706" s="348"/>
      <c r="J706" s="345"/>
      <c r="K706" s="349"/>
      <c r="L706" s="344"/>
      <c r="M706" s="350"/>
      <c r="N706" s="351"/>
      <c r="O706" s="352"/>
      <c r="P706" s="353"/>
      <c r="Q706" s="354"/>
      <c r="R706" s="355"/>
      <c r="S706" s="356"/>
      <c r="T706" s="357"/>
      <c r="U706" s="358"/>
      <c r="V706" s="358"/>
      <c r="W706" s="358"/>
      <c r="X706" s="359"/>
      <c r="Y706" s="344"/>
      <c r="Z706" s="344"/>
      <c r="AA706" s="344"/>
      <c r="AB706" s="344"/>
      <c r="AC706" s="344"/>
      <c r="AD706" s="344"/>
      <c r="AE706" s="344"/>
      <c r="AF706" s="344"/>
      <c r="AG706" s="101"/>
      <c r="AH706" s="344"/>
      <c r="AK706" s="3">
        <f t="shared" si="37"/>
        <v>0</v>
      </c>
      <c r="AL706" s="3">
        <f t="shared" si="38"/>
        <v>0</v>
      </c>
      <c r="AM706" s="3">
        <f t="shared" si="39"/>
        <v>0</v>
      </c>
      <c r="AN706" s="3">
        <f t="shared" si="42"/>
        <v>0</v>
      </c>
    </row>
    <row r="707">
      <c r="A707" s="343"/>
      <c r="B707" s="344"/>
      <c r="C707" s="344"/>
      <c r="D707" s="344"/>
      <c r="E707" s="344"/>
      <c r="F707" s="345"/>
      <c r="G707" s="346"/>
      <c r="H707" s="347"/>
      <c r="I707" s="348"/>
      <c r="J707" s="345"/>
      <c r="K707" s="349"/>
      <c r="L707" s="344"/>
      <c r="M707" s="350"/>
      <c r="N707" s="351"/>
      <c r="O707" s="352"/>
      <c r="P707" s="353"/>
      <c r="Q707" s="354"/>
      <c r="R707" s="355"/>
      <c r="S707" s="356"/>
      <c r="T707" s="357"/>
      <c r="U707" s="358"/>
      <c r="V707" s="358"/>
      <c r="W707" s="358"/>
      <c r="X707" s="359"/>
      <c r="Y707" s="344"/>
      <c r="Z707" s="344"/>
      <c r="AA707" s="344"/>
      <c r="AB707" s="344"/>
      <c r="AC707" s="344"/>
      <c r="AD707" s="344"/>
      <c r="AE707" s="344"/>
      <c r="AF707" s="344"/>
      <c r="AG707" s="101"/>
      <c r="AH707" s="344"/>
      <c r="AK707" s="3">
        <f t="shared" si="37"/>
        <v>0</v>
      </c>
      <c r="AL707" s="3">
        <f t="shared" si="38"/>
        <v>0</v>
      </c>
      <c r="AM707" s="3">
        <f t="shared" si="39"/>
        <v>0</v>
      </c>
      <c r="AN707" s="3">
        <f t="shared" si="42"/>
        <v>0</v>
      </c>
    </row>
    <row r="708">
      <c r="A708" s="343"/>
      <c r="B708" s="344"/>
      <c r="C708" s="344"/>
      <c r="D708" s="344"/>
      <c r="E708" s="344"/>
      <c r="F708" s="345"/>
      <c r="G708" s="346"/>
      <c r="H708" s="347"/>
      <c r="I708" s="348"/>
      <c r="J708" s="345"/>
      <c r="K708" s="349"/>
      <c r="L708" s="344"/>
      <c r="M708" s="350"/>
      <c r="N708" s="351"/>
      <c r="O708" s="352"/>
      <c r="P708" s="353"/>
      <c r="Q708" s="354"/>
      <c r="R708" s="355"/>
      <c r="S708" s="356"/>
      <c r="T708" s="357"/>
      <c r="U708" s="358"/>
      <c r="V708" s="358"/>
      <c r="W708" s="358"/>
      <c r="X708" s="359"/>
      <c r="Y708" s="344"/>
      <c r="Z708" s="344"/>
      <c r="AA708" s="344"/>
      <c r="AB708" s="344"/>
      <c r="AC708" s="344"/>
      <c r="AD708" s="344"/>
      <c r="AE708" s="344"/>
      <c r="AF708" s="344"/>
      <c r="AG708" s="101"/>
      <c r="AH708" s="344"/>
      <c r="AK708" s="3">
        <f t="shared" si="37"/>
        <v>0</v>
      </c>
      <c r="AL708" s="3">
        <f t="shared" si="38"/>
        <v>0</v>
      </c>
      <c r="AM708" s="3">
        <f t="shared" si="39"/>
        <v>0</v>
      </c>
      <c r="AN708" s="3">
        <f t="shared" si="42"/>
        <v>0</v>
      </c>
    </row>
    <row r="709">
      <c r="A709" s="343"/>
      <c r="B709" s="344"/>
      <c r="C709" s="344"/>
      <c r="D709" s="344"/>
      <c r="E709" s="344"/>
      <c r="F709" s="345"/>
      <c r="G709" s="346"/>
      <c r="H709" s="347"/>
      <c r="I709" s="348"/>
      <c r="J709" s="345"/>
      <c r="K709" s="349"/>
      <c r="L709" s="344"/>
      <c r="M709" s="350"/>
      <c r="N709" s="351"/>
      <c r="O709" s="352"/>
      <c r="P709" s="353"/>
      <c r="Q709" s="354"/>
      <c r="R709" s="355"/>
      <c r="S709" s="356"/>
      <c r="T709" s="357"/>
      <c r="U709" s="358"/>
      <c r="V709" s="358"/>
      <c r="W709" s="358"/>
      <c r="X709" s="359"/>
      <c r="Y709" s="344"/>
      <c r="Z709" s="344"/>
      <c r="AA709" s="344"/>
      <c r="AB709" s="344"/>
      <c r="AC709" s="344"/>
      <c r="AD709" s="344"/>
      <c r="AE709" s="344"/>
      <c r="AF709" s="344"/>
      <c r="AG709" s="101"/>
      <c r="AH709" s="344"/>
      <c r="AK709" s="3">
        <f t="shared" si="37"/>
        <v>0</v>
      </c>
      <c r="AL709" s="3">
        <f t="shared" si="38"/>
        <v>0</v>
      </c>
      <c r="AM709" s="3">
        <f t="shared" si="39"/>
        <v>0</v>
      </c>
      <c r="AN709" s="3">
        <f t="shared" si="42"/>
        <v>0</v>
      </c>
    </row>
    <row r="710">
      <c r="A710" s="343"/>
      <c r="B710" s="344"/>
      <c r="C710" s="344"/>
      <c r="D710" s="344"/>
      <c r="E710" s="344"/>
      <c r="F710" s="345"/>
      <c r="G710" s="346"/>
      <c r="H710" s="347"/>
      <c r="I710" s="348"/>
      <c r="J710" s="345"/>
      <c r="K710" s="349"/>
      <c r="L710" s="344"/>
      <c r="M710" s="350"/>
      <c r="N710" s="351"/>
      <c r="O710" s="352"/>
      <c r="P710" s="353"/>
      <c r="Q710" s="354"/>
      <c r="R710" s="355"/>
      <c r="S710" s="356"/>
      <c r="T710" s="357"/>
      <c r="U710" s="358"/>
      <c r="V710" s="358"/>
      <c r="W710" s="358"/>
      <c r="X710" s="359"/>
      <c r="Y710" s="344"/>
      <c r="Z710" s="344"/>
      <c r="AA710" s="344"/>
      <c r="AB710" s="344"/>
      <c r="AC710" s="344"/>
      <c r="AD710" s="344"/>
      <c r="AE710" s="344"/>
      <c r="AF710" s="344"/>
      <c r="AG710" s="101"/>
      <c r="AH710" s="344"/>
      <c r="AK710" s="3">
        <f t="shared" si="37"/>
        <v>0</v>
      </c>
      <c r="AL710" s="3">
        <f t="shared" si="38"/>
        <v>0</v>
      </c>
      <c r="AM710" s="3">
        <f t="shared" si="39"/>
        <v>0</v>
      </c>
      <c r="AN710" s="3">
        <f t="shared" si="42"/>
        <v>0</v>
      </c>
    </row>
    <row r="711">
      <c r="A711" s="343"/>
      <c r="B711" s="344"/>
      <c r="C711" s="344"/>
      <c r="D711" s="344"/>
      <c r="E711" s="344"/>
      <c r="F711" s="345"/>
      <c r="G711" s="346"/>
      <c r="H711" s="347"/>
      <c r="I711" s="348"/>
      <c r="J711" s="345"/>
      <c r="K711" s="349"/>
      <c r="L711" s="344"/>
      <c r="M711" s="350"/>
      <c r="N711" s="351"/>
      <c r="O711" s="352"/>
      <c r="P711" s="353"/>
      <c r="Q711" s="354"/>
      <c r="R711" s="355"/>
      <c r="S711" s="356"/>
      <c r="T711" s="357"/>
      <c r="U711" s="358"/>
      <c r="V711" s="358"/>
      <c r="W711" s="358"/>
      <c r="X711" s="359"/>
      <c r="Y711" s="344"/>
      <c r="Z711" s="344"/>
      <c r="AA711" s="344"/>
      <c r="AB711" s="344"/>
      <c r="AC711" s="344"/>
      <c r="AD711" s="344"/>
      <c r="AE711" s="344"/>
      <c r="AF711" s="344"/>
      <c r="AG711" s="101"/>
      <c r="AH711" s="344"/>
      <c r="AK711" s="3">
        <f t="shared" si="37"/>
        <v>0</v>
      </c>
      <c r="AL711" s="3">
        <f t="shared" si="38"/>
        <v>0</v>
      </c>
      <c r="AM711" s="3">
        <f t="shared" si="39"/>
        <v>0</v>
      </c>
      <c r="AN711" s="3">
        <f t="shared" si="42"/>
        <v>0</v>
      </c>
    </row>
    <row r="712">
      <c r="A712" s="343"/>
      <c r="B712" s="344"/>
      <c r="C712" s="344"/>
      <c r="D712" s="344"/>
      <c r="E712" s="344"/>
      <c r="F712" s="345"/>
      <c r="G712" s="346"/>
      <c r="H712" s="347"/>
      <c r="I712" s="348"/>
      <c r="J712" s="345"/>
      <c r="K712" s="349"/>
      <c r="L712" s="344"/>
      <c r="M712" s="350"/>
      <c r="N712" s="351"/>
      <c r="O712" s="352"/>
      <c r="P712" s="353"/>
      <c r="Q712" s="354"/>
      <c r="R712" s="355"/>
      <c r="S712" s="356"/>
      <c r="T712" s="357"/>
      <c r="U712" s="358"/>
      <c r="V712" s="358"/>
      <c r="W712" s="358"/>
      <c r="X712" s="359"/>
      <c r="Y712" s="344"/>
      <c r="Z712" s="344"/>
      <c r="AA712" s="344"/>
      <c r="AB712" s="344"/>
      <c r="AC712" s="344"/>
      <c r="AD712" s="344"/>
      <c r="AE712" s="344"/>
      <c r="AF712" s="344"/>
      <c r="AG712" s="101"/>
      <c r="AH712" s="344"/>
      <c r="AK712" s="3">
        <f t="shared" si="37"/>
        <v>0</v>
      </c>
      <c r="AL712" s="3">
        <f t="shared" si="38"/>
        <v>0</v>
      </c>
      <c r="AM712" s="3">
        <f t="shared" si="39"/>
        <v>0</v>
      </c>
      <c r="AN712" s="3">
        <f t="shared" si="42"/>
        <v>0</v>
      </c>
    </row>
    <row r="713">
      <c r="A713" s="343"/>
      <c r="B713" s="344"/>
      <c r="C713" s="344"/>
      <c r="D713" s="344"/>
      <c r="E713" s="344"/>
      <c r="F713" s="345"/>
      <c r="G713" s="346"/>
      <c r="H713" s="347"/>
      <c r="I713" s="348"/>
      <c r="J713" s="345"/>
      <c r="K713" s="349"/>
      <c r="L713" s="344"/>
      <c r="M713" s="350"/>
      <c r="N713" s="351"/>
      <c r="O713" s="352"/>
      <c r="P713" s="353"/>
      <c r="Q713" s="354"/>
      <c r="R713" s="355"/>
      <c r="S713" s="356"/>
      <c r="T713" s="357"/>
      <c r="U713" s="358"/>
      <c r="V713" s="358"/>
      <c r="W713" s="358"/>
      <c r="X713" s="359"/>
      <c r="Y713" s="344"/>
      <c r="Z713" s="344"/>
      <c r="AA713" s="344"/>
      <c r="AB713" s="344"/>
      <c r="AC713" s="344"/>
      <c r="AD713" s="344"/>
      <c r="AE713" s="344"/>
      <c r="AF713" s="344"/>
      <c r="AG713" s="101"/>
      <c r="AH713" s="344"/>
      <c r="AK713" s="3">
        <f t="shared" si="37"/>
        <v>0</v>
      </c>
      <c r="AL713" s="3">
        <f t="shared" si="38"/>
        <v>0</v>
      </c>
      <c r="AM713" s="3">
        <f t="shared" si="39"/>
        <v>0</v>
      </c>
      <c r="AN713" s="3">
        <f t="shared" si="42"/>
        <v>0</v>
      </c>
    </row>
    <row r="714">
      <c r="A714" s="343"/>
      <c r="B714" s="344"/>
      <c r="C714" s="344"/>
      <c r="D714" s="344"/>
      <c r="E714" s="344"/>
      <c r="F714" s="345"/>
      <c r="G714" s="346"/>
      <c r="H714" s="347"/>
      <c r="I714" s="348"/>
      <c r="J714" s="345"/>
      <c r="K714" s="349"/>
      <c r="L714" s="344"/>
      <c r="M714" s="350"/>
      <c r="N714" s="351"/>
      <c r="O714" s="352"/>
      <c r="P714" s="353"/>
      <c r="Q714" s="354"/>
      <c r="R714" s="355"/>
      <c r="S714" s="356"/>
      <c r="T714" s="357"/>
      <c r="U714" s="358"/>
      <c r="V714" s="358"/>
      <c r="W714" s="358"/>
      <c r="X714" s="359"/>
      <c r="Y714" s="344"/>
      <c r="Z714" s="344"/>
      <c r="AA714" s="344"/>
      <c r="AB714" s="344"/>
      <c r="AC714" s="344"/>
      <c r="AD714" s="344"/>
      <c r="AE714" s="344"/>
      <c r="AF714" s="344"/>
      <c r="AG714" s="101"/>
      <c r="AH714" s="344"/>
      <c r="AK714" s="3">
        <f t="shared" si="37"/>
        <v>0</v>
      </c>
      <c r="AL714" s="3">
        <f t="shared" si="38"/>
        <v>0</v>
      </c>
      <c r="AM714" s="3">
        <f t="shared" si="39"/>
        <v>0</v>
      </c>
      <c r="AN714" s="3">
        <f t="shared" si="42"/>
        <v>0</v>
      </c>
    </row>
    <row r="715">
      <c r="A715" s="343"/>
      <c r="B715" s="344"/>
      <c r="C715" s="344"/>
      <c r="D715" s="344"/>
      <c r="E715" s="344"/>
      <c r="F715" s="345"/>
      <c r="G715" s="346"/>
      <c r="H715" s="347"/>
      <c r="I715" s="348"/>
      <c r="J715" s="345"/>
      <c r="K715" s="349"/>
      <c r="L715" s="344"/>
      <c r="M715" s="350"/>
      <c r="N715" s="351"/>
      <c r="O715" s="352"/>
      <c r="P715" s="353"/>
      <c r="Q715" s="354"/>
      <c r="R715" s="355"/>
      <c r="S715" s="356"/>
      <c r="T715" s="357"/>
      <c r="U715" s="358"/>
      <c r="V715" s="358"/>
      <c r="W715" s="358"/>
      <c r="X715" s="359"/>
      <c r="Y715" s="344"/>
      <c r="Z715" s="344"/>
      <c r="AA715" s="344"/>
      <c r="AB715" s="344"/>
      <c r="AC715" s="344"/>
      <c r="AD715" s="344"/>
      <c r="AE715" s="344"/>
      <c r="AF715" s="344"/>
      <c r="AG715" s="101"/>
      <c r="AH715" s="344"/>
      <c r="AK715" s="3">
        <f t="shared" si="37"/>
        <v>0</v>
      </c>
      <c r="AL715" s="3">
        <f t="shared" si="38"/>
        <v>0</v>
      </c>
      <c r="AM715" s="3">
        <f t="shared" si="39"/>
        <v>0</v>
      </c>
      <c r="AN715" s="3">
        <f t="shared" si="42"/>
        <v>0</v>
      </c>
    </row>
    <row r="716">
      <c r="A716" s="343"/>
      <c r="B716" s="344"/>
      <c r="C716" s="344"/>
      <c r="D716" s="344"/>
      <c r="E716" s="344"/>
      <c r="F716" s="345"/>
      <c r="G716" s="346"/>
      <c r="H716" s="347"/>
      <c r="I716" s="348"/>
      <c r="J716" s="345"/>
      <c r="K716" s="349"/>
      <c r="L716" s="344"/>
      <c r="M716" s="350"/>
      <c r="N716" s="351"/>
      <c r="O716" s="352"/>
      <c r="P716" s="353"/>
      <c r="Q716" s="354"/>
      <c r="R716" s="355"/>
      <c r="S716" s="356"/>
      <c r="T716" s="357"/>
      <c r="U716" s="358"/>
      <c r="V716" s="358"/>
      <c r="W716" s="358"/>
      <c r="X716" s="359"/>
      <c r="Y716" s="344"/>
      <c r="Z716" s="344"/>
      <c r="AA716" s="344"/>
      <c r="AB716" s="344"/>
      <c r="AC716" s="344"/>
      <c r="AD716" s="344"/>
      <c r="AE716" s="344"/>
      <c r="AF716" s="344"/>
      <c r="AG716" s="101"/>
      <c r="AH716" s="344"/>
      <c r="AK716" s="3">
        <f t="shared" si="37"/>
        <v>0</v>
      </c>
      <c r="AL716" s="3">
        <f t="shared" si="38"/>
        <v>0</v>
      </c>
      <c r="AM716" s="3">
        <f t="shared" si="39"/>
        <v>0</v>
      </c>
      <c r="AN716" s="3">
        <f t="shared" si="42"/>
        <v>0</v>
      </c>
    </row>
    <row r="717">
      <c r="A717" s="343"/>
      <c r="B717" s="344"/>
      <c r="C717" s="344"/>
      <c r="D717" s="344"/>
      <c r="E717" s="344"/>
      <c r="F717" s="345"/>
      <c r="G717" s="346"/>
      <c r="H717" s="347"/>
      <c r="I717" s="348"/>
      <c r="J717" s="345"/>
      <c r="K717" s="349"/>
      <c r="L717" s="344"/>
      <c r="M717" s="350"/>
      <c r="N717" s="351"/>
      <c r="O717" s="352"/>
      <c r="P717" s="353"/>
      <c r="Q717" s="354"/>
      <c r="R717" s="355"/>
      <c r="S717" s="356"/>
      <c r="T717" s="357"/>
      <c r="U717" s="358"/>
      <c r="V717" s="358"/>
      <c r="W717" s="358"/>
      <c r="X717" s="359"/>
      <c r="Y717" s="344"/>
      <c r="Z717" s="344"/>
      <c r="AA717" s="344"/>
      <c r="AB717" s="344"/>
      <c r="AC717" s="344"/>
      <c r="AD717" s="344"/>
      <c r="AE717" s="344"/>
      <c r="AF717" s="344"/>
      <c r="AG717" s="101"/>
      <c r="AH717" s="344"/>
      <c r="AK717" s="3">
        <f t="shared" si="37"/>
        <v>0</v>
      </c>
      <c r="AL717" s="3">
        <f t="shared" si="38"/>
        <v>0</v>
      </c>
      <c r="AM717" s="3">
        <f t="shared" si="39"/>
        <v>0</v>
      </c>
      <c r="AN717" s="3">
        <f t="shared" si="42"/>
        <v>0</v>
      </c>
    </row>
    <row r="718">
      <c r="A718" s="343"/>
      <c r="B718" s="344"/>
      <c r="C718" s="344"/>
      <c r="D718" s="344"/>
      <c r="E718" s="344"/>
      <c r="F718" s="345"/>
      <c r="G718" s="346"/>
      <c r="H718" s="347"/>
      <c r="I718" s="348"/>
      <c r="J718" s="345"/>
      <c r="K718" s="349"/>
      <c r="L718" s="344"/>
      <c r="M718" s="350"/>
      <c r="N718" s="351"/>
      <c r="O718" s="352"/>
      <c r="P718" s="353"/>
      <c r="Q718" s="354"/>
      <c r="R718" s="355"/>
      <c r="S718" s="356"/>
      <c r="T718" s="357"/>
      <c r="U718" s="358"/>
      <c r="V718" s="358"/>
      <c r="W718" s="358"/>
      <c r="X718" s="359"/>
      <c r="Y718" s="344"/>
      <c r="Z718" s="344"/>
      <c r="AA718" s="344"/>
      <c r="AB718" s="344"/>
      <c r="AC718" s="344"/>
      <c r="AD718" s="344"/>
      <c r="AE718" s="344"/>
      <c r="AF718" s="344"/>
      <c r="AG718" s="101"/>
      <c r="AH718" s="344"/>
      <c r="AK718" s="3">
        <f t="shared" si="37"/>
        <v>0</v>
      </c>
      <c r="AL718" s="3">
        <f t="shared" si="38"/>
        <v>0</v>
      </c>
      <c r="AM718" s="3">
        <f t="shared" si="39"/>
        <v>0</v>
      </c>
      <c r="AN718" s="3">
        <f t="shared" si="42"/>
        <v>0</v>
      </c>
    </row>
    <row r="719">
      <c r="A719" s="343"/>
      <c r="B719" s="344"/>
      <c r="C719" s="344"/>
      <c r="D719" s="344"/>
      <c r="E719" s="344"/>
      <c r="F719" s="345"/>
      <c r="G719" s="346"/>
      <c r="H719" s="347"/>
      <c r="I719" s="348"/>
      <c r="J719" s="345"/>
      <c r="K719" s="349"/>
      <c r="L719" s="344"/>
      <c r="M719" s="350"/>
      <c r="N719" s="351"/>
      <c r="O719" s="352"/>
      <c r="P719" s="353"/>
      <c r="Q719" s="354"/>
      <c r="R719" s="355"/>
      <c r="S719" s="356"/>
      <c r="T719" s="357"/>
      <c r="U719" s="358"/>
      <c r="V719" s="358"/>
      <c r="W719" s="358"/>
      <c r="X719" s="359"/>
      <c r="Y719" s="344"/>
      <c r="Z719" s="344"/>
      <c r="AA719" s="344"/>
      <c r="AB719" s="344"/>
      <c r="AC719" s="344"/>
      <c r="AD719" s="344"/>
      <c r="AE719" s="344"/>
      <c r="AF719" s="344"/>
      <c r="AG719" s="101"/>
      <c r="AH719" s="344"/>
      <c r="AK719" s="3">
        <f t="shared" si="37"/>
        <v>0</v>
      </c>
      <c r="AL719" s="3">
        <f t="shared" si="38"/>
        <v>0</v>
      </c>
      <c r="AM719" s="3">
        <f t="shared" si="39"/>
        <v>0</v>
      </c>
      <c r="AN719" s="3">
        <f t="shared" si="42"/>
        <v>0</v>
      </c>
    </row>
    <row r="720">
      <c r="A720" s="343"/>
      <c r="B720" s="344"/>
      <c r="C720" s="344"/>
      <c r="D720" s="344"/>
      <c r="E720" s="344"/>
      <c r="F720" s="345"/>
      <c r="G720" s="346"/>
      <c r="H720" s="347"/>
      <c r="I720" s="348"/>
      <c r="J720" s="345"/>
      <c r="K720" s="349"/>
      <c r="L720" s="344"/>
      <c r="M720" s="350"/>
      <c r="N720" s="351"/>
      <c r="O720" s="352"/>
      <c r="P720" s="353"/>
      <c r="Q720" s="354"/>
      <c r="R720" s="355"/>
      <c r="S720" s="356"/>
      <c r="T720" s="357"/>
      <c r="U720" s="358"/>
      <c r="V720" s="358"/>
      <c r="W720" s="358"/>
      <c r="X720" s="359"/>
      <c r="Y720" s="344"/>
      <c r="Z720" s="344"/>
      <c r="AA720" s="344"/>
      <c r="AB720" s="344"/>
      <c r="AC720" s="344"/>
      <c r="AD720" s="344"/>
      <c r="AE720" s="344"/>
      <c r="AF720" s="344"/>
      <c r="AG720" s="101"/>
      <c r="AH720" s="344"/>
      <c r="AK720" s="3">
        <f t="shared" si="37"/>
        <v>0</v>
      </c>
      <c r="AL720" s="3">
        <f t="shared" si="38"/>
        <v>0</v>
      </c>
      <c r="AM720" s="3">
        <f t="shared" si="39"/>
        <v>0</v>
      </c>
      <c r="AN720" s="3">
        <f t="shared" si="42"/>
        <v>0</v>
      </c>
    </row>
    <row r="721">
      <c r="A721" s="343"/>
      <c r="B721" s="344"/>
      <c r="C721" s="344"/>
      <c r="D721" s="344"/>
      <c r="E721" s="344"/>
      <c r="F721" s="345"/>
      <c r="G721" s="346"/>
      <c r="H721" s="347"/>
      <c r="I721" s="348"/>
      <c r="J721" s="345"/>
      <c r="K721" s="349"/>
      <c r="L721" s="344"/>
      <c r="M721" s="350"/>
      <c r="N721" s="351"/>
      <c r="O721" s="352"/>
      <c r="P721" s="353"/>
      <c r="Q721" s="354"/>
      <c r="R721" s="355"/>
      <c r="S721" s="356"/>
      <c r="T721" s="357"/>
      <c r="U721" s="358"/>
      <c r="V721" s="358"/>
      <c r="W721" s="358"/>
      <c r="X721" s="359"/>
      <c r="Y721" s="344"/>
      <c r="Z721" s="344"/>
      <c r="AA721" s="344"/>
      <c r="AB721" s="344"/>
      <c r="AC721" s="344"/>
      <c r="AD721" s="344"/>
      <c r="AE721" s="344"/>
      <c r="AF721" s="344"/>
      <c r="AG721" s="101"/>
      <c r="AH721" s="344"/>
      <c r="AK721" s="3">
        <f t="shared" si="37"/>
        <v>0</v>
      </c>
      <c r="AL721" s="3">
        <f t="shared" si="38"/>
        <v>0</v>
      </c>
      <c r="AM721" s="3">
        <f t="shared" si="39"/>
        <v>0</v>
      </c>
      <c r="AN721" s="3">
        <f t="shared" si="42"/>
        <v>0</v>
      </c>
    </row>
    <row r="722">
      <c r="A722" s="343"/>
      <c r="B722" s="344"/>
      <c r="C722" s="344"/>
      <c r="D722" s="344"/>
      <c r="E722" s="344"/>
      <c r="F722" s="345"/>
      <c r="G722" s="346"/>
      <c r="H722" s="347"/>
      <c r="I722" s="348"/>
      <c r="J722" s="345"/>
      <c r="K722" s="349"/>
      <c r="L722" s="344"/>
      <c r="M722" s="350"/>
      <c r="N722" s="351"/>
      <c r="O722" s="352"/>
      <c r="P722" s="353"/>
      <c r="Q722" s="354"/>
      <c r="R722" s="355"/>
      <c r="S722" s="356"/>
      <c r="T722" s="357"/>
      <c r="U722" s="358"/>
      <c r="V722" s="358"/>
      <c r="W722" s="358"/>
      <c r="X722" s="359"/>
      <c r="Y722" s="344"/>
      <c r="Z722" s="344"/>
      <c r="AA722" s="344"/>
      <c r="AB722" s="344"/>
      <c r="AC722" s="344"/>
      <c r="AD722" s="344"/>
      <c r="AE722" s="344"/>
      <c r="AF722" s="344"/>
      <c r="AG722" s="101"/>
      <c r="AH722" s="344"/>
      <c r="AK722" s="3">
        <f t="shared" si="37"/>
        <v>0</v>
      </c>
      <c r="AL722" s="3">
        <f t="shared" si="38"/>
        <v>0</v>
      </c>
      <c r="AM722" s="3">
        <f t="shared" si="39"/>
        <v>0</v>
      </c>
      <c r="AN722" s="3">
        <f t="shared" si="42"/>
        <v>0</v>
      </c>
    </row>
    <row r="723">
      <c r="A723" s="343"/>
      <c r="B723" s="344"/>
      <c r="C723" s="344"/>
      <c r="D723" s="344"/>
      <c r="E723" s="344"/>
      <c r="F723" s="345"/>
      <c r="G723" s="346"/>
      <c r="H723" s="347"/>
      <c r="I723" s="348"/>
      <c r="J723" s="345"/>
      <c r="K723" s="349"/>
      <c r="L723" s="344"/>
      <c r="M723" s="350"/>
      <c r="N723" s="351"/>
      <c r="O723" s="352"/>
      <c r="P723" s="353"/>
      <c r="Q723" s="354"/>
      <c r="R723" s="355"/>
      <c r="S723" s="356"/>
      <c r="T723" s="357"/>
      <c r="U723" s="358"/>
      <c r="V723" s="358"/>
      <c r="W723" s="358"/>
      <c r="X723" s="359"/>
      <c r="Y723" s="344"/>
      <c r="Z723" s="344"/>
      <c r="AA723" s="344"/>
      <c r="AB723" s="344"/>
      <c r="AC723" s="344"/>
      <c r="AD723" s="344"/>
      <c r="AE723" s="344"/>
      <c r="AF723" s="344"/>
      <c r="AG723" s="101"/>
      <c r="AH723" s="344"/>
      <c r="AK723" s="3">
        <f t="shared" si="37"/>
        <v>0</v>
      </c>
      <c r="AL723" s="3">
        <f t="shared" si="38"/>
        <v>0</v>
      </c>
      <c r="AM723" s="3">
        <f t="shared" si="39"/>
        <v>0</v>
      </c>
      <c r="AN723" s="3">
        <f t="shared" si="42"/>
        <v>0</v>
      </c>
    </row>
    <row r="724">
      <c r="A724" s="343"/>
      <c r="B724" s="344"/>
      <c r="C724" s="344"/>
      <c r="D724" s="344"/>
      <c r="E724" s="344"/>
      <c r="F724" s="345"/>
      <c r="G724" s="346"/>
      <c r="H724" s="347"/>
      <c r="I724" s="348"/>
      <c r="J724" s="345"/>
      <c r="K724" s="349"/>
      <c r="L724" s="344"/>
      <c r="M724" s="350"/>
      <c r="N724" s="351"/>
      <c r="O724" s="352"/>
      <c r="P724" s="353"/>
      <c r="Q724" s="354"/>
      <c r="R724" s="355"/>
      <c r="S724" s="356"/>
      <c r="T724" s="357"/>
      <c r="U724" s="358"/>
      <c r="V724" s="358"/>
      <c r="W724" s="358"/>
      <c r="X724" s="359"/>
      <c r="Y724" s="344"/>
      <c r="Z724" s="344"/>
      <c r="AA724" s="344"/>
      <c r="AB724" s="344"/>
      <c r="AC724" s="344"/>
      <c r="AD724" s="344"/>
      <c r="AE724" s="344"/>
      <c r="AF724" s="344"/>
      <c r="AG724" s="101"/>
      <c r="AH724" s="344"/>
      <c r="AK724" s="3">
        <f t="shared" si="37"/>
        <v>0</v>
      </c>
      <c r="AL724" s="3">
        <f t="shared" si="38"/>
        <v>0</v>
      </c>
      <c r="AM724" s="3">
        <f t="shared" si="39"/>
        <v>0</v>
      </c>
      <c r="AN724" s="3">
        <f t="shared" si="42"/>
        <v>0</v>
      </c>
    </row>
    <row r="725">
      <c r="A725" s="343"/>
      <c r="B725" s="344"/>
      <c r="C725" s="344"/>
      <c r="D725" s="344"/>
      <c r="E725" s="344"/>
      <c r="F725" s="345"/>
      <c r="G725" s="346"/>
      <c r="H725" s="347"/>
      <c r="I725" s="348"/>
      <c r="J725" s="345"/>
      <c r="K725" s="349"/>
      <c r="L725" s="344"/>
      <c r="M725" s="350"/>
      <c r="N725" s="351"/>
      <c r="O725" s="352"/>
      <c r="P725" s="353"/>
      <c r="Q725" s="354"/>
      <c r="R725" s="355"/>
      <c r="S725" s="356"/>
      <c r="T725" s="357"/>
      <c r="U725" s="358"/>
      <c r="V725" s="358"/>
      <c r="W725" s="358"/>
      <c r="X725" s="359"/>
      <c r="Y725" s="344"/>
      <c r="Z725" s="344"/>
      <c r="AA725" s="344"/>
      <c r="AB725" s="344"/>
      <c r="AC725" s="344"/>
      <c r="AD725" s="344"/>
      <c r="AE725" s="344"/>
      <c r="AF725" s="344"/>
      <c r="AG725" s="101"/>
      <c r="AH725" s="344"/>
      <c r="AK725" s="3">
        <f t="shared" si="37"/>
        <v>0</v>
      </c>
      <c r="AL725" s="3">
        <f t="shared" si="38"/>
        <v>0</v>
      </c>
      <c r="AM725" s="3">
        <f t="shared" si="39"/>
        <v>0</v>
      </c>
      <c r="AN725" s="3">
        <f t="shared" si="42"/>
        <v>0</v>
      </c>
    </row>
    <row r="726">
      <c r="A726" s="343"/>
      <c r="B726" s="344"/>
      <c r="C726" s="344"/>
      <c r="D726" s="344"/>
      <c r="E726" s="344"/>
      <c r="F726" s="345"/>
      <c r="G726" s="346"/>
      <c r="H726" s="347"/>
      <c r="I726" s="348"/>
      <c r="J726" s="345"/>
      <c r="K726" s="349"/>
      <c r="L726" s="344"/>
      <c r="M726" s="350"/>
      <c r="N726" s="351"/>
      <c r="O726" s="352"/>
      <c r="P726" s="353"/>
      <c r="Q726" s="354"/>
      <c r="R726" s="355"/>
      <c r="S726" s="356"/>
      <c r="T726" s="357"/>
      <c r="U726" s="358"/>
      <c r="V726" s="358"/>
      <c r="W726" s="358"/>
      <c r="X726" s="359"/>
      <c r="Y726" s="344"/>
      <c r="Z726" s="344"/>
      <c r="AA726" s="344"/>
      <c r="AB726" s="344"/>
      <c r="AC726" s="344"/>
      <c r="AD726" s="344"/>
      <c r="AE726" s="344"/>
      <c r="AF726" s="344"/>
      <c r="AG726" s="101"/>
      <c r="AH726" s="344"/>
      <c r="AK726" s="3">
        <f t="shared" si="37"/>
        <v>0</v>
      </c>
      <c r="AL726" s="3">
        <f t="shared" si="38"/>
        <v>0</v>
      </c>
      <c r="AM726" s="3">
        <f t="shared" si="39"/>
        <v>0</v>
      </c>
      <c r="AN726" s="3">
        <f t="shared" si="42"/>
        <v>0</v>
      </c>
    </row>
    <row r="727">
      <c r="A727" s="343"/>
      <c r="B727" s="344"/>
      <c r="C727" s="344"/>
      <c r="D727" s="344"/>
      <c r="E727" s="344"/>
      <c r="F727" s="345"/>
      <c r="G727" s="346"/>
      <c r="H727" s="347"/>
      <c r="I727" s="348"/>
      <c r="J727" s="345"/>
      <c r="K727" s="349"/>
      <c r="L727" s="344"/>
      <c r="M727" s="350"/>
      <c r="N727" s="351"/>
      <c r="O727" s="352"/>
      <c r="P727" s="353"/>
      <c r="Q727" s="354"/>
      <c r="R727" s="355"/>
      <c r="S727" s="356"/>
      <c r="T727" s="357"/>
      <c r="U727" s="358"/>
      <c r="V727" s="358"/>
      <c r="W727" s="358"/>
      <c r="X727" s="359"/>
      <c r="Y727" s="344"/>
      <c r="Z727" s="344"/>
      <c r="AA727" s="344"/>
      <c r="AB727" s="344"/>
      <c r="AC727" s="344"/>
      <c r="AD727" s="344"/>
      <c r="AE727" s="344"/>
      <c r="AF727" s="344"/>
      <c r="AG727" s="101"/>
      <c r="AH727" s="344"/>
      <c r="AK727" s="3">
        <f t="shared" si="37"/>
        <v>0</v>
      </c>
      <c r="AL727" s="3">
        <f t="shared" si="38"/>
        <v>0</v>
      </c>
      <c r="AM727" s="3">
        <f t="shared" si="39"/>
        <v>0</v>
      </c>
      <c r="AN727" s="3">
        <f t="shared" si="42"/>
        <v>0</v>
      </c>
    </row>
    <row r="728">
      <c r="A728" s="343"/>
      <c r="B728" s="344"/>
      <c r="C728" s="344"/>
      <c r="D728" s="344"/>
      <c r="E728" s="344"/>
      <c r="F728" s="345"/>
      <c r="G728" s="346"/>
      <c r="H728" s="347"/>
      <c r="I728" s="348"/>
      <c r="J728" s="345"/>
      <c r="K728" s="349"/>
      <c r="L728" s="344"/>
      <c r="M728" s="350"/>
      <c r="N728" s="351"/>
      <c r="O728" s="352"/>
      <c r="P728" s="353"/>
      <c r="Q728" s="354"/>
      <c r="R728" s="355"/>
      <c r="S728" s="356"/>
      <c r="T728" s="357"/>
      <c r="U728" s="358"/>
      <c r="V728" s="358"/>
      <c r="W728" s="358"/>
      <c r="X728" s="359"/>
      <c r="Y728" s="344"/>
      <c r="Z728" s="344"/>
      <c r="AA728" s="344"/>
      <c r="AB728" s="344"/>
      <c r="AC728" s="344"/>
      <c r="AD728" s="344"/>
      <c r="AE728" s="344"/>
      <c r="AF728" s="344"/>
      <c r="AG728" s="101"/>
      <c r="AH728" s="344"/>
      <c r="AK728" s="3">
        <f t="shared" si="37"/>
        <v>0</v>
      </c>
      <c r="AL728" s="3">
        <f t="shared" si="38"/>
        <v>0</v>
      </c>
      <c r="AM728" s="3">
        <f t="shared" si="39"/>
        <v>0</v>
      </c>
      <c r="AN728" s="3">
        <f t="shared" si="42"/>
        <v>0</v>
      </c>
    </row>
    <row r="729">
      <c r="A729" s="343"/>
      <c r="B729" s="344"/>
      <c r="C729" s="344"/>
      <c r="D729" s="344"/>
      <c r="E729" s="344"/>
      <c r="F729" s="345"/>
      <c r="G729" s="346"/>
      <c r="H729" s="347"/>
      <c r="I729" s="348"/>
      <c r="J729" s="345"/>
      <c r="K729" s="349"/>
      <c r="L729" s="344"/>
      <c r="M729" s="350"/>
      <c r="N729" s="351"/>
      <c r="O729" s="352"/>
      <c r="P729" s="353"/>
      <c r="Q729" s="354"/>
      <c r="R729" s="355"/>
      <c r="S729" s="356"/>
      <c r="T729" s="357"/>
      <c r="U729" s="358"/>
      <c r="V729" s="358"/>
      <c r="W729" s="358"/>
      <c r="X729" s="359"/>
      <c r="Y729" s="344"/>
      <c r="Z729" s="344"/>
      <c r="AA729" s="344"/>
      <c r="AB729" s="344"/>
      <c r="AC729" s="344"/>
      <c r="AD729" s="344"/>
      <c r="AE729" s="344"/>
      <c r="AF729" s="344"/>
      <c r="AG729" s="101"/>
      <c r="AH729" s="344"/>
      <c r="AK729" s="3">
        <f t="shared" si="37"/>
        <v>0</v>
      </c>
      <c r="AL729" s="3">
        <f t="shared" si="38"/>
        <v>0</v>
      </c>
      <c r="AM729" s="3">
        <f t="shared" si="39"/>
        <v>0</v>
      </c>
      <c r="AN729" s="3">
        <f t="shared" si="42"/>
        <v>0</v>
      </c>
    </row>
    <row r="730">
      <c r="A730" s="343"/>
      <c r="B730" s="344"/>
      <c r="C730" s="344"/>
      <c r="D730" s="344"/>
      <c r="E730" s="344"/>
      <c r="F730" s="345"/>
      <c r="G730" s="346"/>
      <c r="H730" s="347"/>
      <c r="I730" s="348"/>
      <c r="J730" s="345"/>
      <c r="K730" s="349"/>
      <c r="L730" s="344"/>
      <c r="M730" s="350"/>
      <c r="N730" s="351"/>
      <c r="O730" s="352"/>
      <c r="P730" s="353"/>
      <c r="Q730" s="354"/>
      <c r="R730" s="355"/>
      <c r="S730" s="356"/>
      <c r="T730" s="357"/>
      <c r="U730" s="358"/>
      <c r="V730" s="358"/>
      <c r="W730" s="358"/>
      <c r="X730" s="359"/>
      <c r="Y730" s="344"/>
      <c r="Z730" s="344"/>
      <c r="AA730" s="344"/>
      <c r="AB730" s="344"/>
      <c r="AC730" s="344"/>
      <c r="AD730" s="344"/>
      <c r="AE730" s="344"/>
      <c r="AF730" s="344"/>
      <c r="AG730" s="101"/>
      <c r="AH730" s="344"/>
      <c r="AK730" s="3">
        <f t="shared" si="37"/>
        <v>0</v>
      </c>
      <c r="AL730" s="3">
        <f t="shared" si="38"/>
        <v>0</v>
      </c>
      <c r="AM730" s="3">
        <f t="shared" si="39"/>
        <v>0</v>
      </c>
      <c r="AN730" s="3">
        <f t="shared" si="42"/>
        <v>0</v>
      </c>
    </row>
    <row r="731">
      <c r="A731" s="343"/>
      <c r="B731" s="344"/>
      <c r="C731" s="344"/>
      <c r="D731" s="344"/>
      <c r="E731" s="344"/>
      <c r="F731" s="345"/>
      <c r="G731" s="346"/>
      <c r="H731" s="347"/>
      <c r="I731" s="348"/>
      <c r="J731" s="345"/>
      <c r="K731" s="349"/>
      <c r="L731" s="344"/>
      <c r="M731" s="350"/>
      <c r="N731" s="351"/>
      <c r="O731" s="352"/>
      <c r="P731" s="353"/>
      <c r="Q731" s="354"/>
      <c r="R731" s="355"/>
      <c r="S731" s="356"/>
      <c r="T731" s="357"/>
      <c r="U731" s="358"/>
      <c r="V731" s="358"/>
      <c r="W731" s="358"/>
      <c r="X731" s="359"/>
      <c r="Y731" s="344"/>
      <c r="Z731" s="344"/>
      <c r="AA731" s="344"/>
      <c r="AB731" s="344"/>
      <c r="AC731" s="344"/>
      <c r="AD731" s="344"/>
      <c r="AE731" s="344"/>
      <c r="AF731" s="344"/>
      <c r="AG731" s="101"/>
      <c r="AH731" s="344"/>
      <c r="AK731" s="3">
        <f t="shared" si="37"/>
        <v>0</v>
      </c>
      <c r="AL731" s="3">
        <f t="shared" si="38"/>
        <v>0</v>
      </c>
      <c r="AM731" s="3">
        <f t="shared" si="39"/>
        <v>0</v>
      </c>
      <c r="AN731" s="3">
        <f t="shared" si="42"/>
        <v>0</v>
      </c>
    </row>
    <row r="732">
      <c r="A732" s="343"/>
      <c r="B732" s="344"/>
      <c r="C732" s="344"/>
      <c r="D732" s="344"/>
      <c r="E732" s="344"/>
      <c r="F732" s="345"/>
      <c r="G732" s="346"/>
      <c r="H732" s="347"/>
      <c r="I732" s="348"/>
      <c r="J732" s="345"/>
      <c r="K732" s="349"/>
      <c r="L732" s="344"/>
      <c r="M732" s="350"/>
      <c r="N732" s="351"/>
      <c r="O732" s="352"/>
      <c r="P732" s="353"/>
      <c r="Q732" s="354"/>
      <c r="R732" s="355"/>
      <c r="S732" s="356"/>
      <c r="T732" s="357"/>
      <c r="U732" s="358"/>
      <c r="V732" s="358"/>
      <c r="W732" s="358"/>
      <c r="X732" s="359"/>
      <c r="Y732" s="344"/>
      <c r="Z732" s="344"/>
      <c r="AA732" s="344"/>
      <c r="AB732" s="344"/>
      <c r="AC732" s="344"/>
      <c r="AD732" s="344"/>
      <c r="AE732" s="344"/>
      <c r="AF732" s="344"/>
      <c r="AG732" s="101"/>
      <c r="AH732" s="344"/>
      <c r="AK732" s="3">
        <f t="shared" si="37"/>
        <v>0</v>
      </c>
      <c r="AL732" s="3">
        <f t="shared" si="38"/>
        <v>0</v>
      </c>
      <c r="AM732" s="3">
        <f t="shared" si="39"/>
        <v>0</v>
      </c>
      <c r="AN732" s="3">
        <f t="shared" si="42"/>
        <v>0</v>
      </c>
    </row>
    <row r="733">
      <c r="A733" s="343"/>
      <c r="B733" s="344"/>
      <c r="C733" s="344"/>
      <c r="D733" s="344"/>
      <c r="E733" s="344"/>
      <c r="F733" s="345"/>
      <c r="G733" s="346"/>
      <c r="H733" s="347"/>
      <c r="I733" s="348"/>
      <c r="J733" s="345"/>
      <c r="K733" s="349"/>
      <c r="L733" s="344"/>
      <c r="M733" s="350"/>
      <c r="N733" s="351"/>
      <c r="O733" s="352"/>
      <c r="P733" s="353"/>
      <c r="Q733" s="354"/>
      <c r="R733" s="355"/>
      <c r="S733" s="356"/>
      <c r="T733" s="357"/>
      <c r="U733" s="358"/>
      <c r="V733" s="358"/>
      <c r="W733" s="358"/>
      <c r="X733" s="359"/>
      <c r="Y733" s="344"/>
      <c r="Z733" s="344"/>
      <c r="AA733" s="344"/>
      <c r="AB733" s="344"/>
      <c r="AC733" s="344"/>
      <c r="AD733" s="344"/>
      <c r="AE733" s="344"/>
      <c r="AF733" s="344"/>
      <c r="AG733" s="101"/>
      <c r="AH733" s="344"/>
      <c r="AK733" s="3">
        <f t="shared" si="37"/>
        <v>0</v>
      </c>
      <c r="AL733" s="3">
        <f t="shared" si="38"/>
        <v>0</v>
      </c>
      <c r="AM733" s="3">
        <f t="shared" si="39"/>
        <v>0</v>
      </c>
      <c r="AN733" s="3">
        <f t="shared" si="42"/>
        <v>0</v>
      </c>
    </row>
    <row r="734">
      <c r="A734" s="343"/>
      <c r="B734" s="344"/>
      <c r="C734" s="344"/>
      <c r="D734" s="344"/>
      <c r="E734" s="344"/>
      <c r="F734" s="345"/>
      <c r="G734" s="346"/>
      <c r="H734" s="347"/>
      <c r="I734" s="348"/>
      <c r="J734" s="345"/>
      <c r="K734" s="349"/>
      <c r="L734" s="344"/>
      <c r="M734" s="350"/>
      <c r="N734" s="351"/>
      <c r="O734" s="352"/>
      <c r="P734" s="353"/>
      <c r="Q734" s="354"/>
      <c r="R734" s="355"/>
      <c r="S734" s="356"/>
      <c r="T734" s="357"/>
      <c r="U734" s="358"/>
      <c r="V734" s="358"/>
      <c r="W734" s="358"/>
      <c r="X734" s="359"/>
      <c r="Y734" s="344"/>
      <c r="Z734" s="344"/>
      <c r="AA734" s="344"/>
      <c r="AB734" s="344"/>
      <c r="AC734" s="344"/>
      <c r="AD734" s="344"/>
      <c r="AE734" s="344"/>
      <c r="AF734" s="344"/>
      <c r="AG734" s="101"/>
      <c r="AH734" s="344"/>
      <c r="AK734" s="3">
        <f t="shared" si="37"/>
        <v>0</v>
      </c>
      <c r="AL734" s="3">
        <f t="shared" si="38"/>
        <v>0</v>
      </c>
      <c r="AM734" s="3">
        <f t="shared" si="39"/>
        <v>0</v>
      </c>
      <c r="AN734" s="3">
        <f t="shared" si="42"/>
        <v>0</v>
      </c>
    </row>
    <row r="735">
      <c r="A735" s="343"/>
      <c r="B735" s="344"/>
      <c r="C735" s="344"/>
      <c r="D735" s="344"/>
      <c r="E735" s="344"/>
      <c r="F735" s="345"/>
      <c r="G735" s="346"/>
      <c r="H735" s="347"/>
      <c r="I735" s="348"/>
      <c r="J735" s="345"/>
      <c r="K735" s="349"/>
      <c r="L735" s="344"/>
      <c r="M735" s="350"/>
      <c r="N735" s="351"/>
      <c r="O735" s="352"/>
      <c r="P735" s="353"/>
      <c r="Q735" s="354"/>
      <c r="R735" s="355"/>
      <c r="S735" s="356"/>
      <c r="T735" s="357"/>
      <c r="U735" s="358"/>
      <c r="V735" s="358"/>
      <c r="W735" s="358"/>
      <c r="X735" s="359"/>
      <c r="Y735" s="344"/>
      <c r="Z735" s="344"/>
      <c r="AA735" s="344"/>
      <c r="AB735" s="344"/>
      <c r="AC735" s="344"/>
      <c r="AD735" s="344"/>
      <c r="AE735" s="344"/>
      <c r="AF735" s="344"/>
      <c r="AG735" s="101"/>
      <c r="AH735" s="344"/>
      <c r="AK735" s="3">
        <f t="shared" si="37"/>
        <v>0</v>
      </c>
      <c r="AL735" s="3">
        <f t="shared" si="38"/>
        <v>0</v>
      </c>
      <c r="AM735" s="3">
        <f t="shared" si="39"/>
        <v>0</v>
      </c>
      <c r="AN735" s="3">
        <f t="shared" si="42"/>
        <v>0</v>
      </c>
    </row>
    <row r="736">
      <c r="A736" s="343"/>
      <c r="B736" s="344"/>
      <c r="C736" s="344"/>
      <c r="D736" s="344"/>
      <c r="E736" s="344"/>
      <c r="F736" s="345"/>
      <c r="G736" s="346"/>
      <c r="H736" s="347"/>
      <c r="I736" s="348"/>
      <c r="J736" s="345"/>
      <c r="K736" s="349"/>
      <c r="L736" s="344"/>
      <c r="M736" s="350"/>
      <c r="N736" s="351"/>
      <c r="O736" s="352"/>
      <c r="P736" s="353"/>
      <c r="Q736" s="354"/>
      <c r="R736" s="355"/>
      <c r="S736" s="356"/>
      <c r="T736" s="357"/>
      <c r="U736" s="358"/>
      <c r="V736" s="358"/>
      <c r="W736" s="358"/>
      <c r="X736" s="359"/>
      <c r="Y736" s="344"/>
      <c r="Z736" s="344"/>
      <c r="AA736" s="344"/>
      <c r="AB736" s="344"/>
      <c r="AC736" s="344"/>
      <c r="AD736" s="344"/>
      <c r="AE736" s="344"/>
      <c r="AF736" s="344"/>
      <c r="AG736" s="101"/>
      <c r="AH736" s="344"/>
      <c r="AK736" s="3">
        <f t="shared" si="37"/>
        <v>0</v>
      </c>
      <c r="AL736" s="3">
        <f t="shared" si="38"/>
        <v>0</v>
      </c>
      <c r="AM736" s="3">
        <f t="shared" si="39"/>
        <v>0</v>
      </c>
      <c r="AN736" s="3">
        <f t="shared" si="42"/>
        <v>0</v>
      </c>
    </row>
    <row r="737">
      <c r="A737" s="343"/>
      <c r="B737" s="344"/>
      <c r="C737" s="344"/>
      <c r="D737" s="344"/>
      <c r="E737" s="344"/>
      <c r="F737" s="345"/>
      <c r="G737" s="346"/>
      <c r="H737" s="347"/>
      <c r="I737" s="348"/>
      <c r="J737" s="345"/>
      <c r="K737" s="349"/>
      <c r="L737" s="344"/>
      <c r="M737" s="350"/>
      <c r="N737" s="351"/>
      <c r="O737" s="352"/>
      <c r="P737" s="353"/>
      <c r="Q737" s="354"/>
      <c r="R737" s="355"/>
      <c r="S737" s="356"/>
      <c r="T737" s="357"/>
      <c r="U737" s="358"/>
      <c r="V737" s="358"/>
      <c r="W737" s="358"/>
      <c r="X737" s="359"/>
      <c r="Y737" s="344"/>
      <c r="Z737" s="344"/>
      <c r="AA737" s="344"/>
      <c r="AB737" s="344"/>
      <c r="AC737" s="344"/>
      <c r="AD737" s="344"/>
      <c r="AE737" s="344"/>
      <c r="AF737" s="344"/>
      <c r="AG737" s="101"/>
      <c r="AH737" s="344"/>
      <c r="AK737" s="3">
        <f t="shared" si="37"/>
        <v>0</v>
      </c>
      <c r="AL737" s="3">
        <f t="shared" si="38"/>
        <v>0</v>
      </c>
      <c r="AM737" s="3">
        <f t="shared" si="39"/>
        <v>0</v>
      </c>
      <c r="AN737" s="3">
        <f t="shared" si="42"/>
        <v>0</v>
      </c>
    </row>
    <row r="738">
      <c r="A738" s="343"/>
      <c r="B738" s="344"/>
      <c r="C738" s="344"/>
      <c r="D738" s="344"/>
      <c r="E738" s="344"/>
      <c r="F738" s="345"/>
      <c r="G738" s="346"/>
      <c r="H738" s="347"/>
      <c r="I738" s="348"/>
      <c r="J738" s="345"/>
      <c r="K738" s="349"/>
      <c r="L738" s="344"/>
      <c r="M738" s="350"/>
      <c r="N738" s="351"/>
      <c r="O738" s="352"/>
      <c r="P738" s="353"/>
      <c r="Q738" s="354"/>
      <c r="R738" s="355"/>
      <c r="S738" s="356"/>
      <c r="T738" s="357"/>
      <c r="U738" s="358"/>
      <c r="V738" s="358"/>
      <c r="W738" s="358"/>
      <c r="X738" s="359"/>
      <c r="Y738" s="344"/>
      <c r="Z738" s="344"/>
      <c r="AA738" s="344"/>
      <c r="AB738" s="344"/>
      <c r="AC738" s="344"/>
      <c r="AD738" s="344"/>
      <c r="AE738" s="344"/>
      <c r="AF738" s="344"/>
      <c r="AG738" s="101"/>
      <c r="AH738" s="344"/>
      <c r="AK738" s="3">
        <f t="shared" si="37"/>
        <v>0</v>
      </c>
      <c r="AL738" s="3">
        <f t="shared" si="38"/>
        <v>0</v>
      </c>
      <c r="AM738" s="3">
        <f t="shared" si="39"/>
        <v>0</v>
      </c>
      <c r="AN738" s="3">
        <f t="shared" si="42"/>
        <v>0</v>
      </c>
    </row>
    <row r="739">
      <c r="A739" s="343"/>
      <c r="B739" s="344"/>
      <c r="C739" s="344"/>
      <c r="D739" s="344"/>
      <c r="E739" s="344"/>
      <c r="F739" s="345"/>
      <c r="G739" s="346"/>
      <c r="H739" s="347"/>
      <c r="I739" s="348"/>
      <c r="J739" s="345"/>
      <c r="K739" s="349"/>
      <c r="L739" s="344"/>
      <c r="M739" s="350"/>
      <c r="N739" s="351"/>
      <c r="O739" s="352"/>
      <c r="P739" s="353"/>
      <c r="Q739" s="354"/>
      <c r="R739" s="355"/>
      <c r="S739" s="356"/>
      <c r="T739" s="357"/>
      <c r="U739" s="358"/>
      <c r="V739" s="358"/>
      <c r="W739" s="358"/>
      <c r="X739" s="359"/>
      <c r="Y739" s="344"/>
      <c r="Z739" s="344"/>
      <c r="AA739" s="344"/>
      <c r="AB739" s="344"/>
      <c r="AC739" s="344"/>
      <c r="AD739" s="344"/>
      <c r="AE739" s="344"/>
      <c r="AF739" s="344"/>
      <c r="AG739" s="101"/>
      <c r="AH739" s="344"/>
      <c r="AK739" s="3">
        <f t="shared" si="37"/>
        <v>0</v>
      </c>
      <c r="AL739" s="3">
        <f t="shared" si="38"/>
        <v>0</v>
      </c>
      <c r="AM739" s="3">
        <f t="shared" si="39"/>
        <v>0</v>
      </c>
      <c r="AN739" s="3">
        <f t="shared" si="42"/>
        <v>0</v>
      </c>
    </row>
    <row r="740">
      <c r="A740" s="343"/>
      <c r="B740" s="344"/>
      <c r="C740" s="344"/>
      <c r="D740" s="344"/>
      <c r="E740" s="344"/>
      <c r="F740" s="345"/>
      <c r="G740" s="346"/>
      <c r="H740" s="347"/>
      <c r="I740" s="348"/>
      <c r="J740" s="345"/>
      <c r="K740" s="349"/>
      <c r="L740" s="344"/>
      <c r="M740" s="350"/>
      <c r="N740" s="351"/>
      <c r="O740" s="352"/>
      <c r="P740" s="353"/>
      <c r="Q740" s="354"/>
      <c r="R740" s="355"/>
      <c r="S740" s="356"/>
      <c r="T740" s="357"/>
      <c r="U740" s="358"/>
      <c r="V740" s="358"/>
      <c r="W740" s="358"/>
      <c r="X740" s="359"/>
      <c r="Y740" s="344"/>
      <c r="Z740" s="344"/>
      <c r="AA740" s="344"/>
      <c r="AB740" s="344"/>
      <c r="AC740" s="344"/>
      <c r="AD740" s="344"/>
      <c r="AE740" s="344"/>
      <c r="AF740" s="344"/>
      <c r="AG740" s="101"/>
      <c r="AH740" s="344"/>
      <c r="AK740" s="3">
        <f t="shared" si="37"/>
        <v>0</v>
      </c>
      <c r="AL740" s="3">
        <f t="shared" si="38"/>
        <v>0</v>
      </c>
      <c r="AM740" s="3">
        <f t="shared" si="39"/>
        <v>0</v>
      </c>
      <c r="AN740" s="3">
        <f t="shared" si="42"/>
        <v>0</v>
      </c>
    </row>
    <row r="741">
      <c r="A741" s="343"/>
      <c r="B741" s="344"/>
      <c r="C741" s="344"/>
      <c r="D741" s="344"/>
      <c r="E741" s="344"/>
      <c r="F741" s="345"/>
      <c r="G741" s="346"/>
      <c r="H741" s="347"/>
      <c r="I741" s="348"/>
      <c r="J741" s="345"/>
      <c r="K741" s="349"/>
      <c r="L741" s="344"/>
      <c r="M741" s="350"/>
      <c r="N741" s="351"/>
      <c r="O741" s="352"/>
      <c r="P741" s="353"/>
      <c r="Q741" s="354"/>
      <c r="R741" s="355"/>
      <c r="S741" s="356"/>
      <c r="T741" s="357"/>
      <c r="U741" s="358"/>
      <c r="V741" s="358"/>
      <c r="W741" s="358"/>
      <c r="X741" s="359"/>
      <c r="Y741" s="344"/>
      <c r="Z741" s="344"/>
      <c r="AA741" s="344"/>
      <c r="AB741" s="344"/>
      <c r="AC741" s="344"/>
      <c r="AD741" s="344"/>
      <c r="AE741" s="344"/>
      <c r="AF741" s="344"/>
      <c r="AG741" s="101"/>
      <c r="AH741" s="344"/>
      <c r="AK741" s="3">
        <f t="shared" si="37"/>
        <v>0</v>
      </c>
      <c r="AL741" s="3">
        <f t="shared" si="38"/>
        <v>0</v>
      </c>
      <c r="AM741" s="3">
        <f t="shared" si="39"/>
        <v>0</v>
      </c>
      <c r="AN741" s="3">
        <f t="shared" si="42"/>
        <v>0</v>
      </c>
    </row>
    <row r="742">
      <c r="A742" s="343"/>
      <c r="B742" s="344"/>
      <c r="C742" s="344"/>
      <c r="D742" s="344"/>
      <c r="E742" s="344"/>
      <c r="F742" s="345"/>
      <c r="G742" s="346"/>
      <c r="H742" s="347"/>
      <c r="I742" s="348"/>
      <c r="J742" s="345"/>
      <c r="K742" s="349"/>
      <c r="L742" s="344"/>
      <c r="M742" s="350"/>
      <c r="N742" s="351"/>
      <c r="O742" s="352"/>
      <c r="P742" s="353"/>
      <c r="Q742" s="354"/>
      <c r="R742" s="355"/>
      <c r="S742" s="356"/>
      <c r="T742" s="357"/>
      <c r="U742" s="358"/>
      <c r="V742" s="358"/>
      <c r="W742" s="358"/>
      <c r="X742" s="359"/>
      <c r="Y742" s="344"/>
      <c r="Z742" s="344"/>
      <c r="AA742" s="344"/>
      <c r="AB742" s="344"/>
      <c r="AC742" s="344"/>
      <c r="AD742" s="344"/>
      <c r="AE742" s="344"/>
      <c r="AF742" s="344"/>
      <c r="AG742" s="101"/>
      <c r="AH742" s="344"/>
      <c r="AK742" s="3">
        <f t="shared" si="37"/>
        <v>0</v>
      </c>
      <c r="AL742" s="3">
        <f t="shared" si="38"/>
        <v>0</v>
      </c>
      <c r="AM742" s="3">
        <f t="shared" si="39"/>
        <v>0</v>
      </c>
      <c r="AN742" s="3">
        <f t="shared" si="42"/>
        <v>0</v>
      </c>
    </row>
    <row r="743">
      <c r="A743" s="343"/>
      <c r="B743" s="344"/>
      <c r="C743" s="344"/>
      <c r="D743" s="344"/>
      <c r="E743" s="344"/>
      <c r="F743" s="345"/>
      <c r="G743" s="346"/>
      <c r="H743" s="347"/>
      <c r="I743" s="348"/>
      <c r="J743" s="345"/>
      <c r="K743" s="349"/>
      <c r="L743" s="344"/>
      <c r="M743" s="350"/>
      <c r="N743" s="351"/>
      <c r="O743" s="352"/>
      <c r="P743" s="353"/>
      <c r="Q743" s="354"/>
      <c r="R743" s="355"/>
      <c r="S743" s="356"/>
      <c r="T743" s="357"/>
      <c r="U743" s="358"/>
      <c r="V743" s="358"/>
      <c r="W743" s="358"/>
      <c r="X743" s="359"/>
      <c r="Y743" s="344"/>
      <c r="Z743" s="344"/>
      <c r="AA743" s="344"/>
      <c r="AB743" s="344"/>
      <c r="AC743" s="344"/>
      <c r="AD743" s="344"/>
      <c r="AE743" s="344"/>
      <c r="AF743" s="344"/>
      <c r="AG743" s="101"/>
      <c r="AH743" s="344"/>
      <c r="AK743" s="3">
        <f t="shared" si="37"/>
        <v>0</v>
      </c>
      <c r="AL743" s="3">
        <f t="shared" si="38"/>
        <v>0</v>
      </c>
      <c r="AM743" s="3">
        <f t="shared" si="39"/>
        <v>0</v>
      </c>
      <c r="AN743" s="3">
        <f t="shared" si="42"/>
        <v>0</v>
      </c>
    </row>
    <row r="744">
      <c r="A744" s="343"/>
      <c r="B744" s="344"/>
      <c r="C744" s="344"/>
      <c r="D744" s="344"/>
      <c r="E744" s="344"/>
      <c r="F744" s="345"/>
      <c r="G744" s="346"/>
      <c r="H744" s="347"/>
      <c r="I744" s="348"/>
      <c r="J744" s="345"/>
      <c r="K744" s="349"/>
      <c r="L744" s="344"/>
      <c r="M744" s="350"/>
      <c r="N744" s="351"/>
      <c r="O744" s="352"/>
      <c r="P744" s="353"/>
      <c r="Q744" s="354"/>
      <c r="R744" s="355"/>
      <c r="S744" s="356"/>
      <c r="T744" s="357"/>
      <c r="U744" s="358"/>
      <c r="V744" s="358"/>
      <c r="W744" s="358"/>
      <c r="X744" s="359"/>
      <c r="Y744" s="344"/>
      <c r="Z744" s="344"/>
      <c r="AA744" s="344"/>
      <c r="AB744" s="344"/>
      <c r="AC744" s="344"/>
      <c r="AD744" s="344"/>
      <c r="AE744" s="344"/>
      <c r="AF744" s="344"/>
      <c r="AG744" s="101"/>
      <c r="AH744" s="344"/>
      <c r="AK744" s="3">
        <f t="shared" si="37"/>
        <v>0</v>
      </c>
      <c r="AL744" s="3">
        <f t="shared" si="38"/>
        <v>0</v>
      </c>
      <c r="AM744" s="3">
        <f t="shared" si="39"/>
        <v>0</v>
      </c>
      <c r="AN744" s="3">
        <f t="shared" si="42"/>
        <v>0</v>
      </c>
    </row>
    <row r="745">
      <c r="A745" s="343"/>
      <c r="B745" s="344"/>
      <c r="C745" s="344"/>
      <c r="D745" s="344"/>
      <c r="E745" s="344"/>
      <c r="F745" s="345"/>
      <c r="G745" s="346"/>
      <c r="H745" s="347"/>
      <c r="I745" s="348"/>
      <c r="J745" s="345"/>
      <c r="K745" s="349"/>
      <c r="L745" s="344"/>
      <c r="M745" s="350"/>
      <c r="N745" s="351"/>
      <c r="O745" s="352"/>
      <c r="P745" s="353"/>
      <c r="Q745" s="354"/>
      <c r="R745" s="355"/>
      <c r="S745" s="356"/>
      <c r="T745" s="357"/>
      <c r="U745" s="358"/>
      <c r="V745" s="358"/>
      <c r="W745" s="358"/>
      <c r="X745" s="359"/>
      <c r="Y745" s="344"/>
      <c r="Z745" s="344"/>
      <c r="AA745" s="344"/>
      <c r="AB745" s="344"/>
      <c r="AC745" s="344"/>
      <c r="AD745" s="344"/>
      <c r="AE745" s="344"/>
      <c r="AF745" s="344"/>
      <c r="AG745" s="101"/>
      <c r="AH745" s="344"/>
      <c r="AK745" s="3">
        <f t="shared" si="37"/>
        <v>0</v>
      </c>
      <c r="AL745" s="3">
        <f t="shared" si="38"/>
        <v>0</v>
      </c>
      <c r="AM745" s="3">
        <f t="shared" si="39"/>
        <v>0</v>
      </c>
      <c r="AN745" s="3">
        <f t="shared" si="42"/>
        <v>0</v>
      </c>
    </row>
    <row r="746">
      <c r="A746" s="343"/>
      <c r="B746" s="344"/>
      <c r="C746" s="344"/>
      <c r="D746" s="344"/>
      <c r="E746" s="344"/>
      <c r="F746" s="345"/>
      <c r="G746" s="346"/>
      <c r="H746" s="347"/>
      <c r="I746" s="348"/>
      <c r="J746" s="345"/>
      <c r="K746" s="349"/>
      <c r="L746" s="344"/>
      <c r="M746" s="350"/>
      <c r="N746" s="351"/>
      <c r="O746" s="352"/>
      <c r="P746" s="353"/>
      <c r="Q746" s="354"/>
      <c r="R746" s="355"/>
      <c r="S746" s="356"/>
      <c r="T746" s="357"/>
      <c r="U746" s="358"/>
      <c r="V746" s="358"/>
      <c r="W746" s="358"/>
      <c r="X746" s="359"/>
      <c r="Y746" s="344"/>
      <c r="Z746" s="344"/>
      <c r="AA746" s="344"/>
      <c r="AB746" s="344"/>
      <c r="AC746" s="344"/>
      <c r="AD746" s="344"/>
      <c r="AE746" s="344"/>
      <c r="AF746" s="344"/>
      <c r="AG746" s="101"/>
      <c r="AH746" s="344"/>
      <c r="AK746" s="3">
        <f t="shared" si="37"/>
        <v>0</v>
      </c>
      <c r="AL746" s="3">
        <f t="shared" si="38"/>
        <v>0</v>
      </c>
      <c r="AM746" s="3">
        <f t="shared" si="39"/>
        <v>0</v>
      </c>
      <c r="AN746" s="3">
        <f t="shared" si="42"/>
        <v>0</v>
      </c>
    </row>
    <row r="747">
      <c r="A747" s="343"/>
      <c r="B747" s="344"/>
      <c r="C747" s="344"/>
      <c r="D747" s="344"/>
      <c r="E747" s="344"/>
      <c r="F747" s="345"/>
      <c r="G747" s="346"/>
      <c r="H747" s="347"/>
      <c r="I747" s="348"/>
      <c r="J747" s="345"/>
      <c r="K747" s="349"/>
      <c r="L747" s="344"/>
      <c r="M747" s="350"/>
      <c r="N747" s="351"/>
      <c r="O747" s="352"/>
      <c r="P747" s="353"/>
      <c r="Q747" s="354"/>
      <c r="R747" s="355"/>
      <c r="S747" s="356"/>
      <c r="T747" s="357"/>
      <c r="U747" s="358"/>
      <c r="V747" s="358"/>
      <c r="W747" s="358"/>
      <c r="X747" s="359"/>
      <c r="Y747" s="344"/>
      <c r="Z747" s="344"/>
      <c r="AA747" s="344"/>
      <c r="AB747" s="344"/>
      <c r="AC747" s="344"/>
      <c r="AD747" s="344"/>
      <c r="AE747" s="344"/>
      <c r="AF747" s="344"/>
      <c r="AG747" s="101"/>
      <c r="AH747" s="344"/>
      <c r="AK747" s="3">
        <f t="shared" si="37"/>
        <v>0</v>
      </c>
      <c r="AL747" s="3">
        <f t="shared" si="38"/>
        <v>0</v>
      </c>
      <c r="AM747" s="3">
        <f t="shared" si="39"/>
        <v>0</v>
      </c>
      <c r="AN747" s="3">
        <f t="shared" si="42"/>
        <v>0</v>
      </c>
    </row>
    <row r="748">
      <c r="A748" s="343"/>
      <c r="B748" s="344"/>
      <c r="C748" s="344"/>
      <c r="D748" s="344"/>
      <c r="E748" s="344"/>
      <c r="F748" s="345"/>
      <c r="G748" s="346"/>
      <c r="H748" s="347"/>
      <c r="I748" s="348"/>
      <c r="J748" s="345"/>
      <c r="K748" s="349"/>
      <c r="L748" s="344"/>
      <c r="M748" s="350"/>
      <c r="N748" s="351"/>
      <c r="O748" s="352"/>
      <c r="P748" s="353"/>
      <c r="Q748" s="354"/>
      <c r="R748" s="355"/>
      <c r="S748" s="356"/>
      <c r="T748" s="357"/>
      <c r="U748" s="358"/>
      <c r="V748" s="358"/>
      <c r="W748" s="358"/>
      <c r="X748" s="359"/>
      <c r="Y748" s="344"/>
      <c r="Z748" s="344"/>
      <c r="AA748" s="344"/>
      <c r="AB748" s="344"/>
      <c r="AC748" s="344"/>
      <c r="AD748" s="344"/>
      <c r="AE748" s="344"/>
      <c r="AF748" s="344"/>
      <c r="AG748" s="101"/>
      <c r="AH748" s="344"/>
      <c r="AK748" s="3">
        <f t="shared" si="37"/>
        <v>0</v>
      </c>
      <c r="AL748" s="3">
        <f t="shared" si="38"/>
        <v>0</v>
      </c>
      <c r="AM748" s="3">
        <f t="shared" si="39"/>
        <v>0</v>
      </c>
      <c r="AN748" s="3">
        <f t="shared" si="42"/>
        <v>0</v>
      </c>
    </row>
    <row r="749">
      <c r="A749" s="343"/>
      <c r="B749" s="344"/>
      <c r="C749" s="344"/>
      <c r="D749" s="344"/>
      <c r="E749" s="344"/>
      <c r="F749" s="345"/>
      <c r="G749" s="346"/>
      <c r="H749" s="347"/>
      <c r="I749" s="348"/>
      <c r="J749" s="345"/>
      <c r="K749" s="349"/>
      <c r="L749" s="344"/>
      <c r="M749" s="350"/>
      <c r="N749" s="351"/>
      <c r="O749" s="352"/>
      <c r="P749" s="353"/>
      <c r="Q749" s="354"/>
      <c r="R749" s="355"/>
      <c r="S749" s="356"/>
      <c r="T749" s="357"/>
      <c r="U749" s="358"/>
      <c r="V749" s="358"/>
      <c r="W749" s="358"/>
      <c r="X749" s="359"/>
      <c r="Y749" s="344"/>
      <c r="Z749" s="344"/>
      <c r="AA749" s="344"/>
      <c r="AB749" s="344"/>
      <c r="AC749" s="344"/>
      <c r="AD749" s="344"/>
      <c r="AE749" s="344"/>
      <c r="AF749" s="344"/>
      <c r="AG749" s="101"/>
      <c r="AH749" s="344"/>
      <c r="AK749" s="3">
        <f t="shared" si="37"/>
        <v>0</v>
      </c>
      <c r="AL749" s="3">
        <f t="shared" si="38"/>
        <v>0</v>
      </c>
      <c r="AM749" s="3">
        <f t="shared" si="39"/>
        <v>0</v>
      </c>
      <c r="AN749" s="3">
        <f t="shared" si="42"/>
        <v>0</v>
      </c>
    </row>
    <row r="750">
      <c r="A750" s="343"/>
      <c r="B750" s="344"/>
      <c r="C750" s="344"/>
      <c r="D750" s="344"/>
      <c r="E750" s="344"/>
      <c r="F750" s="345"/>
      <c r="G750" s="346"/>
      <c r="H750" s="347"/>
      <c r="I750" s="348"/>
      <c r="J750" s="345"/>
      <c r="K750" s="349"/>
      <c r="L750" s="344"/>
      <c r="M750" s="350"/>
      <c r="N750" s="351"/>
      <c r="O750" s="352"/>
      <c r="P750" s="353"/>
      <c r="Q750" s="354"/>
      <c r="R750" s="355"/>
      <c r="S750" s="356"/>
      <c r="T750" s="357"/>
      <c r="U750" s="358"/>
      <c r="V750" s="358"/>
      <c r="W750" s="358"/>
      <c r="X750" s="359"/>
      <c r="Y750" s="344"/>
      <c r="Z750" s="344"/>
      <c r="AA750" s="344"/>
      <c r="AB750" s="344"/>
      <c r="AC750" s="344"/>
      <c r="AD750" s="344"/>
      <c r="AE750" s="344"/>
      <c r="AF750" s="344"/>
      <c r="AG750" s="101"/>
      <c r="AH750" s="344"/>
      <c r="AK750" s="3">
        <f t="shared" si="37"/>
        <v>0</v>
      </c>
      <c r="AL750" s="3">
        <f t="shared" si="38"/>
        <v>0</v>
      </c>
      <c r="AM750" s="3">
        <f t="shared" si="39"/>
        <v>0</v>
      </c>
      <c r="AN750" s="3">
        <f t="shared" si="42"/>
        <v>0</v>
      </c>
    </row>
    <row r="751">
      <c r="A751" s="343"/>
      <c r="B751" s="344"/>
      <c r="C751" s="344"/>
      <c r="D751" s="344"/>
      <c r="E751" s="344"/>
      <c r="F751" s="345"/>
      <c r="G751" s="346"/>
      <c r="H751" s="347"/>
      <c r="I751" s="348"/>
      <c r="J751" s="345"/>
      <c r="K751" s="349"/>
      <c r="L751" s="344"/>
      <c r="M751" s="350"/>
      <c r="N751" s="351"/>
      <c r="O751" s="352"/>
      <c r="P751" s="353"/>
      <c r="Q751" s="354"/>
      <c r="R751" s="355"/>
      <c r="S751" s="356"/>
      <c r="T751" s="357"/>
      <c r="U751" s="358"/>
      <c r="V751" s="358"/>
      <c r="W751" s="358"/>
      <c r="X751" s="359"/>
      <c r="Y751" s="344"/>
      <c r="Z751" s="344"/>
      <c r="AA751" s="344"/>
      <c r="AB751" s="344"/>
      <c r="AC751" s="344"/>
      <c r="AD751" s="344"/>
      <c r="AE751" s="344"/>
      <c r="AF751" s="344"/>
      <c r="AG751" s="101"/>
      <c r="AH751" s="344"/>
      <c r="AK751" s="3">
        <f t="shared" si="37"/>
        <v>0</v>
      </c>
      <c r="AL751" s="3">
        <f t="shared" si="38"/>
        <v>0</v>
      </c>
      <c r="AM751" s="3">
        <f t="shared" si="39"/>
        <v>0</v>
      </c>
      <c r="AN751" s="3">
        <f t="shared" si="42"/>
        <v>0</v>
      </c>
    </row>
    <row r="752">
      <c r="A752" s="343"/>
      <c r="B752" s="344"/>
      <c r="C752" s="344"/>
      <c r="D752" s="344"/>
      <c r="E752" s="344"/>
      <c r="F752" s="345"/>
      <c r="G752" s="346"/>
      <c r="H752" s="347"/>
      <c r="I752" s="348"/>
      <c r="J752" s="345"/>
      <c r="K752" s="349"/>
      <c r="L752" s="344"/>
      <c r="M752" s="350"/>
      <c r="N752" s="351"/>
      <c r="O752" s="352"/>
      <c r="P752" s="353"/>
      <c r="Q752" s="354"/>
      <c r="R752" s="355"/>
      <c r="S752" s="356"/>
      <c r="T752" s="357"/>
      <c r="U752" s="358"/>
      <c r="V752" s="358"/>
      <c r="W752" s="358"/>
      <c r="X752" s="359"/>
      <c r="Y752" s="344"/>
      <c r="Z752" s="344"/>
      <c r="AA752" s="344"/>
      <c r="AB752" s="344"/>
      <c r="AC752" s="344"/>
      <c r="AD752" s="344"/>
      <c r="AE752" s="344"/>
      <c r="AF752" s="344"/>
      <c r="AG752" s="101"/>
      <c r="AH752" s="344"/>
      <c r="AK752" s="3">
        <f t="shared" si="37"/>
        <v>0</v>
      </c>
      <c r="AL752" s="3">
        <f t="shared" si="38"/>
        <v>0</v>
      </c>
      <c r="AM752" s="3">
        <f t="shared" si="39"/>
        <v>0</v>
      </c>
      <c r="AN752" s="3">
        <f t="shared" si="42"/>
        <v>0</v>
      </c>
    </row>
    <row r="753">
      <c r="A753" s="343"/>
      <c r="B753" s="344"/>
      <c r="C753" s="344"/>
      <c r="D753" s="344"/>
      <c r="E753" s="344"/>
      <c r="F753" s="345"/>
      <c r="G753" s="346"/>
      <c r="H753" s="347"/>
      <c r="I753" s="348"/>
      <c r="J753" s="345"/>
      <c r="K753" s="349"/>
      <c r="L753" s="344"/>
      <c r="M753" s="350"/>
      <c r="N753" s="351"/>
      <c r="O753" s="352"/>
      <c r="P753" s="353"/>
      <c r="Q753" s="354"/>
      <c r="R753" s="355"/>
      <c r="S753" s="356"/>
      <c r="T753" s="357"/>
      <c r="U753" s="358"/>
      <c r="V753" s="358"/>
      <c r="W753" s="358"/>
      <c r="X753" s="359"/>
      <c r="Y753" s="344"/>
      <c r="Z753" s="344"/>
      <c r="AA753" s="344"/>
      <c r="AB753" s="344"/>
      <c r="AC753" s="344"/>
      <c r="AD753" s="344"/>
      <c r="AE753" s="344"/>
      <c r="AF753" s="344"/>
      <c r="AG753" s="101"/>
      <c r="AH753" s="344"/>
      <c r="AK753" s="3">
        <f t="shared" si="37"/>
        <v>0</v>
      </c>
      <c r="AL753" s="3">
        <f t="shared" si="38"/>
        <v>0</v>
      </c>
      <c r="AM753" s="3">
        <f t="shared" si="39"/>
        <v>0</v>
      </c>
      <c r="AN753" s="3">
        <f t="shared" si="42"/>
        <v>0</v>
      </c>
    </row>
    <row r="754">
      <c r="A754" s="343"/>
      <c r="B754" s="344"/>
      <c r="C754" s="344"/>
      <c r="D754" s="344"/>
      <c r="E754" s="344"/>
      <c r="F754" s="345"/>
      <c r="G754" s="346"/>
      <c r="H754" s="347"/>
      <c r="I754" s="348"/>
      <c r="J754" s="345"/>
      <c r="K754" s="349"/>
      <c r="L754" s="344"/>
      <c r="M754" s="350"/>
      <c r="N754" s="351"/>
      <c r="O754" s="352"/>
      <c r="P754" s="353"/>
      <c r="Q754" s="354"/>
      <c r="R754" s="355"/>
      <c r="S754" s="356"/>
      <c r="T754" s="357"/>
      <c r="U754" s="358"/>
      <c r="V754" s="358"/>
      <c r="W754" s="358"/>
      <c r="X754" s="359"/>
      <c r="Y754" s="344"/>
      <c r="Z754" s="344"/>
      <c r="AA754" s="344"/>
      <c r="AB754" s="344"/>
      <c r="AC754" s="344"/>
      <c r="AD754" s="344"/>
      <c r="AE754" s="344"/>
      <c r="AF754" s="344"/>
      <c r="AG754" s="101"/>
      <c r="AH754" s="344"/>
      <c r="AK754" s="3">
        <f t="shared" si="37"/>
        <v>0</v>
      </c>
      <c r="AL754" s="3">
        <f t="shared" si="38"/>
        <v>0</v>
      </c>
      <c r="AM754" s="3">
        <f t="shared" si="39"/>
        <v>0</v>
      </c>
      <c r="AN754" s="3">
        <f t="shared" si="42"/>
        <v>0</v>
      </c>
    </row>
    <row r="755">
      <c r="A755" s="343"/>
      <c r="B755" s="344"/>
      <c r="C755" s="344"/>
      <c r="D755" s="344"/>
      <c r="E755" s="344"/>
      <c r="F755" s="345"/>
      <c r="G755" s="346"/>
      <c r="H755" s="347"/>
      <c r="I755" s="348"/>
      <c r="J755" s="345"/>
      <c r="K755" s="349"/>
      <c r="L755" s="344"/>
      <c r="M755" s="350"/>
      <c r="N755" s="351"/>
      <c r="O755" s="352"/>
      <c r="P755" s="353"/>
      <c r="Q755" s="354"/>
      <c r="R755" s="355"/>
      <c r="S755" s="356"/>
      <c r="T755" s="357"/>
      <c r="U755" s="358"/>
      <c r="V755" s="358"/>
      <c r="W755" s="358"/>
      <c r="X755" s="359"/>
      <c r="Y755" s="344"/>
      <c r="Z755" s="344"/>
      <c r="AA755" s="344"/>
      <c r="AB755" s="344"/>
      <c r="AC755" s="344"/>
      <c r="AD755" s="344"/>
      <c r="AE755" s="344"/>
      <c r="AF755" s="344"/>
      <c r="AG755" s="101"/>
      <c r="AH755" s="344"/>
      <c r="AK755" s="3">
        <f t="shared" si="37"/>
        <v>0</v>
      </c>
      <c r="AL755" s="3">
        <f t="shared" si="38"/>
        <v>0</v>
      </c>
      <c r="AM755" s="3">
        <f t="shared" si="39"/>
        <v>0</v>
      </c>
      <c r="AN755" s="3">
        <f t="shared" si="42"/>
        <v>0</v>
      </c>
    </row>
    <row r="756">
      <c r="A756" s="343"/>
      <c r="B756" s="344"/>
      <c r="C756" s="344"/>
      <c r="D756" s="344"/>
      <c r="E756" s="344"/>
      <c r="F756" s="345"/>
      <c r="G756" s="346"/>
      <c r="H756" s="347"/>
      <c r="I756" s="348"/>
      <c r="J756" s="345"/>
      <c r="K756" s="349"/>
      <c r="L756" s="344"/>
      <c r="M756" s="350"/>
      <c r="N756" s="351"/>
      <c r="O756" s="352"/>
      <c r="P756" s="353"/>
      <c r="Q756" s="354"/>
      <c r="R756" s="355"/>
      <c r="S756" s="356"/>
      <c r="T756" s="357"/>
      <c r="U756" s="358"/>
      <c r="V756" s="358"/>
      <c r="W756" s="358"/>
      <c r="X756" s="359"/>
      <c r="Y756" s="344"/>
      <c r="Z756" s="344"/>
      <c r="AA756" s="344"/>
      <c r="AB756" s="344"/>
      <c r="AC756" s="344"/>
      <c r="AD756" s="344"/>
      <c r="AE756" s="344"/>
      <c r="AF756" s="344"/>
      <c r="AG756" s="101"/>
      <c r="AH756" s="344"/>
      <c r="AK756" s="3">
        <f t="shared" si="37"/>
        <v>0</v>
      </c>
      <c r="AL756" s="3">
        <f t="shared" si="38"/>
        <v>0</v>
      </c>
      <c r="AM756" s="3">
        <f t="shared" si="39"/>
        <v>0</v>
      </c>
      <c r="AN756" s="3">
        <f t="shared" si="42"/>
        <v>0</v>
      </c>
    </row>
    <row r="757">
      <c r="A757" s="343"/>
      <c r="B757" s="344"/>
      <c r="C757" s="344"/>
      <c r="D757" s="344"/>
      <c r="E757" s="344"/>
      <c r="F757" s="345"/>
      <c r="G757" s="346"/>
      <c r="H757" s="347"/>
      <c r="I757" s="348"/>
      <c r="J757" s="345"/>
      <c r="K757" s="349"/>
      <c r="L757" s="344"/>
      <c r="M757" s="350"/>
      <c r="N757" s="351"/>
      <c r="O757" s="352"/>
      <c r="P757" s="353"/>
      <c r="Q757" s="354"/>
      <c r="R757" s="355"/>
      <c r="S757" s="356"/>
      <c r="T757" s="357"/>
      <c r="U757" s="358"/>
      <c r="V757" s="358"/>
      <c r="W757" s="358"/>
      <c r="X757" s="359"/>
      <c r="Y757" s="344"/>
      <c r="Z757" s="344"/>
      <c r="AA757" s="344"/>
      <c r="AB757" s="344"/>
      <c r="AC757" s="344"/>
      <c r="AD757" s="344"/>
      <c r="AE757" s="344"/>
      <c r="AF757" s="344"/>
      <c r="AG757" s="101"/>
      <c r="AH757" s="344"/>
      <c r="AK757" s="3">
        <f t="shared" si="37"/>
        <v>0</v>
      </c>
      <c r="AL757" s="3">
        <f t="shared" si="38"/>
        <v>0</v>
      </c>
      <c r="AM757" s="3">
        <f t="shared" si="39"/>
        <v>0</v>
      </c>
      <c r="AN757" s="3">
        <f t="shared" si="42"/>
        <v>0</v>
      </c>
    </row>
    <row r="758">
      <c r="A758" s="343"/>
      <c r="B758" s="344"/>
      <c r="C758" s="344"/>
      <c r="D758" s="344"/>
      <c r="E758" s="344"/>
      <c r="F758" s="345"/>
      <c r="G758" s="346"/>
      <c r="H758" s="347"/>
      <c r="I758" s="348"/>
      <c r="J758" s="345"/>
      <c r="K758" s="349"/>
      <c r="L758" s="344"/>
      <c r="M758" s="350"/>
      <c r="N758" s="351"/>
      <c r="O758" s="352"/>
      <c r="P758" s="353"/>
      <c r="Q758" s="354"/>
      <c r="R758" s="355"/>
      <c r="S758" s="356"/>
      <c r="T758" s="357"/>
      <c r="U758" s="358"/>
      <c r="V758" s="358"/>
      <c r="W758" s="358"/>
      <c r="X758" s="359"/>
      <c r="Y758" s="344"/>
      <c r="Z758" s="344"/>
      <c r="AA758" s="344"/>
      <c r="AB758" s="344"/>
      <c r="AC758" s="344"/>
      <c r="AD758" s="344"/>
      <c r="AE758" s="344"/>
      <c r="AF758" s="344"/>
      <c r="AG758" s="101"/>
      <c r="AH758" s="344"/>
      <c r="AK758" s="3">
        <f t="shared" si="37"/>
        <v>0</v>
      </c>
      <c r="AL758" s="3">
        <f t="shared" si="38"/>
        <v>0</v>
      </c>
      <c r="AM758" s="3">
        <f t="shared" si="39"/>
        <v>0</v>
      </c>
      <c r="AN758" s="3">
        <f t="shared" si="42"/>
        <v>0</v>
      </c>
    </row>
    <row r="759">
      <c r="A759" s="343"/>
      <c r="B759" s="344"/>
      <c r="C759" s="344"/>
      <c r="D759" s="344"/>
      <c r="E759" s="344"/>
      <c r="F759" s="345"/>
      <c r="G759" s="346"/>
      <c r="H759" s="347"/>
      <c r="I759" s="348"/>
      <c r="J759" s="345"/>
      <c r="K759" s="349"/>
      <c r="L759" s="344"/>
      <c r="M759" s="350"/>
      <c r="N759" s="351"/>
      <c r="O759" s="352"/>
      <c r="P759" s="353"/>
      <c r="Q759" s="354"/>
      <c r="R759" s="355"/>
      <c r="S759" s="356"/>
      <c r="T759" s="357"/>
      <c r="U759" s="358"/>
      <c r="V759" s="358"/>
      <c r="W759" s="358"/>
      <c r="X759" s="359"/>
      <c r="Y759" s="344"/>
      <c r="Z759" s="344"/>
      <c r="AA759" s="344"/>
      <c r="AB759" s="344"/>
      <c r="AC759" s="344"/>
      <c r="AD759" s="344"/>
      <c r="AE759" s="344"/>
      <c r="AF759" s="344"/>
      <c r="AG759" s="101"/>
      <c r="AH759" s="344"/>
      <c r="AK759" s="3">
        <f t="shared" si="37"/>
        <v>0</v>
      </c>
      <c r="AL759" s="3">
        <f t="shared" si="38"/>
        <v>0</v>
      </c>
      <c r="AM759" s="3">
        <f t="shared" si="39"/>
        <v>0</v>
      </c>
      <c r="AN759" s="3">
        <f t="shared" si="42"/>
        <v>0</v>
      </c>
    </row>
    <row r="760">
      <c r="A760" s="343"/>
      <c r="B760" s="344"/>
      <c r="C760" s="344"/>
      <c r="D760" s="344"/>
      <c r="E760" s="344"/>
      <c r="F760" s="345"/>
      <c r="G760" s="346"/>
      <c r="H760" s="347"/>
      <c r="I760" s="348"/>
      <c r="J760" s="345"/>
      <c r="K760" s="349"/>
      <c r="L760" s="344"/>
      <c r="M760" s="350"/>
      <c r="N760" s="351"/>
      <c r="O760" s="352"/>
      <c r="P760" s="353"/>
      <c r="Q760" s="354"/>
      <c r="R760" s="355"/>
      <c r="S760" s="356"/>
      <c r="T760" s="357"/>
      <c r="U760" s="358"/>
      <c r="V760" s="358"/>
      <c r="W760" s="358"/>
      <c r="X760" s="359"/>
      <c r="Y760" s="344"/>
      <c r="Z760" s="344"/>
      <c r="AA760" s="344"/>
      <c r="AB760" s="344"/>
      <c r="AC760" s="344"/>
      <c r="AD760" s="344"/>
      <c r="AE760" s="344"/>
      <c r="AF760" s="344"/>
      <c r="AG760" s="101"/>
      <c r="AH760" s="344"/>
      <c r="AK760" s="3">
        <f t="shared" si="37"/>
        <v>0</v>
      </c>
      <c r="AL760" s="3">
        <f t="shared" si="38"/>
        <v>0</v>
      </c>
      <c r="AM760" s="3">
        <f t="shared" si="39"/>
        <v>0</v>
      </c>
      <c r="AN760" s="3">
        <f t="shared" si="42"/>
        <v>0</v>
      </c>
    </row>
    <row r="761">
      <c r="A761" s="343"/>
      <c r="B761" s="344"/>
      <c r="C761" s="344"/>
      <c r="D761" s="344"/>
      <c r="E761" s="344"/>
      <c r="F761" s="345"/>
      <c r="G761" s="346"/>
      <c r="H761" s="347"/>
      <c r="I761" s="348"/>
      <c r="J761" s="345"/>
      <c r="K761" s="349"/>
      <c r="L761" s="344"/>
      <c r="M761" s="350"/>
      <c r="N761" s="351"/>
      <c r="O761" s="352"/>
      <c r="P761" s="353"/>
      <c r="Q761" s="354"/>
      <c r="R761" s="355"/>
      <c r="S761" s="356"/>
      <c r="T761" s="357"/>
      <c r="U761" s="358"/>
      <c r="V761" s="358"/>
      <c r="W761" s="358"/>
      <c r="X761" s="359"/>
      <c r="Y761" s="344"/>
      <c r="Z761" s="344"/>
      <c r="AA761" s="344"/>
      <c r="AB761" s="344"/>
      <c r="AC761" s="344"/>
      <c r="AD761" s="344"/>
      <c r="AE761" s="344"/>
      <c r="AF761" s="344"/>
      <c r="AG761" s="101"/>
      <c r="AH761" s="344"/>
      <c r="AK761" s="3">
        <f t="shared" si="37"/>
        <v>0</v>
      </c>
      <c r="AL761" s="3">
        <f t="shared" si="38"/>
        <v>0</v>
      </c>
      <c r="AM761" s="3">
        <f t="shared" si="39"/>
        <v>0</v>
      </c>
      <c r="AN761" s="3">
        <f t="shared" si="42"/>
        <v>0</v>
      </c>
    </row>
    <row r="762">
      <c r="A762" s="343"/>
      <c r="B762" s="344"/>
      <c r="C762" s="344"/>
      <c r="D762" s="344"/>
      <c r="E762" s="344"/>
      <c r="F762" s="345"/>
      <c r="G762" s="346"/>
      <c r="H762" s="347"/>
      <c r="I762" s="348"/>
      <c r="J762" s="345"/>
      <c r="K762" s="349"/>
      <c r="L762" s="344"/>
      <c r="M762" s="350"/>
      <c r="N762" s="351"/>
      <c r="O762" s="352"/>
      <c r="P762" s="353"/>
      <c r="Q762" s="354"/>
      <c r="R762" s="355"/>
      <c r="S762" s="356"/>
      <c r="T762" s="357"/>
      <c r="U762" s="358"/>
      <c r="V762" s="358"/>
      <c r="W762" s="358"/>
      <c r="X762" s="359"/>
      <c r="Y762" s="344"/>
      <c r="Z762" s="344"/>
      <c r="AA762" s="344"/>
      <c r="AB762" s="344"/>
      <c r="AC762" s="344"/>
      <c r="AD762" s="344"/>
      <c r="AE762" s="344"/>
      <c r="AF762" s="344"/>
      <c r="AG762" s="101"/>
      <c r="AH762" s="344"/>
      <c r="AK762" s="3">
        <f t="shared" si="37"/>
        <v>0</v>
      </c>
      <c r="AL762" s="3">
        <f t="shared" si="38"/>
        <v>0</v>
      </c>
      <c r="AM762" s="3">
        <f t="shared" si="39"/>
        <v>0</v>
      </c>
      <c r="AN762" s="3">
        <f t="shared" si="42"/>
        <v>0</v>
      </c>
    </row>
    <row r="763">
      <c r="A763" s="343"/>
      <c r="B763" s="344"/>
      <c r="C763" s="344"/>
      <c r="D763" s="344"/>
      <c r="E763" s="344"/>
      <c r="F763" s="345"/>
      <c r="G763" s="346"/>
      <c r="H763" s="347"/>
      <c r="I763" s="348"/>
      <c r="J763" s="345"/>
      <c r="K763" s="349"/>
      <c r="L763" s="344"/>
      <c r="M763" s="350"/>
      <c r="N763" s="351"/>
      <c r="O763" s="352"/>
      <c r="P763" s="353"/>
      <c r="Q763" s="354"/>
      <c r="R763" s="355"/>
      <c r="S763" s="356"/>
      <c r="T763" s="357"/>
      <c r="U763" s="358"/>
      <c r="V763" s="358"/>
      <c r="W763" s="358"/>
      <c r="X763" s="359"/>
      <c r="Y763" s="344"/>
      <c r="Z763" s="344"/>
      <c r="AA763" s="344"/>
      <c r="AB763" s="344"/>
      <c r="AC763" s="344"/>
      <c r="AD763" s="344"/>
      <c r="AE763" s="344"/>
      <c r="AF763" s="344"/>
      <c r="AG763" s="101"/>
      <c r="AH763" s="344"/>
      <c r="AK763" s="3">
        <f t="shared" si="37"/>
        <v>0</v>
      </c>
      <c r="AL763" s="3">
        <f t="shared" si="38"/>
        <v>0</v>
      </c>
      <c r="AM763" s="3">
        <f t="shared" si="39"/>
        <v>0</v>
      </c>
      <c r="AN763" s="3">
        <f t="shared" si="42"/>
        <v>0</v>
      </c>
    </row>
    <row r="764">
      <c r="A764" s="343"/>
      <c r="B764" s="344"/>
      <c r="C764" s="344"/>
      <c r="D764" s="344"/>
      <c r="E764" s="344"/>
      <c r="F764" s="345"/>
      <c r="G764" s="346"/>
      <c r="H764" s="347"/>
      <c r="I764" s="348"/>
      <c r="J764" s="345"/>
      <c r="K764" s="349"/>
      <c r="L764" s="344"/>
      <c r="M764" s="350"/>
      <c r="N764" s="351"/>
      <c r="O764" s="352"/>
      <c r="P764" s="353"/>
      <c r="Q764" s="354"/>
      <c r="R764" s="355"/>
      <c r="S764" s="356"/>
      <c r="T764" s="357"/>
      <c r="U764" s="358"/>
      <c r="V764" s="358"/>
      <c r="W764" s="358"/>
      <c r="X764" s="359"/>
      <c r="Y764" s="344"/>
      <c r="Z764" s="344"/>
      <c r="AA764" s="344"/>
      <c r="AB764" s="344"/>
      <c r="AC764" s="344"/>
      <c r="AD764" s="344"/>
      <c r="AE764" s="344"/>
      <c r="AF764" s="344"/>
      <c r="AG764" s="101"/>
      <c r="AH764" s="344"/>
      <c r="AK764" s="3">
        <f t="shared" si="37"/>
        <v>0</v>
      </c>
      <c r="AL764" s="3">
        <f t="shared" si="38"/>
        <v>0</v>
      </c>
      <c r="AM764" s="3">
        <f t="shared" si="39"/>
        <v>0</v>
      </c>
      <c r="AN764" s="3">
        <f t="shared" si="42"/>
        <v>0</v>
      </c>
    </row>
    <row r="765">
      <c r="A765" s="343"/>
      <c r="B765" s="344"/>
      <c r="C765" s="344"/>
      <c r="D765" s="344"/>
      <c r="E765" s="344"/>
      <c r="F765" s="345"/>
      <c r="G765" s="346"/>
      <c r="H765" s="347"/>
      <c r="I765" s="348"/>
      <c r="J765" s="345"/>
      <c r="K765" s="349"/>
      <c r="L765" s="344"/>
      <c r="M765" s="350"/>
      <c r="N765" s="351"/>
      <c r="O765" s="352"/>
      <c r="P765" s="353"/>
      <c r="Q765" s="354"/>
      <c r="R765" s="355"/>
      <c r="S765" s="356"/>
      <c r="T765" s="357"/>
      <c r="U765" s="358"/>
      <c r="V765" s="358"/>
      <c r="W765" s="358"/>
      <c r="X765" s="359"/>
      <c r="Y765" s="344"/>
      <c r="Z765" s="344"/>
      <c r="AA765" s="344"/>
      <c r="AB765" s="344"/>
      <c r="AC765" s="344"/>
      <c r="AD765" s="344"/>
      <c r="AE765" s="344"/>
      <c r="AF765" s="344"/>
      <c r="AG765" s="101"/>
      <c r="AH765" s="344"/>
      <c r="AK765" s="3">
        <f t="shared" si="37"/>
        <v>0</v>
      </c>
      <c r="AL765" s="3">
        <f t="shared" si="38"/>
        <v>0</v>
      </c>
      <c r="AM765" s="3">
        <f t="shared" si="39"/>
        <v>0</v>
      </c>
      <c r="AN765" s="3">
        <f t="shared" si="42"/>
        <v>0</v>
      </c>
    </row>
    <row r="766">
      <c r="A766" s="343"/>
      <c r="B766" s="344"/>
      <c r="C766" s="344"/>
      <c r="D766" s="344"/>
      <c r="E766" s="344"/>
      <c r="F766" s="345"/>
      <c r="G766" s="346"/>
      <c r="H766" s="347"/>
      <c r="I766" s="348"/>
      <c r="J766" s="345"/>
      <c r="K766" s="349"/>
      <c r="L766" s="344"/>
      <c r="M766" s="350"/>
      <c r="N766" s="351"/>
      <c r="O766" s="352"/>
      <c r="P766" s="353"/>
      <c r="Q766" s="354"/>
      <c r="R766" s="355"/>
      <c r="S766" s="356"/>
      <c r="T766" s="357"/>
      <c r="U766" s="358"/>
      <c r="V766" s="358"/>
      <c r="W766" s="358"/>
      <c r="X766" s="359"/>
      <c r="Y766" s="344"/>
      <c r="Z766" s="344"/>
      <c r="AA766" s="344"/>
      <c r="AB766" s="344"/>
      <c r="AC766" s="344"/>
      <c r="AD766" s="344"/>
      <c r="AE766" s="344"/>
      <c r="AF766" s="344"/>
      <c r="AG766" s="101"/>
      <c r="AH766" s="344"/>
      <c r="AK766" s="3">
        <f t="shared" si="37"/>
        <v>0</v>
      </c>
      <c r="AL766" s="3">
        <f t="shared" si="38"/>
        <v>0</v>
      </c>
      <c r="AM766" s="3">
        <f t="shared" si="39"/>
        <v>0</v>
      </c>
      <c r="AN766" s="3">
        <f t="shared" si="42"/>
        <v>0</v>
      </c>
    </row>
    <row r="767">
      <c r="A767" s="343"/>
      <c r="B767" s="344"/>
      <c r="C767" s="344"/>
      <c r="D767" s="344"/>
      <c r="E767" s="344"/>
      <c r="F767" s="345"/>
      <c r="G767" s="346"/>
      <c r="H767" s="347"/>
      <c r="I767" s="348"/>
      <c r="J767" s="345"/>
      <c r="K767" s="349"/>
      <c r="L767" s="344"/>
      <c r="M767" s="350"/>
      <c r="N767" s="351"/>
      <c r="O767" s="352"/>
      <c r="P767" s="353"/>
      <c r="Q767" s="354"/>
      <c r="R767" s="355"/>
      <c r="S767" s="356"/>
      <c r="T767" s="357"/>
      <c r="U767" s="358"/>
      <c r="V767" s="358"/>
      <c r="W767" s="358"/>
      <c r="X767" s="359"/>
      <c r="Y767" s="344"/>
      <c r="Z767" s="344"/>
      <c r="AA767" s="344"/>
      <c r="AB767" s="344"/>
      <c r="AC767" s="344"/>
      <c r="AD767" s="344"/>
      <c r="AE767" s="344"/>
      <c r="AF767" s="344"/>
      <c r="AG767" s="101"/>
      <c r="AH767" s="344"/>
      <c r="AK767" s="3">
        <f t="shared" si="37"/>
        <v>0</v>
      </c>
      <c r="AL767" s="3">
        <f t="shared" si="38"/>
        <v>0</v>
      </c>
      <c r="AM767" s="3">
        <f t="shared" si="39"/>
        <v>0</v>
      </c>
      <c r="AN767" s="3">
        <f t="shared" si="42"/>
        <v>0</v>
      </c>
    </row>
    <row r="768">
      <c r="A768" s="343"/>
      <c r="B768" s="344"/>
      <c r="C768" s="344"/>
      <c r="D768" s="344"/>
      <c r="E768" s="344"/>
      <c r="F768" s="345"/>
      <c r="G768" s="346"/>
      <c r="H768" s="347"/>
      <c r="I768" s="348"/>
      <c r="J768" s="345"/>
      <c r="K768" s="349"/>
      <c r="L768" s="344"/>
      <c r="M768" s="350"/>
      <c r="N768" s="351"/>
      <c r="O768" s="352"/>
      <c r="P768" s="353"/>
      <c r="Q768" s="354"/>
      <c r="R768" s="355"/>
      <c r="S768" s="356"/>
      <c r="T768" s="357"/>
      <c r="U768" s="358"/>
      <c r="V768" s="358"/>
      <c r="W768" s="358"/>
      <c r="X768" s="359"/>
      <c r="Y768" s="344"/>
      <c r="Z768" s="344"/>
      <c r="AA768" s="344"/>
      <c r="AB768" s="344"/>
      <c r="AC768" s="344"/>
      <c r="AD768" s="344"/>
      <c r="AE768" s="344"/>
      <c r="AF768" s="344"/>
      <c r="AG768" s="101"/>
      <c r="AH768" s="344"/>
      <c r="AK768" s="3">
        <f t="shared" si="37"/>
        <v>0</v>
      </c>
      <c r="AL768" s="3">
        <f t="shared" si="38"/>
        <v>0</v>
      </c>
      <c r="AM768" s="3">
        <f t="shared" si="39"/>
        <v>0</v>
      </c>
      <c r="AN768" s="3">
        <f t="shared" si="42"/>
        <v>0</v>
      </c>
    </row>
    <row r="769">
      <c r="A769" s="343"/>
      <c r="B769" s="344"/>
      <c r="C769" s="344"/>
      <c r="D769" s="344"/>
      <c r="E769" s="344"/>
      <c r="F769" s="345"/>
      <c r="G769" s="346"/>
      <c r="H769" s="347"/>
      <c r="I769" s="348"/>
      <c r="J769" s="345"/>
      <c r="K769" s="349"/>
      <c r="L769" s="344"/>
      <c r="M769" s="350"/>
      <c r="N769" s="351"/>
      <c r="O769" s="352"/>
      <c r="P769" s="353"/>
      <c r="Q769" s="354"/>
      <c r="R769" s="355"/>
      <c r="S769" s="356"/>
      <c r="T769" s="357"/>
      <c r="U769" s="358"/>
      <c r="V769" s="358"/>
      <c r="W769" s="358"/>
      <c r="X769" s="359"/>
      <c r="Y769" s="344"/>
      <c r="Z769" s="344"/>
      <c r="AA769" s="344"/>
      <c r="AB769" s="344"/>
      <c r="AC769" s="344"/>
      <c r="AD769" s="344"/>
      <c r="AE769" s="344"/>
      <c r="AF769" s="344"/>
      <c r="AG769" s="101"/>
      <c r="AH769" s="344"/>
      <c r="AK769" s="3">
        <f t="shared" si="37"/>
        <v>0</v>
      </c>
      <c r="AL769" s="3">
        <f t="shared" si="38"/>
        <v>0</v>
      </c>
      <c r="AM769" s="3">
        <f t="shared" si="39"/>
        <v>0</v>
      </c>
      <c r="AN769" s="3">
        <f t="shared" si="42"/>
        <v>0</v>
      </c>
    </row>
    <row r="770">
      <c r="A770" s="343"/>
      <c r="B770" s="344"/>
      <c r="C770" s="344"/>
      <c r="D770" s="344"/>
      <c r="E770" s="344"/>
      <c r="F770" s="345"/>
      <c r="G770" s="346"/>
      <c r="H770" s="347"/>
      <c r="I770" s="348"/>
      <c r="J770" s="345"/>
      <c r="K770" s="349"/>
      <c r="L770" s="344"/>
      <c r="M770" s="350"/>
      <c r="N770" s="351"/>
      <c r="O770" s="352"/>
      <c r="P770" s="353"/>
      <c r="Q770" s="354"/>
      <c r="R770" s="355"/>
      <c r="S770" s="356"/>
      <c r="T770" s="357"/>
      <c r="U770" s="358"/>
      <c r="V770" s="358"/>
      <c r="W770" s="358"/>
      <c r="X770" s="359"/>
      <c r="Y770" s="344"/>
      <c r="Z770" s="344"/>
      <c r="AA770" s="344"/>
      <c r="AB770" s="344"/>
      <c r="AC770" s="344"/>
      <c r="AD770" s="344"/>
      <c r="AE770" s="344"/>
      <c r="AF770" s="344"/>
      <c r="AG770" s="101"/>
      <c r="AH770" s="344"/>
      <c r="AK770" s="3">
        <f t="shared" si="37"/>
        <v>0</v>
      </c>
      <c r="AL770" s="3">
        <f t="shared" si="38"/>
        <v>0</v>
      </c>
      <c r="AM770" s="3">
        <f t="shared" si="39"/>
        <v>0</v>
      </c>
      <c r="AN770" s="3">
        <f t="shared" si="42"/>
        <v>0</v>
      </c>
    </row>
    <row r="771">
      <c r="A771" s="343"/>
      <c r="B771" s="344"/>
      <c r="C771" s="344"/>
      <c r="D771" s="344"/>
      <c r="E771" s="344"/>
      <c r="F771" s="345"/>
      <c r="G771" s="346"/>
      <c r="H771" s="347"/>
      <c r="I771" s="348"/>
      <c r="J771" s="345"/>
      <c r="K771" s="349"/>
      <c r="L771" s="344"/>
      <c r="M771" s="350"/>
      <c r="N771" s="351"/>
      <c r="O771" s="352"/>
      <c r="P771" s="353"/>
      <c r="Q771" s="354"/>
      <c r="R771" s="355"/>
      <c r="S771" s="356"/>
      <c r="T771" s="357"/>
      <c r="U771" s="358"/>
      <c r="V771" s="358"/>
      <c r="W771" s="358"/>
      <c r="X771" s="359"/>
      <c r="Y771" s="344"/>
      <c r="Z771" s="344"/>
      <c r="AA771" s="344"/>
      <c r="AB771" s="344"/>
      <c r="AC771" s="344"/>
      <c r="AD771" s="344"/>
      <c r="AE771" s="344"/>
      <c r="AF771" s="344"/>
      <c r="AG771" s="101"/>
      <c r="AH771" s="344"/>
      <c r="AK771" s="3">
        <f t="shared" si="37"/>
        <v>0</v>
      </c>
      <c r="AL771" s="3">
        <f t="shared" si="38"/>
        <v>0</v>
      </c>
      <c r="AM771" s="3">
        <f t="shared" si="39"/>
        <v>0</v>
      </c>
      <c r="AN771" s="3">
        <f t="shared" si="42"/>
        <v>0</v>
      </c>
    </row>
    <row r="772">
      <c r="A772" s="343"/>
      <c r="B772" s="344"/>
      <c r="C772" s="344"/>
      <c r="D772" s="344"/>
      <c r="E772" s="344"/>
      <c r="F772" s="345"/>
      <c r="G772" s="346"/>
      <c r="H772" s="347"/>
      <c r="I772" s="348"/>
      <c r="J772" s="345"/>
      <c r="K772" s="349"/>
      <c r="L772" s="344"/>
      <c r="M772" s="350"/>
      <c r="N772" s="351"/>
      <c r="O772" s="352"/>
      <c r="P772" s="353"/>
      <c r="Q772" s="354"/>
      <c r="R772" s="355"/>
      <c r="S772" s="356"/>
      <c r="T772" s="357"/>
      <c r="U772" s="358"/>
      <c r="V772" s="358"/>
      <c r="W772" s="358"/>
      <c r="X772" s="359"/>
      <c r="Y772" s="344"/>
      <c r="Z772" s="344"/>
      <c r="AA772" s="344"/>
      <c r="AB772" s="344"/>
      <c r="AC772" s="344"/>
      <c r="AD772" s="344"/>
      <c r="AE772" s="344"/>
      <c r="AF772" s="344"/>
      <c r="AG772" s="101"/>
      <c r="AH772" s="344"/>
      <c r="AK772" s="3">
        <f t="shared" si="37"/>
        <v>0</v>
      </c>
      <c r="AL772" s="3">
        <f t="shared" si="38"/>
        <v>0</v>
      </c>
      <c r="AM772" s="3">
        <f t="shared" si="39"/>
        <v>0</v>
      </c>
      <c r="AN772" s="3">
        <f t="shared" si="42"/>
        <v>0</v>
      </c>
    </row>
    <row r="773">
      <c r="A773" s="343"/>
      <c r="B773" s="344"/>
      <c r="C773" s="344"/>
      <c r="D773" s="344"/>
      <c r="E773" s="344"/>
      <c r="F773" s="345"/>
      <c r="G773" s="346"/>
      <c r="H773" s="347"/>
      <c r="I773" s="348"/>
      <c r="J773" s="345"/>
      <c r="K773" s="349"/>
      <c r="L773" s="344"/>
      <c r="M773" s="350"/>
      <c r="N773" s="351"/>
      <c r="O773" s="352"/>
      <c r="P773" s="353"/>
      <c r="Q773" s="354"/>
      <c r="R773" s="355"/>
      <c r="S773" s="356"/>
      <c r="T773" s="357"/>
      <c r="U773" s="358"/>
      <c r="V773" s="358"/>
      <c r="W773" s="358"/>
      <c r="X773" s="359"/>
      <c r="Y773" s="344"/>
      <c r="Z773" s="344"/>
      <c r="AA773" s="344"/>
      <c r="AB773" s="344"/>
      <c r="AC773" s="344"/>
      <c r="AD773" s="344"/>
      <c r="AE773" s="344"/>
      <c r="AF773" s="344"/>
      <c r="AG773" s="101"/>
      <c r="AH773" s="344"/>
      <c r="AK773" s="3">
        <f t="shared" si="37"/>
        <v>0</v>
      </c>
      <c r="AL773" s="3">
        <f t="shared" si="38"/>
        <v>0</v>
      </c>
      <c r="AM773" s="3">
        <f t="shared" si="39"/>
        <v>0</v>
      </c>
      <c r="AN773" s="3">
        <f t="shared" si="42"/>
        <v>0</v>
      </c>
    </row>
    <row r="774">
      <c r="A774" s="343"/>
      <c r="B774" s="344"/>
      <c r="C774" s="344"/>
      <c r="D774" s="344"/>
      <c r="E774" s="344"/>
      <c r="F774" s="345"/>
      <c r="G774" s="346"/>
      <c r="H774" s="347"/>
      <c r="I774" s="348"/>
      <c r="J774" s="345"/>
      <c r="K774" s="349"/>
      <c r="L774" s="344"/>
      <c r="M774" s="350"/>
      <c r="N774" s="351"/>
      <c r="O774" s="352"/>
      <c r="P774" s="353"/>
      <c r="Q774" s="354"/>
      <c r="R774" s="355"/>
      <c r="S774" s="356"/>
      <c r="T774" s="357"/>
      <c r="U774" s="358"/>
      <c r="V774" s="358"/>
      <c r="W774" s="358"/>
      <c r="X774" s="359"/>
      <c r="Y774" s="344"/>
      <c r="Z774" s="344"/>
      <c r="AA774" s="344"/>
      <c r="AB774" s="344"/>
      <c r="AC774" s="344"/>
      <c r="AD774" s="344"/>
      <c r="AE774" s="344"/>
      <c r="AF774" s="344"/>
      <c r="AG774" s="101"/>
      <c r="AH774" s="344"/>
      <c r="AK774" s="3">
        <f t="shared" si="37"/>
        <v>0</v>
      </c>
      <c r="AL774" s="3">
        <f t="shared" si="38"/>
        <v>0</v>
      </c>
      <c r="AM774" s="3">
        <f t="shared" si="39"/>
        <v>0</v>
      </c>
      <c r="AN774" s="3">
        <f t="shared" si="42"/>
        <v>0</v>
      </c>
    </row>
    <row r="775">
      <c r="A775" s="343"/>
      <c r="B775" s="344"/>
      <c r="C775" s="344"/>
      <c r="D775" s="344"/>
      <c r="E775" s="344"/>
      <c r="F775" s="345"/>
      <c r="G775" s="346"/>
      <c r="H775" s="347"/>
      <c r="I775" s="348"/>
      <c r="J775" s="345"/>
      <c r="K775" s="349"/>
      <c r="L775" s="344"/>
      <c r="M775" s="350"/>
      <c r="N775" s="351"/>
      <c r="O775" s="352"/>
      <c r="P775" s="353"/>
      <c r="Q775" s="354"/>
      <c r="R775" s="355"/>
      <c r="S775" s="356"/>
      <c r="T775" s="357"/>
      <c r="U775" s="358"/>
      <c r="V775" s="358"/>
      <c r="W775" s="358"/>
      <c r="X775" s="359"/>
      <c r="Y775" s="344"/>
      <c r="Z775" s="344"/>
      <c r="AA775" s="344"/>
      <c r="AB775" s="344"/>
      <c r="AC775" s="344"/>
      <c r="AD775" s="344"/>
      <c r="AE775" s="344"/>
      <c r="AF775" s="344"/>
      <c r="AG775" s="101"/>
      <c r="AH775" s="344"/>
      <c r="AK775" s="3">
        <f t="shared" si="37"/>
        <v>0</v>
      </c>
      <c r="AL775" s="3">
        <f t="shared" si="38"/>
        <v>0</v>
      </c>
      <c r="AM775" s="3">
        <f t="shared" si="39"/>
        <v>0</v>
      </c>
      <c r="AN775" s="3">
        <f t="shared" si="42"/>
        <v>0</v>
      </c>
    </row>
    <row r="776">
      <c r="A776" s="343"/>
      <c r="B776" s="344"/>
      <c r="C776" s="344"/>
      <c r="D776" s="344"/>
      <c r="E776" s="344"/>
      <c r="F776" s="345"/>
      <c r="G776" s="346"/>
      <c r="H776" s="347"/>
      <c r="I776" s="348"/>
      <c r="J776" s="345"/>
      <c r="K776" s="349"/>
      <c r="L776" s="344"/>
      <c r="M776" s="350"/>
      <c r="N776" s="351"/>
      <c r="O776" s="352"/>
      <c r="P776" s="353"/>
      <c r="Q776" s="354"/>
      <c r="R776" s="355"/>
      <c r="S776" s="356"/>
      <c r="T776" s="357"/>
      <c r="U776" s="358"/>
      <c r="V776" s="358"/>
      <c r="W776" s="358"/>
      <c r="X776" s="359"/>
      <c r="Y776" s="344"/>
      <c r="Z776" s="344"/>
      <c r="AA776" s="344"/>
      <c r="AB776" s="344"/>
      <c r="AC776" s="344"/>
      <c r="AD776" s="344"/>
      <c r="AE776" s="344"/>
      <c r="AF776" s="344"/>
      <c r="AG776" s="101"/>
      <c r="AH776" s="344"/>
      <c r="AK776" s="3">
        <f t="shared" si="37"/>
        <v>0</v>
      </c>
      <c r="AL776" s="3">
        <f t="shared" si="38"/>
        <v>0</v>
      </c>
      <c r="AM776" s="3">
        <f t="shared" si="39"/>
        <v>0</v>
      </c>
      <c r="AN776" s="3">
        <f t="shared" si="42"/>
        <v>0</v>
      </c>
    </row>
    <row r="777">
      <c r="A777" s="343"/>
      <c r="B777" s="344"/>
      <c r="C777" s="344"/>
      <c r="D777" s="344"/>
      <c r="E777" s="344"/>
      <c r="F777" s="345"/>
      <c r="G777" s="346"/>
      <c r="H777" s="347"/>
      <c r="I777" s="348"/>
      <c r="J777" s="345"/>
      <c r="K777" s="349"/>
      <c r="L777" s="344"/>
      <c r="M777" s="350"/>
      <c r="N777" s="351"/>
      <c r="O777" s="352"/>
      <c r="P777" s="353"/>
      <c r="Q777" s="354"/>
      <c r="R777" s="355"/>
      <c r="S777" s="356"/>
      <c r="T777" s="357"/>
      <c r="U777" s="358"/>
      <c r="V777" s="358"/>
      <c r="W777" s="358"/>
      <c r="X777" s="359"/>
      <c r="Y777" s="344"/>
      <c r="Z777" s="344"/>
      <c r="AA777" s="344"/>
      <c r="AB777" s="344"/>
      <c r="AC777" s="344"/>
      <c r="AD777" s="344"/>
      <c r="AE777" s="344"/>
      <c r="AF777" s="344"/>
      <c r="AG777" s="101"/>
      <c r="AH777" s="344"/>
      <c r="AK777" s="3">
        <f t="shared" si="37"/>
        <v>0</v>
      </c>
      <c r="AL777" s="3">
        <f t="shared" si="38"/>
        <v>0</v>
      </c>
      <c r="AM777" s="3">
        <f t="shared" si="39"/>
        <v>0</v>
      </c>
      <c r="AN777" s="3">
        <f t="shared" si="42"/>
        <v>0</v>
      </c>
    </row>
    <row r="778">
      <c r="A778" s="343"/>
      <c r="B778" s="344"/>
      <c r="C778" s="344"/>
      <c r="D778" s="344"/>
      <c r="E778" s="344"/>
      <c r="F778" s="345"/>
      <c r="G778" s="346"/>
      <c r="H778" s="347"/>
      <c r="I778" s="348"/>
      <c r="J778" s="345"/>
      <c r="K778" s="349"/>
      <c r="L778" s="344"/>
      <c r="M778" s="350"/>
      <c r="N778" s="351"/>
      <c r="O778" s="352"/>
      <c r="P778" s="353"/>
      <c r="Q778" s="354"/>
      <c r="R778" s="355"/>
      <c r="S778" s="356"/>
      <c r="T778" s="357"/>
      <c r="U778" s="358"/>
      <c r="V778" s="358"/>
      <c r="W778" s="358"/>
      <c r="X778" s="359"/>
      <c r="Y778" s="344"/>
      <c r="Z778" s="344"/>
      <c r="AA778" s="344"/>
      <c r="AB778" s="344"/>
      <c r="AC778" s="344"/>
      <c r="AD778" s="344"/>
      <c r="AE778" s="344"/>
      <c r="AF778" s="344"/>
      <c r="AG778" s="101"/>
      <c r="AH778" s="344"/>
      <c r="AK778" s="3">
        <f t="shared" si="37"/>
        <v>0</v>
      </c>
      <c r="AL778" s="3">
        <f t="shared" si="38"/>
        <v>0</v>
      </c>
      <c r="AM778" s="3">
        <f t="shared" si="39"/>
        <v>0</v>
      </c>
      <c r="AN778" s="3">
        <f t="shared" si="42"/>
        <v>0</v>
      </c>
    </row>
    <row r="779">
      <c r="A779" s="343"/>
      <c r="B779" s="344"/>
      <c r="C779" s="344"/>
      <c r="D779" s="344"/>
      <c r="E779" s="344"/>
      <c r="F779" s="345"/>
      <c r="G779" s="346"/>
      <c r="H779" s="347"/>
      <c r="I779" s="348"/>
      <c r="J779" s="345"/>
      <c r="K779" s="349"/>
      <c r="L779" s="344"/>
      <c r="M779" s="350"/>
      <c r="N779" s="351"/>
      <c r="O779" s="352"/>
      <c r="P779" s="353"/>
      <c r="Q779" s="354"/>
      <c r="R779" s="355"/>
      <c r="S779" s="356"/>
      <c r="T779" s="357"/>
      <c r="U779" s="358"/>
      <c r="V779" s="358"/>
      <c r="W779" s="358"/>
      <c r="X779" s="359"/>
      <c r="Y779" s="344"/>
      <c r="Z779" s="344"/>
      <c r="AA779" s="344"/>
      <c r="AB779" s="344"/>
      <c r="AC779" s="344"/>
      <c r="AD779" s="344"/>
      <c r="AE779" s="344"/>
      <c r="AF779" s="344"/>
      <c r="AG779" s="101"/>
      <c r="AH779" s="344"/>
      <c r="AK779" s="3">
        <f t="shared" si="37"/>
        <v>0</v>
      </c>
      <c r="AL779" s="3">
        <f t="shared" si="38"/>
        <v>0</v>
      </c>
      <c r="AM779" s="3">
        <f t="shared" si="39"/>
        <v>0</v>
      </c>
      <c r="AN779" s="3">
        <f t="shared" si="42"/>
        <v>0</v>
      </c>
    </row>
    <row r="780">
      <c r="A780" s="343"/>
      <c r="B780" s="344"/>
      <c r="C780" s="344"/>
      <c r="D780" s="344"/>
      <c r="E780" s="344"/>
      <c r="F780" s="345"/>
      <c r="G780" s="346"/>
      <c r="H780" s="347"/>
      <c r="I780" s="348"/>
      <c r="J780" s="345"/>
      <c r="K780" s="349"/>
      <c r="L780" s="344"/>
      <c r="M780" s="350"/>
      <c r="N780" s="351"/>
      <c r="O780" s="352"/>
      <c r="P780" s="353"/>
      <c r="Q780" s="354"/>
      <c r="R780" s="355"/>
      <c r="S780" s="356"/>
      <c r="T780" s="357"/>
      <c r="U780" s="358"/>
      <c r="V780" s="358"/>
      <c r="W780" s="358"/>
      <c r="X780" s="359"/>
      <c r="Y780" s="344"/>
      <c r="Z780" s="344"/>
      <c r="AA780" s="344"/>
      <c r="AB780" s="344"/>
      <c r="AC780" s="344"/>
      <c r="AD780" s="344"/>
      <c r="AE780" s="344"/>
      <c r="AF780" s="344"/>
      <c r="AG780" s="101"/>
      <c r="AH780" s="344"/>
      <c r="AK780" s="3">
        <f t="shared" si="37"/>
        <v>0</v>
      </c>
      <c r="AL780" s="3">
        <f t="shared" si="38"/>
        <v>0</v>
      </c>
      <c r="AM780" s="3">
        <f t="shared" si="39"/>
        <v>0</v>
      </c>
      <c r="AN780" s="3">
        <f t="shared" si="42"/>
        <v>0</v>
      </c>
    </row>
    <row r="781">
      <c r="A781" s="343"/>
      <c r="B781" s="344"/>
      <c r="C781" s="344"/>
      <c r="D781" s="344"/>
      <c r="E781" s="344"/>
      <c r="F781" s="345"/>
      <c r="G781" s="346"/>
      <c r="H781" s="347"/>
      <c r="I781" s="348"/>
      <c r="J781" s="345"/>
      <c r="K781" s="349"/>
      <c r="L781" s="344"/>
      <c r="M781" s="350"/>
      <c r="N781" s="351"/>
      <c r="O781" s="352"/>
      <c r="P781" s="353"/>
      <c r="Q781" s="354"/>
      <c r="R781" s="355"/>
      <c r="S781" s="356"/>
      <c r="T781" s="357"/>
      <c r="U781" s="358"/>
      <c r="V781" s="358"/>
      <c r="W781" s="358"/>
      <c r="X781" s="359"/>
      <c r="Y781" s="344"/>
      <c r="Z781" s="344"/>
      <c r="AA781" s="344"/>
      <c r="AB781" s="344"/>
      <c r="AC781" s="344"/>
      <c r="AD781" s="344"/>
      <c r="AE781" s="344"/>
      <c r="AF781" s="344"/>
      <c r="AG781" s="101"/>
      <c r="AH781" s="344"/>
      <c r="AK781" s="3">
        <f t="shared" si="37"/>
        <v>0</v>
      </c>
      <c r="AL781" s="3">
        <f t="shared" si="38"/>
        <v>0</v>
      </c>
      <c r="AM781" s="3">
        <f t="shared" si="39"/>
        <v>0</v>
      </c>
      <c r="AN781" s="3">
        <f t="shared" si="42"/>
        <v>0</v>
      </c>
    </row>
    <row r="782">
      <c r="A782" s="343"/>
      <c r="B782" s="344"/>
      <c r="C782" s="344"/>
      <c r="D782" s="344"/>
      <c r="E782" s="344"/>
      <c r="F782" s="345"/>
      <c r="G782" s="346"/>
      <c r="H782" s="347"/>
      <c r="I782" s="348"/>
      <c r="J782" s="345"/>
      <c r="K782" s="349"/>
      <c r="L782" s="344"/>
      <c r="M782" s="350"/>
      <c r="N782" s="351"/>
      <c r="O782" s="352"/>
      <c r="P782" s="353"/>
      <c r="Q782" s="354"/>
      <c r="R782" s="355"/>
      <c r="S782" s="356"/>
      <c r="T782" s="357"/>
      <c r="U782" s="358"/>
      <c r="V782" s="358"/>
      <c r="W782" s="358"/>
      <c r="X782" s="359"/>
      <c r="Y782" s="344"/>
      <c r="Z782" s="344"/>
      <c r="AA782" s="344"/>
      <c r="AB782" s="344"/>
      <c r="AC782" s="344"/>
      <c r="AD782" s="344"/>
      <c r="AE782" s="344"/>
      <c r="AF782" s="344"/>
      <c r="AG782" s="101"/>
      <c r="AH782" s="344"/>
      <c r="AK782" s="3">
        <f t="shared" si="37"/>
        <v>0</v>
      </c>
      <c r="AL782" s="3">
        <f t="shared" si="38"/>
        <v>0</v>
      </c>
      <c r="AM782" s="3">
        <f t="shared" si="39"/>
        <v>0</v>
      </c>
      <c r="AN782" s="3">
        <f t="shared" si="42"/>
        <v>0</v>
      </c>
    </row>
    <row r="783">
      <c r="A783" s="343"/>
      <c r="B783" s="344"/>
      <c r="C783" s="344"/>
      <c r="D783" s="344"/>
      <c r="E783" s="344"/>
      <c r="F783" s="345"/>
      <c r="G783" s="346"/>
      <c r="H783" s="347"/>
      <c r="I783" s="348"/>
      <c r="J783" s="345"/>
      <c r="K783" s="349"/>
      <c r="L783" s="344"/>
      <c r="M783" s="350"/>
      <c r="N783" s="351"/>
      <c r="O783" s="352"/>
      <c r="P783" s="353"/>
      <c r="Q783" s="354"/>
      <c r="R783" s="355"/>
      <c r="S783" s="356"/>
      <c r="T783" s="357"/>
      <c r="U783" s="358"/>
      <c r="V783" s="358"/>
      <c r="W783" s="358"/>
      <c r="X783" s="359"/>
      <c r="Y783" s="344"/>
      <c r="Z783" s="344"/>
      <c r="AA783" s="344"/>
      <c r="AB783" s="344"/>
      <c r="AC783" s="344"/>
      <c r="AD783" s="344"/>
      <c r="AE783" s="344"/>
      <c r="AF783" s="344"/>
      <c r="AG783" s="101"/>
      <c r="AH783" s="344"/>
      <c r="AK783" s="3">
        <f t="shared" si="37"/>
        <v>0</v>
      </c>
      <c r="AL783" s="3">
        <f t="shared" si="38"/>
        <v>0</v>
      </c>
      <c r="AM783" s="3">
        <f t="shared" si="39"/>
        <v>0</v>
      </c>
      <c r="AN783" s="3">
        <f t="shared" si="42"/>
        <v>0</v>
      </c>
    </row>
    <row r="784">
      <c r="A784" s="343"/>
      <c r="B784" s="344"/>
      <c r="C784" s="344"/>
      <c r="D784" s="344"/>
      <c r="E784" s="344"/>
      <c r="F784" s="345"/>
      <c r="G784" s="346"/>
      <c r="H784" s="347"/>
      <c r="I784" s="348"/>
      <c r="J784" s="345"/>
      <c r="K784" s="349"/>
      <c r="L784" s="344"/>
      <c r="M784" s="350"/>
      <c r="N784" s="351"/>
      <c r="O784" s="352"/>
      <c r="P784" s="353"/>
      <c r="Q784" s="354"/>
      <c r="R784" s="355"/>
      <c r="S784" s="356"/>
      <c r="T784" s="357"/>
      <c r="U784" s="358"/>
      <c r="V784" s="358"/>
      <c r="W784" s="358"/>
      <c r="X784" s="359"/>
      <c r="Y784" s="344"/>
      <c r="Z784" s="344"/>
      <c r="AA784" s="344"/>
      <c r="AB784" s="344"/>
      <c r="AC784" s="344"/>
      <c r="AD784" s="344"/>
      <c r="AE784" s="344"/>
      <c r="AF784" s="344"/>
      <c r="AG784" s="101"/>
      <c r="AH784" s="344"/>
      <c r="AK784" s="3">
        <f t="shared" si="37"/>
        <v>0</v>
      </c>
      <c r="AL784" s="3">
        <f t="shared" si="38"/>
        <v>0</v>
      </c>
      <c r="AM784" s="3">
        <f t="shared" si="39"/>
        <v>0</v>
      </c>
      <c r="AN784" s="3">
        <f t="shared" si="42"/>
        <v>0</v>
      </c>
    </row>
    <row r="785">
      <c r="A785" s="343"/>
      <c r="B785" s="344"/>
      <c r="C785" s="344"/>
      <c r="D785" s="344"/>
      <c r="E785" s="344"/>
      <c r="F785" s="345"/>
      <c r="G785" s="346"/>
      <c r="H785" s="347"/>
      <c r="I785" s="348"/>
      <c r="J785" s="345"/>
      <c r="K785" s="349"/>
      <c r="L785" s="344"/>
      <c r="M785" s="350"/>
      <c r="N785" s="351"/>
      <c r="O785" s="352"/>
      <c r="P785" s="353"/>
      <c r="Q785" s="354"/>
      <c r="R785" s="355"/>
      <c r="S785" s="356"/>
      <c r="T785" s="357"/>
      <c r="U785" s="358"/>
      <c r="V785" s="358"/>
      <c r="W785" s="358"/>
      <c r="X785" s="359"/>
      <c r="Y785" s="344"/>
      <c r="Z785" s="344"/>
      <c r="AA785" s="344"/>
      <c r="AB785" s="344"/>
      <c r="AC785" s="344"/>
      <c r="AD785" s="344"/>
      <c r="AE785" s="344"/>
      <c r="AF785" s="344"/>
      <c r="AG785" s="101"/>
      <c r="AH785" s="344"/>
      <c r="AK785" s="3">
        <f t="shared" si="37"/>
        <v>0</v>
      </c>
      <c r="AL785" s="3">
        <f t="shared" si="38"/>
        <v>0</v>
      </c>
      <c r="AM785" s="3">
        <f t="shared" si="39"/>
        <v>0</v>
      </c>
      <c r="AN785" s="3">
        <f t="shared" si="42"/>
        <v>0</v>
      </c>
    </row>
    <row r="786">
      <c r="A786" s="343"/>
      <c r="B786" s="344"/>
      <c r="C786" s="344"/>
      <c r="D786" s="344"/>
      <c r="E786" s="344"/>
      <c r="F786" s="345"/>
      <c r="G786" s="346"/>
      <c r="H786" s="347"/>
      <c r="I786" s="348"/>
      <c r="J786" s="345"/>
      <c r="K786" s="349"/>
      <c r="L786" s="344"/>
      <c r="M786" s="350"/>
      <c r="N786" s="351"/>
      <c r="O786" s="352"/>
      <c r="P786" s="353"/>
      <c r="Q786" s="354"/>
      <c r="R786" s="355"/>
      <c r="S786" s="356"/>
      <c r="T786" s="357"/>
      <c r="U786" s="358"/>
      <c r="V786" s="358"/>
      <c r="W786" s="358"/>
      <c r="X786" s="359"/>
      <c r="Y786" s="344"/>
      <c r="Z786" s="344"/>
      <c r="AA786" s="344"/>
      <c r="AB786" s="344"/>
      <c r="AC786" s="344"/>
      <c r="AD786" s="344"/>
      <c r="AE786" s="344"/>
      <c r="AF786" s="344"/>
      <c r="AG786" s="101"/>
      <c r="AH786" s="344"/>
      <c r="AK786" s="3">
        <f t="shared" si="37"/>
        <v>0</v>
      </c>
      <c r="AL786" s="3">
        <f t="shared" si="38"/>
        <v>0</v>
      </c>
      <c r="AM786" s="3">
        <f t="shared" si="39"/>
        <v>0</v>
      </c>
      <c r="AN786" s="3">
        <f t="shared" si="42"/>
        <v>0</v>
      </c>
    </row>
    <row r="787">
      <c r="A787" s="343"/>
      <c r="B787" s="344"/>
      <c r="C787" s="344"/>
      <c r="D787" s="344"/>
      <c r="E787" s="344"/>
      <c r="F787" s="345"/>
      <c r="G787" s="346"/>
      <c r="H787" s="347"/>
      <c r="I787" s="348"/>
      <c r="J787" s="345"/>
      <c r="K787" s="349"/>
      <c r="L787" s="344"/>
      <c r="M787" s="350"/>
      <c r="N787" s="351"/>
      <c r="O787" s="352"/>
      <c r="P787" s="353"/>
      <c r="Q787" s="354"/>
      <c r="R787" s="355"/>
      <c r="S787" s="356"/>
      <c r="T787" s="357"/>
      <c r="U787" s="358"/>
      <c r="V787" s="358"/>
      <c r="W787" s="358"/>
      <c r="X787" s="359"/>
      <c r="Y787" s="344"/>
      <c r="Z787" s="344"/>
      <c r="AA787" s="344"/>
      <c r="AB787" s="344"/>
      <c r="AC787" s="344"/>
      <c r="AD787" s="344"/>
      <c r="AE787" s="344"/>
      <c r="AF787" s="344"/>
      <c r="AG787" s="101"/>
      <c r="AH787" s="344"/>
      <c r="AK787" s="3">
        <f t="shared" si="37"/>
        <v>0</v>
      </c>
      <c r="AL787" s="3">
        <f t="shared" si="38"/>
        <v>0</v>
      </c>
      <c r="AM787" s="3">
        <f t="shared" si="39"/>
        <v>0</v>
      </c>
      <c r="AN787" s="3">
        <f t="shared" si="42"/>
        <v>0</v>
      </c>
    </row>
    <row r="788">
      <c r="A788" s="343"/>
      <c r="B788" s="344"/>
      <c r="C788" s="344"/>
      <c r="D788" s="344"/>
      <c r="E788" s="344"/>
      <c r="F788" s="345"/>
      <c r="G788" s="346"/>
      <c r="H788" s="347"/>
      <c r="I788" s="348"/>
      <c r="J788" s="345"/>
      <c r="K788" s="349"/>
      <c r="L788" s="344"/>
      <c r="M788" s="350"/>
      <c r="N788" s="351"/>
      <c r="O788" s="352"/>
      <c r="P788" s="353"/>
      <c r="Q788" s="354"/>
      <c r="R788" s="355"/>
      <c r="S788" s="356"/>
      <c r="T788" s="357"/>
      <c r="U788" s="358"/>
      <c r="V788" s="358"/>
      <c r="W788" s="358"/>
      <c r="X788" s="359"/>
      <c r="Y788" s="344"/>
      <c r="Z788" s="344"/>
      <c r="AA788" s="344"/>
      <c r="AB788" s="344"/>
      <c r="AC788" s="344"/>
      <c r="AD788" s="344"/>
      <c r="AE788" s="344"/>
      <c r="AF788" s="344"/>
      <c r="AG788" s="101"/>
      <c r="AH788" s="344"/>
      <c r="AK788" s="3">
        <f t="shared" si="37"/>
        <v>0</v>
      </c>
      <c r="AL788" s="3">
        <f t="shared" si="38"/>
        <v>0</v>
      </c>
      <c r="AM788" s="3">
        <f t="shared" si="39"/>
        <v>0</v>
      </c>
      <c r="AN788" s="3">
        <f t="shared" si="42"/>
        <v>0</v>
      </c>
    </row>
    <row r="789">
      <c r="A789" s="343"/>
      <c r="B789" s="344"/>
      <c r="C789" s="344"/>
      <c r="D789" s="344"/>
      <c r="E789" s="344"/>
      <c r="F789" s="345"/>
      <c r="G789" s="346"/>
      <c r="H789" s="347"/>
      <c r="I789" s="348"/>
      <c r="J789" s="345"/>
      <c r="K789" s="349"/>
      <c r="L789" s="344"/>
      <c r="M789" s="350"/>
      <c r="N789" s="351"/>
      <c r="O789" s="352"/>
      <c r="P789" s="353"/>
      <c r="Q789" s="354"/>
      <c r="R789" s="355"/>
      <c r="S789" s="356"/>
      <c r="T789" s="357"/>
      <c r="U789" s="358"/>
      <c r="V789" s="358"/>
      <c r="W789" s="358"/>
      <c r="X789" s="359"/>
      <c r="Y789" s="344"/>
      <c r="Z789" s="344"/>
      <c r="AA789" s="344"/>
      <c r="AB789" s="344"/>
      <c r="AC789" s="344"/>
      <c r="AD789" s="344"/>
      <c r="AE789" s="344"/>
      <c r="AF789" s="344"/>
      <c r="AG789" s="101"/>
      <c r="AH789" s="344"/>
      <c r="AK789" s="3">
        <f t="shared" si="37"/>
        <v>0</v>
      </c>
      <c r="AL789" s="3">
        <f t="shared" si="38"/>
        <v>0</v>
      </c>
      <c r="AM789" s="3">
        <f t="shared" si="39"/>
        <v>0</v>
      </c>
      <c r="AN789" s="3">
        <f t="shared" si="42"/>
        <v>0</v>
      </c>
    </row>
    <row r="790">
      <c r="A790" s="343"/>
      <c r="B790" s="344"/>
      <c r="C790" s="344"/>
      <c r="D790" s="344"/>
      <c r="E790" s="344"/>
      <c r="F790" s="345"/>
      <c r="G790" s="346"/>
      <c r="H790" s="347"/>
      <c r="I790" s="348"/>
      <c r="J790" s="345"/>
      <c r="K790" s="349"/>
      <c r="L790" s="344"/>
      <c r="M790" s="350"/>
      <c r="N790" s="351"/>
      <c r="O790" s="352"/>
      <c r="P790" s="353"/>
      <c r="Q790" s="354"/>
      <c r="R790" s="355"/>
      <c r="S790" s="356"/>
      <c r="T790" s="357"/>
      <c r="U790" s="358"/>
      <c r="V790" s="358"/>
      <c r="W790" s="358"/>
      <c r="X790" s="359"/>
      <c r="Y790" s="344"/>
      <c r="Z790" s="344"/>
      <c r="AA790" s="344"/>
      <c r="AB790" s="344"/>
      <c r="AC790" s="344"/>
      <c r="AD790" s="344"/>
      <c r="AE790" s="344"/>
      <c r="AF790" s="344"/>
      <c r="AG790" s="101"/>
      <c r="AH790" s="344"/>
      <c r="AK790" s="3">
        <f t="shared" si="37"/>
        <v>0</v>
      </c>
      <c r="AL790" s="3">
        <f t="shared" si="38"/>
        <v>0</v>
      </c>
      <c r="AM790" s="3">
        <f t="shared" si="39"/>
        <v>0</v>
      </c>
      <c r="AN790" s="3">
        <f t="shared" si="42"/>
        <v>0</v>
      </c>
    </row>
    <row r="791">
      <c r="A791" s="343"/>
      <c r="B791" s="344"/>
      <c r="C791" s="344"/>
      <c r="D791" s="344"/>
      <c r="E791" s="344"/>
      <c r="F791" s="345"/>
      <c r="G791" s="346"/>
      <c r="H791" s="347"/>
      <c r="I791" s="348"/>
      <c r="J791" s="345"/>
      <c r="K791" s="349"/>
      <c r="L791" s="344"/>
      <c r="M791" s="350"/>
      <c r="N791" s="351"/>
      <c r="O791" s="352"/>
      <c r="P791" s="353"/>
      <c r="Q791" s="354"/>
      <c r="R791" s="355"/>
      <c r="S791" s="356"/>
      <c r="T791" s="357"/>
      <c r="U791" s="358"/>
      <c r="V791" s="358"/>
      <c r="W791" s="358"/>
      <c r="X791" s="359"/>
      <c r="Y791" s="344"/>
      <c r="Z791" s="344"/>
      <c r="AA791" s="344"/>
      <c r="AB791" s="344"/>
      <c r="AC791" s="344"/>
      <c r="AD791" s="344"/>
      <c r="AE791" s="344"/>
      <c r="AF791" s="344"/>
      <c r="AG791" s="101"/>
      <c r="AH791" s="344"/>
      <c r="AK791" s="3">
        <f t="shared" si="37"/>
        <v>0</v>
      </c>
      <c r="AL791" s="3">
        <f t="shared" si="38"/>
        <v>0</v>
      </c>
      <c r="AM791" s="3">
        <f t="shared" si="39"/>
        <v>0</v>
      </c>
      <c r="AN791" s="3">
        <f t="shared" si="42"/>
        <v>0</v>
      </c>
    </row>
    <row r="792">
      <c r="A792" s="343"/>
      <c r="B792" s="344"/>
      <c r="C792" s="344"/>
      <c r="D792" s="344"/>
      <c r="E792" s="344"/>
      <c r="F792" s="345"/>
      <c r="G792" s="346"/>
      <c r="H792" s="347"/>
      <c r="I792" s="348"/>
      <c r="J792" s="345"/>
      <c r="K792" s="349"/>
      <c r="L792" s="344"/>
      <c r="M792" s="350"/>
      <c r="N792" s="351"/>
      <c r="O792" s="352"/>
      <c r="P792" s="353"/>
      <c r="Q792" s="354"/>
      <c r="R792" s="355"/>
      <c r="S792" s="356"/>
      <c r="T792" s="357"/>
      <c r="U792" s="358"/>
      <c r="V792" s="358"/>
      <c r="W792" s="358"/>
      <c r="X792" s="359"/>
      <c r="Y792" s="344"/>
      <c r="Z792" s="344"/>
      <c r="AA792" s="344"/>
      <c r="AB792" s="344"/>
      <c r="AC792" s="344"/>
      <c r="AD792" s="344"/>
      <c r="AE792" s="344"/>
      <c r="AF792" s="344"/>
      <c r="AG792" s="101"/>
      <c r="AH792" s="344"/>
      <c r="AK792" s="3">
        <f t="shared" si="37"/>
        <v>0</v>
      </c>
      <c r="AL792" s="3">
        <f t="shared" si="38"/>
        <v>0</v>
      </c>
      <c r="AM792" s="3">
        <f t="shared" si="39"/>
        <v>0</v>
      </c>
      <c r="AN792" s="3">
        <f t="shared" si="42"/>
        <v>0</v>
      </c>
    </row>
    <row r="793">
      <c r="A793" s="343"/>
      <c r="B793" s="344"/>
      <c r="C793" s="344"/>
      <c r="D793" s="344"/>
      <c r="E793" s="344"/>
      <c r="F793" s="345"/>
      <c r="G793" s="346"/>
      <c r="H793" s="347"/>
      <c r="I793" s="348"/>
      <c r="J793" s="345"/>
      <c r="K793" s="349"/>
      <c r="L793" s="344"/>
      <c r="M793" s="350"/>
      <c r="N793" s="351"/>
      <c r="O793" s="352"/>
      <c r="P793" s="353"/>
      <c r="Q793" s="354"/>
      <c r="R793" s="355"/>
      <c r="S793" s="356"/>
      <c r="T793" s="357"/>
      <c r="U793" s="358"/>
      <c r="V793" s="358"/>
      <c r="W793" s="358"/>
      <c r="X793" s="359"/>
      <c r="Y793" s="344"/>
      <c r="Z793" s="344"/>
      <c r="AA793" s="344"/>
      <c r="AB793" s="344"/>
      <c r="AC793" s="344"/>
      <c r="AD793" s="344"/>
      <c r="AE793" s="344"/>
      <c r="AF793" s="344"/>
      <c r="AG793" s="101"/>
      <c r="AH793" s="344"/>
      <c r="AK793" s="3">
        <f t="shared" si="37"/>
        <v>0</v>
      </c>
      <c r="AL793" s="3">
        <f t="shared" si="38"/>
        <v>0</v>
      </c>
      <c r="AM793" s="3">
        <f t="shared" si="39"/>
        <v>0</v>
      </c>
      <c r="AN793" s="3">
        <f t="shared" si="42"/>
        <v>0</v>
      </c>
    </row>
    <row r="794">
      <c r="A794" s="343"/>
      <c r="B794" s="344"/>
      <c r="C794" s="344"/>
      <c r="D794" s="344"/>
      <c r="E794" s="344"/>
      <c r="F794" s="345"/>
      <c r="G794" s="346"/>
      <c r="H794" s="347"/>
      <c r="I794" s="348"/>
      <c r="J794" s="345"/>
      <c r="K794" s="349"/>
      <c r="L794" s="344"/>
      <c r="M794" s="350"/>
      <c r="N794" s="351"/>
      <c r="O794" s="352"/>
      <c r="P794" s="353"/>
      <c r="Q794" s="354"/>
      <c r="R794" s="355"/>
      <c r="S794" s="356"/>
      <c r="T794" s="357"/>
      <c r="U794" s="358"/>
      <c r="V794" s="358"/>
      <c r="W794" s="358"/>
      <c r="X794" s="359"/>
      <c r="Y794" s="344"/>
      <c r="Z794" s="344"/>
      <c r="AA794" s="344"/>
      <c r="AB794" s="344"/>
      <c r="AC794" s="344"/>
      <c r="AD794" s="344"/>
      <c r="AE794" s="344"/>
      <c r="AF794" s="344"/>
      <c r="AG794" s="101"/>
      <c r="AH794" s="344"/>
      <c r="AK794" s="3">
        <f t="shared" si="37"/>
        <v>0</v>
      </c>
      <c r="AL794" s="3">
        <f t="shared" si="38"/>
        <v>0</v>
      </c>
      <c r="AM794" s="3">
        <f t="shared" si="39"/>
        <v>0</v>
      </c>
      <c r="AN794" s="3">
        <f t="shared" si="42"/>
        <v>0</v>
      </c>
    </row>
    <row r="795">
      <c r="A795" s="343"/>
      <c r="B795" s="344"/>
      <c r="C795" s="344"/>
      <c r="D795" s="344"/>
      <c r="E795" s="344"/>
      <c r="F795" s="345"/>
      <c r="G795" s="346"/>
      <c r="H795" s="347"/>
      <c r="I795" s="348"/>
      <c r="J795" s="345"/>
      <c r="K795" s="349"/>
      <c r="L795" s="344"/>
      <c r="M795" s="350"/>
      <c r="N795" s="351"/>
      <c r="O795" s="352"/>
      <c r="P795" s="353"/>
      <c r="Q795" s="354"/>
      <c r="R795" s="355"/>
      <c r="S795" s="356"/>
      <c r="T795" s="357"/>
      <c r="U795" s="358"/>
      <c r="V795" s="358"/>
      <c r="W795" s="358"/>
      <c r="X795" s="359"/>
      <c r="Y795" s="344"/>
      <c r="Z795" s="344"/>
      <c r="AA795" s="344"/>
      <c r="AB795" s="344"/>
      <c r="AC795" s="344"/>
      <c r="AD795" s="344"/>
      <c r="AE795" s="344"/>
      <c r="AF795" s="344"/>
      <c r="AG795" s="101"/>
      <c r="AH795" s="344"/>
      <c r="AK795" s="3">
        <f t="shared" si="37"/>
        <v>0</v>
      </c>
      <c r="AL795" s="3">
        <f t="shared" si="38"/>
        <v>0</v>
      </c>
      <c r="AM795" s="3">
        <f t="shared" si="39"/>
        <v>0</v>
      </c>
      <c r="AN795" s="3">
        <f t="shared" si="42"/>
        <v>0</v>
      </c>
    </row>
    <row r="796">
      <c r="A796" s="343"/>
      <c r="B796" s="344"/>
      <c r="C796" s="344"/>
      <c r="D796" s="344"/>
      <c r="E796" s="344"/>
      <c r="F796" s="345"/>
      <c r="G796" s="346"/>
      <c r="H796" s="347"/>
      <c r="I796" s="348"/>
      <c r="J796" s="345"/>
      <c r="K796" s="349"/>
      <c r="L796" s="344"/>
      <c r="M796" s="350"/>
      <c r="N796" s="351"/>
      <c r="O796" s="352"/>
      <c r="P796" s="353"/>
      <c r="Q796" s="354"/>
      <c r="R796" s="355"/>
      <c r="S796" s="356"/>
      <c r="T796" s="357"/>
      <c r="U796" s="358"/>
      <c r="V796" s="358"/>
      <c r="W796" s="358"/>
      <c r="X796" s="359"/>
      <c r="Y796" s="344"/>
      <c r="Z796" s="344"/>
      <c r="AA796" s="344"/>
      <c r="AB796" s="344"/>
      <c r="AC796" s="344"/>
      <c r="AD796" s="344"/>
      <c r="AE796" s="344"/>
      <c r="AF796" s="344"/>
      <c r="AG796" s="101"/>
      <c r="AH796" s="344"/>
      <c r="AK796" s="3">
        <f t="shared" si="37"/>
        <v>0</v>
      </c>
      <c r="AL796" s="3">
        <f t="shared" si="38"/>
        <v>0</v>
      </c>
      <c r="AM796" s="3">
        <f t="shared" si="39"/>
        <v>0</v>
      </c>
      <c r="AN796" s="3">
        <f t="shared" si="42"/>
        <v>0</v>
      </c>
    </row>
    <row r="797">
      <c r="A797" s="343"/>
      <c r="B797" s="344"/>
      <c r="C797" s="344"/>
      <c r="D797" s="344"/>
      <c r="E797" s="344"/>
      <c r="F797" s="345"/>
      <c r="G797" s="346"/>
      <c r="H797" s="347"/>
      <c r="I797" s="348"/>
      <c r="J797" s="345"/>
      <c r="K797" s="349"/>
      <c r="L797" s="344"/>
      <c r="M797" s="350"/>
      <c r="N797" s="351"/>
      <c r="O797" s="352"/>
      <c r="P797" s="353"/>
      <c r="Q797" s="354"/>
      <c r="R797" s="355"/>
      <c r="S797" s="356"/>
      <c r="T797" s="357"/>
      <c r="U797" s="358"/>
      <c r="V797" s="358"/>
      <c r="W797" s="358"/>
      <c r="X797" s="359"/>
      <c r="Y797" s="344"/>
      <c r="Z797" s="344"/>
      <c r="AA797" s="344"/>
      <c r="AB797" s="344"/>
      <c r="AC797" s="344"/>
      <c r="AD797" s="344"/>
      <c r="AE797" s="344"/>
      <c r="AF797" s="344"/>
      <c r="AG797" s="101"/>
      <c r="AH797" s="344"/>
      <c r="AK797" s="3">
        <f t="shared" si="37"/>
        <v>0</v>
      </c>
      <c r="AL797" s="3">
        <f t="shared" si="38"/>
        <v>0</v>
      </c>
      <c r="AM797" s="3">
        <f t="shared" si="39"/>
        <v>0</v>
      </c>
      <c r="AN797" s="3">
        <f t="shared" si="42"/>
        <v>0</v>
      </c>
    </row>
    <row r="798">
      <c r="A798" s="343"/>
      <c r="B798" s="344"/>
      <c r="C798" s="344"/>
      <c r="D798" s="344"/>
      <c r="E798" s="344"/>
      <c r="F798" s="345"/>
      <c r="G798" s="346"/>
      <c r="H798" s="347"/>
      <c r="I798" s="348"/>
      <c r="J798" s="345"/>
      <c r="K798" s="349"/>
      <c r="L798" s="344"/>
      <c r="M798" s="350"/>
      <c r="N798" s="351"/>
      <c r="O798" s="352"/>
      <c r="P798" s="353"/>
      <c r="Q798" s="354"/>
      <c r="R798" s="355"/>
      <c r="S798" s="356"/>
      <c r="T798" s="357"/>
      <c r="U798" s="358"/>
      <c r="V798" s="358"/>
      <c r="W798" s="358"/>
      <c r="X798" s="359"/>
      <c r="Y798" s="344"/>
      <c r="Z798" s="344"/>
      <c r="AA798" s="344"/>
      <c r="AB798" s="344"/>
      <c r="AC798" s="344"/>
      <c r="AD798" s="344"/>
      <c r="AE798" s="344"/>
      <c r="AF798" s="344"/>
      <c r="AG798" s="101"/>
      <c r="AH798" s="344"/>
      <c r="AK798" s="3">
        <f t="shared" si="37"/>
        <v>0</v>
      </c>
      <c r="AL798" s="3">
        <f t="shared" si="38"/>
        <v>0</v>
      </c>
      <c r="AM798" s="3">
        <f t="shared" si="39"/>
        <v>0</v>
      </c>
      <c r="AN798" s="3">
        <f t="shared" si="42"/>
        <v>0</v>
      </c>
    </row>
    <row r="799">
      <c r="A799" s="343"/>
      <c r="B799" s="344"/>
      <c r="C799" s="344"/>
      <c r="D799" s="344"/>
      <c r="E799" s="344"/>
      <c r="F799" s="345"/>
      <c r="G799" s="346"/>
      <c r="H799" s="347"/>
      <c r="I799" s="348"/>
      <c r="J799" s="345"/>
      <c r="K799" s="349"/>
      <c r="L799" s="344"/>
      <c r="M799" s="350"/>
      <c r="N799" s="351"/>
      <c r="O799" s="352"/>
      <c r="P799" s="353"/>
      <c r="Q799" s="354"/>
      <c r="R799" s="355"/>
      <c r="S799" s="356"/>
      <c r="T799" s="357"/>
      <c r="U799" s="358"/>
      <c r="V799" s="358"/>
      <c r="W799" s="358"/>
      <c r="X799" s="359"/>
      <c r="Y799" s="344"/>
      <c r="Z799" s="344"/>
      <c r="AA799" s="344"/>
      <c r="AB799" s="344"/>
      <c r="AC799" s="344"/>
      <c r="AD799" s="344"/>
      <c r="AE799" s="344"/>
      <c r="AF799" s="344"/>
      <c r="AG799" s="101"/>
      <c r="AH799" s="344"/>
      <c r="AK799" s="3">
        <f t="shared" si="37"/>
        <v>0</v>
      </c>
      <c r="AL799" s="3">
        <f t="shared" si="38"/>
        <v>0</v>
      </c>
      <c r="AM799" s="3">
        <f t="shared" si="39"/>
        <v>0</v>
      </c>
      <c r="AN799" s="3">
        <f t="shared" si="42"/>
        <v>0</v>
      </c>
    </row>
    <row r="800">
      <c r="A800" s="343"/>
      <c r="B800" s="344"/>
      <c r="C800" s="344"/>
      <c r="D800" s="344"/>
      <c r="E800" s="344"/>
      <c r="F800" s="345"/>
      <c r="G800" s="346"/>
      <c r="H800" s="347"/>
      <c r="I800" s="348"/>
      <c r="J800" s="345"/>
      <c r="K800" s="349"/>
      <c r="L800" s="344"/>
      <c r="M800" s="350"/>
      <c r="N800" s="351"/>
      <c r="O800" s="352"/>
      <c r="P800" s="353"/>
      <c r="Q800" s="354"/>
      <c r="R800" s="355"/>
      <c r="S800" s="356"/>
      <c r="T800" s="357"/>
      <c r="U800" s="358"/>
      <c r="V800" s="358"/>
      <c r="W800" s="358"/>
      <c r="X800" s="359"/>
      <c r="Y800" s="344"/>
      <c r="Z800" s="344"/>
      <c r="AA800" s="344"/>
      <c r="AB800" s="344"/>
      <c r="AC800" s="344"/>
      <c r="AD800" s="344"/>
      <c r="AE800" s="344"/>
      <c r="AF800" s="344"/>
      <c r="AG800" s="101"/>
      <c r="AH800" s="344"/>
      <c r="AK800" s="3">
        <f t="shared" si="37"/>
        <v>0</v>
      </c>
      <c r="AL800" s="3">
        <f t="shared" si="38"/>
        <v>0</v>
      </c>
      <c r="AM800" s="3">
        <f t="shared" si="39"/>
        <v>0</v>
      </c>
      <c r="AN800" s="3">
        <f t="shared" si="42"/>
        <v>0</v>
      </c>
    </row>
    <row r="801">
      <c r="A801" s="343"/>
      <c r="B801" s="344"/>
      <c r="C801" s="344"/>
      <c r="D801" s="344"/>
      <c r="E801" s="344"/>
      <c r="F801" s="345"/>
      <c r="G801" s="346"/>
      <c r="H801" s="347"/>
      <c r="I801" s="348"/>
      <c r="J801" s="345"/>
      <c r="K801" s="349"/>
      <c r="L801" s="344"/>
      <c r="M801" s="350"/>
      <c r="N801" s="351"/>
      <c r="O801" s="352"/>
      <c r="P801" s="353"/>
      <c r="Q801" s="354"/>
      <c r="R801" s="355"/>
      <c r="S801" s="356"/>
      <c r="T801" s="357"/>
      <c r="U801" s="358"/>
      <c r="V801" s="358"/>
      <c r="W801" s="358"/>
      <c r="X801" s="359"/>
      <c r="Y801" s="344"/>
      <c r="Z801" s="344"/>
      <c r="AA801" s="344"/>
      <c r="AB801" s="344"/>
      <c r="AC801" s="344"/>
      <c r="AD801" s="344"/>
      <c r="AE801" s="344"/>
      <c r="AF801" s="344"/>
      <c r="AG801" s="101"/>
      <c r="AH801" s="344"/>
      <c r="AK801" s="3">
        <f t="shared" si="37"/>
        <v>0</v>
      </c>
      <c r="AL801" s="3">
        <f t="shared" si="38"/>
        <v>0</v>
      </c>
      <c r="AM801" s="3">
        <f t="shared" si="39"/>
        <v>0</v>
      </c>
      <c r="AN801" s="3">
        <f t="shared" si="42"/>
        <v>0</v>
      </c>
    </row>
    <row r="802">
      <c r="A802" s="343"/>
      <c r="B802" s="344"/>
      <c r="C802" s="344"/>
      <c r="D802" s="344"/>
      <c r="E802" s="344"/>
      <c r="F802" s="345"/>
      <c r="G802" s="346"/>
      <c r="H802" s="347"/>
      <c r="I802" s="348"/>
      <c r="J802" s="345"/>
      <c r="K802" s="349"/>
      <c r="L802" s="344"/>
      <c r="M802" s="350"/>
      <c r="N802" s="351"/>
      <c r="O802" s="352"/>
      <c r="P802" s="353"/>
      <c r="Q802" s="354"/>
      <c r="R802" s="355"/>
      <c r="S802" s="356"/>
      <c r="T802" s="357"/>
      <c r="U802" s="358"/>
      <c r="V802" s="358"/>
      <c r="W802" s="358"/>
      <c r="X802" s="359"/>
      <c r="Y802" s="344"/>
      <c r="Z802" s="344"/>
      <c r="AA802" s="344"/>
      <c r="AB802" s="344"/>
      <c r="AC802" s="344"/>
      <c r="AD802" s="344"/>
      <c r="AE802" s="344"/>
      <c r="AF802" s="344"/>
      <c r="AG802" s="101"/>
      <c r="AH802" s="344"/>
      <c r="AK802" s="3">
        <f t="shared" si="37"/>
        <v>0</v>
      </c>
      <c r="AL802" s="3">
        <f t="shared" si="38"/>
        <v>0</v>
      </c>
      <c r="AM802" s="3">
        <f t="shared" si="39"/>
        <v>0</v>
      </c>
      <c r="AN802" s="3">
        <f t="shared" si="42"/>
        <v>0</v>
      </c>
    </row>
    <row r="803">
      <c r="A803" s="343"/>
      <c r="B803" s="344"/>
      <c r="C803" s="344"/>
      <c r="D803" s="344"/>
      <c r="E803" s="344"/>
      <c r="F803" s="345"/>
      <c r="G803" s="346"/>
      <c r="H803" s="347"/>
      <c r="I803" s="348"/>
      <c r="J803" s="345"/>
      <c r="K803" s="349"/>
      <c r="L803" s="344"/>
      <c r="M803" s="350"/>
      <c r="N803" s="351"/>
      <c r="O803" s="352"/>
      <c r="P803" s="353"/>
      <c r="Q803" s="354"/>
      <c r="R803" s="355"/>
      <c r="S803" s="356"/>
      <c r="T803" s="357"/>
      <c r="U803" s="358"/>
      <c r="V803" s="358"/>
      <c r="W803" s="358"/>
      <c r="X803" s="359"/>
      <c r="Y803" s="344"/>
      <c r="Z803" s="344"/>
      <c r="AA803" s="344"/>
      <c r="AB803" s="344"/>
      <c r="AC803" s="344"/>
      <c r="AD803" s="344"/>
      <c r="AE803" s="344"/>
      <c r="AF803" s="344"/>
      <c r="AG803" s="101"/>
      <c r="AH803" s="344"/>
      <c r="AK803" s="3">
        <f t="shared" si="37"/>
        <v>0</v>
      </c>
      <c r="AL803" s="3">
        <f t="shared" si="38"/>
        <v>0</v>
      </c>
      <c r="AM803" s="3">
        <f t="shared" si="39"/>
        <v>0</v>
      </c>
      <c r="AN803" s="3">
        <f t="shared" si="42"/>
        <v>0</v>
      </c>
    </row>
    <row r="804">
      <c r="A804" s="343"/>
      <c r="B804" s="344"/>
      <c r="C804" s="344"/>
      <c r="D804" s="344"/>
      <c r="E804" s="344"/>
      <c r="F804" s="345"/>
      <c r="G804" s="346"/>
      <c r="H804" s="347"/>
      <c r="I804" s="348"/>
      <c r="J804" s="345"/>
      <c r="K804" s="349"/>
      <c r="L804" s="344"/>
      <c r="M804" s="350"/>
      <c r="N804" s="351"/>
      <c r="O804" s="352"/>
      <c r="P804" s="353"/>
      <c r="Q804" s="354"/>
      <c r="R804" s="355"/>
      <c r="S804" s="356"/>
      <c r="T804" s="357"/>
      <c r="U804" s="358"/>
      <c r="V804" s="358"/>
      <c r="W804" s="358"/>
      <c r="X804" s="359"/>
      <c r="Y804" s="344"/>
      <c r="Z804" s="344"/>
      <c r="AA804" s="344"/>
      <c r="AB804" s="344"/>
      <c r="AC804" s="344"/>
      <c r="AD804" s="344"/>
      <c r="AE804" s="344"/>
      <c r="AF804" s="344"/>
      <c r="AG804" s="101"/>
      <c r="AH804" s="344"/>
      <c r="AK804" s="3">
        <f t="shared" si="37"/>
        <v>0</v>
      </c>
      <c r="AL804" s="3">
        <f t="shared" si="38"/>
        <v>0</v>
      </c>
      <c r="AM804" s="3">
        <f t="shared" si="39"/>
        <v>0</v>
      </c>
      <c r="AN804" s="3">
        <f t="shared" si="42"/>
        <v>0</v>
      </c>
    </row>
    <row r="805">
      <c r="A805" s="343"/>
      <c r="B805" s="344"/>
      <c r="C805" s="344"/>
      <c r="D805" s="344"/>
      <c r="E805" s="344"/>
      <c r="F805" s="345"/>
      <c r="G805" s="346"/>
      <c r="H805" s="347"/>
      <c r="I805" s="348"/>
      <c r="J805" s="345"/>
      <c r="K805" s="349"/>
      <c r="L805" s="344"/>
      <c r="M805" s="350"/>
      <c r="N805" s="351"/>
      <c r="O805" s="352"/>
      <c r="P805" s="353"/>
      <c r="Q805" s="354"/>
      <c r="R805" s="355"/>
      <c r="S805" s="356"/>
      <c r="T805" s="357"/>
      <c r="U805" s="358"/>
      <c r="V805" s="358"/>
      <c r="W805" s="358"/>
      <c r="X805" s="359"/>
      <c r="Y805" s="344"/>
      <c r="Z805" s="344"/>
      <c r="AA805" s="344"/>
      <c r="AB805" s="344"/>
      <c r="AC805" s="344"/>
      <c r="AD805" s="344"/>
      <c r="AE805" s="344"/>
      <c r="AF805" s="344"/>
      <c r="AG805" s="101"/>
      <c r="AH805" s="344"/>
      <c r="AK805" s="3">
        <f t="shared" si="37"/>
        <v>0</v>
      </c>
      <c r="AL805" s="3">
        <f t="shared" si="38"/>
        <v>0</v>
      </c>
      <c r="AM805" s="3">
        <f t="shared" si="39"/>
        <v>0</v>
      </c>
      <c r="AN805" s="3">
        <f t="shared" si="42"/>
        <v>0</v>
      </c>
    </row>
    <row r="806">
      <c r="A806" s="343"/>
      <c r="B806" s="344"/>
      <c r="C806" s="344"/>
      <c r="D806" s="344"/>
      <c r="E806" s="344"/>
      <c r="F806" s="345"/>
      <c r="G806" s="346"/>
      <c r="H806" s="347"/>
      <c r="I806" s="348"/>
      <c r="J806" s="345"/>
      <c r="K806" s="349"/>
      <c r="L806" s="344"/>
      <c r="M806" s="350"/>
      <c r="N806" s="351"/>
      <c r="O806" s="352"/>
      <c r="P806" s="353"/>
      <c r="Q806" s="354"/>
      <c r="R806" s="355"/>
      <c r="S806" s="356"/>
      <c r="T806" s="357"/>
      <c r="U806" s="358"/>
      <c r="V806" s="358"/>
      <c r="W806" s="358"/>
      <c r="X806" s="359"/>
      <c r="Y806" s="344"/>
      <c r="Z806" s="344"/>
      <c r="AA806" s="344"/>
      <c r="AB806" s="344"/>
      <c r="AC806" s="344"/>
      <c r="AD806" s="344"/>
      <c r="AE806" s="344"/>
      <c r="AF806" s="344"/>
      <c r="AG806" s="101"/>
      <c r="AH806" s="344"/>
      <c r="AK806" s="3">
        <f t="shared" si="37"/>
        <v>0</v>
      </c>
      <c r="AL806" s="3">
        <f t="shared" si="38"/>
        <v>0</v>
      </c>
      <c r="AM806" s="3">
        <f t="shared" si="39"/>
        <v>0</v>
      </c>
      <c r="AN806" s="3">
        <f t="shared" si="42"/>
        <v>0</v>
      </c>
    </row>
    <row r="807">
      <c r="A807" s="343"/>
      <c r="B807" s="344"/>
      <c r="C807" s="344"/>
      <c r="D807" s="344"/>
      <c r="E807" s="344"/>
      <c r="F807" s="345"/>
      <c r="G807" s="346"/>
      <c r="H807" s="347"/>
      <c r="I807" s="348"/>
      <c r="J807" s="345"/>
      <c r="K807" s="349"/>
      <c r="L807" s="344"/>
      <c r="M807" s="350"/>
      <c r="N807" s="351"/>
      <c r="O807" s="352"/>
      <c r="P807" s="353"/>
      <c r="Q807" s="354"/>
      <c r="R807" s="355"/>
      <c r="S807" s="356"/>
      <c r="T807" s="357"/>
      <c r="U807" s="358"/>
      <c r="V807" s="358"/>
      <c r="W807" s="358"/>
      <c r="X807" s="359"/>
      <c r="Y807" s="344"/>
      <c r="Z807" s="344"/>
      <c r="AA807" s="344"/>
      <c r="AB807" s="344"/>
      <c r="AC807" s="344"/>
      <c r="AD807" s="344"/>
      <c r="AE807" s="344"/>
      <c r="AF807" s="344"/>
      <c r="AG807" s="101"/>
      <c r="AH807" s="344"/>
      <c r="AK807" s="3">
        <f t="shared" si="37"/>
        <v>0</v>
      </c>
      <c r="AL807" s="3">
        <f t="shared" si="38"/>
        <v>0</v>
      </c>
      <c r="AM807" s="3">
        <f t="shared" si="39"/>
        <v>0</v>
      </c>
      <c r="AN807" s="3">
        <f t="shared" si="42"/>
        <v>0</v>
      </c>
    </row>
    <row r="808">
      <c r="A808" s="343"/>
      <c r="B808" s="344"/>
      <c r="C808" s="344"/>
      <c r="D808" s="344"/>
      <c r="E808" s="344"/>
      <c r="F808" s="345"/>
      <c r="G808" s="346"/>
      <c r="H808" s="347"/>
      <c r="I808" s="348"/>
      <c r="J808" s="345"/>
      <c r="K808" s="349"/>
      <c r="L808" s="344"/>
      <c r="M808" s="350"/>
      <c r="N808" s="351"/>
      <c r="O808" s="352"/>
      <c r="P808" s="353"/>
      <c r="Q808" s="354"/>
      <c r="R808" s="355"/>
      <c r="S808" s="356"/>
      <c r="T808" s="357"/>
      <c r="U808" s="358"/>
      <c r="V808" s="358"/>
      <c r="W808" s="358"/>
      <c r="X808" s="359"/>
      <c r="Y808" s="344"/>
      <c r="Z808" s="344"/>
      <c r="AA808" s="344"/>
      <c r="AB808" s="344"/>
      <c r="AC808" s="344"/>
      <c r="AD808" s="344"/>
      <c r="AE808" s="344"/>
      <c r="AF808" s="344"/>
      <c r="AG808" s="101"/>
      <c r="AH808" s="344"/>
      <c r="AK808" s="3">
        <f t="shared" si="37"/>
        <v>0</v>
      </c>
      <c r="AL808" s="3">
        <f t="shared" si="38"/>
        <v>0</v>
      </c>
      <c r="AM808" s="3">
        <f t="shared" si="39"/>
        <v>0</v>
      </c>
      <c r="AN808" s="3">
        <f t="shared" si="42"/>
        <v>0</v>
      </c>
    </row>
    <row r="809">
      <c r="A809" s="343"/>
      <c r="B809" s="344"/>
      <c r="C809" s="344"/>
      <c r="D809" s="344"/>
      <c r="E809" s="344"/>
      <c r="F809" s="345"/>
      <c r="G809" s="346"/>
      <c r="H809" s="347"/>
      <c r="I809" s="348"/>
      <c r="J809" s="345"/>
      <c r="K809" s="349"/>
      <c r="L809" s="344"/>
      <c r="M809" s="350"/>
      <c r="N809" s="351"/>
      <c r="O809" s="352"/>
      <c r="P809" s="353"/>
      <c r="Q809" s="354"/>
      <c r="R809" s="355"/>
      <c r="S809" s="356"/>
      <c r="T809" s="357"/>
      <c r="U809" s="358"/>
      <c r="V809" s="358"/>
      <c r="W809" s="358"/>
      <c r="X809" s="359"/>
      <c r="Y809" s="344"/>
      <c r="Z809" s="344"/>
      <c r="AA809" s="344"/>
      <c r="AB809" s="344"/>
      <c r="AC809" s="344"/>
      <c r="AD809" s="344"/>
      <c r="AE809" s="344"/>
      <c r="AF809" s="344"/>
      <c r="AG809" s="101"/>
      <c r="AH809" s="344"/>
      <c r="AK809" s="3">
        <f t="shared" si="37"/>
        <v>0</v>
      </c>
      <c r="AL809" s="3">
        <f t="shared" si="38"/>
        <v>0</v>
      </c>
      <c r="AM809" s="3">
        <f t="shared" si="39"/>
        <v>0</v>
      </c>
      <c r="AN809" s="3">
        <f t="shared" si="42"/>
        <v>0</v>
      </c>
    </row>
    <row r="810">
      <c r="A810" s="343"/>
      <c r="B810" s="344"/>
      <c r="C810" s="344"/>
      <c r="D810" s="344"/>
      <c r="E810" s="344"/>
      <c r="F810" s="345"/>
      <c r="G810" s="346"/>
      <c r="H810" s="347"/>
      <c r="I810" s="348"/>
      <c r="J810" s="345"/>
      <c r="K810" s="349"/>
      <c r="L810" s="344"/>
      <c r="M810" s="350"/>
      <c r="N810" s="351"/>
      <c r="O810" s="352"/>
      <c r="P810" s="353"/>
      <c r="Q810" s="354"/>
      <c r="R810" s="355"/>
      <c r="S810" s="356"/>
      <c r="T810" s="357"/>
      <c r="U810" s="358"/>
      <c r="V810" s="358"/>
      <c r="W810" s="358"/>
      <c r="X810" s="359"/>
      <c r="Y810" s="344"/>
      <c r="Z810" s="344"/>
      <c r="AA810" s="344"/>
      <c r="AB810" s="344"/>
      <c r="AC810" s="344"/>
      <c r="AD810" s="344"/>
      <c r="AE810" s="344"/>
      <c r="AF810" s="344"/>
      <c r="AG810" s="101"/>
      <c r="AH810" s="344"/>
      <c r="AK810" s="3">
        <f t="shared" si="37"/>
        <v>0</v>
      </c>
      <c r="AL810" s="3">
        <f t="shared" si="38"/>
        <v>0</v>
      </c>
      <c r="AM810" s="3">
        <f t="shared" si="39"/>
        <v>0</v>
      </c>
      <c r="AN810" s="3">
        <f t="shared" si="42"/>
        <v>0</v>
      </c>
    </row>
    <row r="811">
      <c r="A811" s="343"/>
      <c r="B811" s="344"/>
      <c r="C811" s="344"/>
      <c r="D811" s="344"/>
      <c r="E811" s="344"/>
      <c r="F811" s="345"/>
      <c r="G811" s="346"/>
      <c r="H811" s="347"/>
      <c r="I811" s="348"/>
      <c r="J811" s="345"/>
      <c r="K811" s="349"/>
      <c r="L811" s="344"/>
      <c r="M811" s="350"/>
      <c r="N811" s="351"/>
      <c r="O811" s="352"/>
      <c r="P811" s="353"/>
      <c r="Q811" s="354"/>
      <c r="R811" s="355"/>
      <c r="S811" s="356"/>
      <c r="T811" s="357"/>
      <c r="U811" s="358"/>
      <c r="V811" s="358"/>
      <c r="W811" s="358"/>
      <c r="X811" s="359"/>
      <c r="Y811" s="344"/>
      <c r="Z811" s="344"/>
      <c r="AA811" s="344"/>
      <c r="AB811" s="344"/>
      <c r="AC811" s="344"/>
      <c r="AD811" s="344"/>
      <c r="AE811" s="344"/>
      <c r="AF811" s="344"/>
      <c r="AG811" s="101"/>
      <c r="AH811" s="344"/>
      <c r="AK811" s="3">
        <f t="shared" si="37"/>
        <v>0</v>
      </c>
      <c r="AL811" s="3">
        <f t="shared" si="38"/>
        <v>0</v>
      </c>
      <c r="AM811" s="3">
        <f t="shared" si="39"/>
        <v>0</v>
      </c>
      <c r="AN811" s="3">
        <f t="shared" si="42"/>
        <v>0</v>
      </c>
    </row>
    <row r="812">
      <c r="A812" s="343"/>
      <c r="B812" s="344"/>
      <c r="C812" s="344"/>
      <c r="D812" s="344"/>
      <c r="E812" s="344"/>
      <c r="F812" s="345"/>
      <c r="G812" s="346"/>
      <c r="H812" s="347"/>
      <c r="I812" s="348"/>
      <c r="J812" s="345"/>
      <c r="K812" s="349"/>
      <c r="L812" s="344"/>
      <c r="M812" s="350"/>
      <c r="N812" s="351"/>
      <c r="O812" s="352"/>
      <c r="P812" s="353"/>
      <c r="Q812" s="354"/>
      <c r="R812" s="355"/>
      <c r="S812" s="356"/>
      <c r="T812" s="357"/>
      <c r="U812" s="358"/>
      <c r="V812" s="358"/>
      <c r="W812" s="358"/>
      <c r="X812" s="359"/>
      <c r="Y812" s="344"/>
      <c r="Z812" s="344"/>
      <c r="AA812" s="344"/>
      <c r="AB812" s="344"/>
      <c r="AC812" s="344"/>
      <c r="AD812" s="344"/>
      <c r="AE812" s="344"/>
      <c r="AF812" s="344"/>
      <c r="AG812" s="101"/>
      <c r="AH812" s="344"/>
      <c r="AK812" s="3">
        <f t="shared" si="37"/>
        <v>0</v>
      </c>
      <c r="AL812" s="3">
        <f t="shared" si="38"/>
        <v>0</v>
      </c>
      <c r="AM812" s="3">
        <f t="shared" si="39"/>
        <v>0</v>
      </c>
      <c r="AN812" s="3">
        <f t="shared" si="42"/>
        <v>0</v>
      </c>
    </row>
    <row r="813">
      <c r="A813" s="343"/>
      <c r="B813" s="344"/>
      <c r="C813" s="344"/>
      <c r="D813" s="344"/>
      <c r="E813" s="344"/>
      <c r="F813" s="345"/>
      <c r="G813" s="346"/>
      <c r="H813" s="347"/>
      <c r="I813" s="348"/>
      <c r="J813" s="345"/>
      <c r="K813" s="349"/>
      <c r="L813" s="344"/>
      <c r="M813" s="350"/>
      <c r="N813" s="351"/>
      <c r="O813" s="352"/>
      <c r="P813" s="353"/>
      <c r="Q813" s="354"/>
      <c r="R813" s="355"/>
      <c r="S813" s="356"/>
      <c r="T813" s="357"/>
      <c r="U813" s="358"/>
      <c r="V813" s="358"/>
      <c r="W813" s="358"/>
      <c r="X813" s="359"/>
      <c r="Y813" s="344"/>
      <c r="Z813" s="344"/>
      <c r="AA813" s="344"/>
      <c r="AB813" s="344"/>
      <c r="AC813" s="344"/>
      <c r="AD813" s="344"/>
      <c r="AE813" s="344"/>
      <c r="AF813" s="344"/>
      <c r="AG813" s="101"/>
      <c r="AH813" s="344"/>
      <c r="AK813" s="3">
        <f t="shared" si="37"/>
        <v>0</v>
      </c>
      <c r="AL813" s="3">
        <f t="shared" si="38"/>
        <v>0</v>
      </c>
      <c r="AM813" s="3">
        <f t="shared" si="39"/>
        <v>0</v>
      </c>
      <c r="AN813" s="3">
        <f t="shared" si="42"/>
        <v>0</v>
      </c>
    </row>
    <row r="814">
      <c r="A814" s="343"/>
      <c r="B814" s="344"/>
      <c r="C814" s="344"/>
      <c r="D814" s="344"/>
      <c r="E814" s="344"/>
      <c r="F814" s="345"/>
      <c r="G814" s="346"/>
      <c r="H814" s="347"/>
      <c r="I814" s="348"/>
      <c r="J814" s="345"/>
      <c r="K814" s="349"/>
      <c r="L814" s="344"/>
      <c r="M814" s="350"/>
      <c r="N814" s="351"/>
      <c r="O814" s="352"/>
      <c r="P814" s="353"/>
      <c r="Q814" s="354"/>
      <c r="R814" s="355"/>
      <c r="S814" s="356"/>
      <c r="T814" s="357"/>
      <c r="U814" s="358"/>
      <c r="V814" s="358"/>
      <c r="W814" s="358"/>
      <c r="X814" s="359"/>
      <c r="Y814" s="344"/>
      <c r="Z814" s="344"/>
      <c r="AA814" s="344"/>
      <c r="AB814" s="344"/>
      <c r="AC814" s="344"/>
      <c r="AD814" s="344"/>
      <c r="AE814" s="344"/>
      <c r="AF814" s="344"/>
      <c r="AG814" s="101"/>
      <c r="AH814" s="344"/>
      <c r="AK814" s="3">
        <f t="shared" si="37"/>
        <v>0</v>
      </c>
      <c r="AL814" s="3">
        <f t="shared" si="38"/>
        <v>0</v>
      </c>
      <c r="AM814" s="3">
        <f t="shared" si="39"/>
        <v>0</v>
      </c>
      <c r="AN814" s="3">
        <f t="shared" si="42"/>
        <v>0</v>
      </c>
    </row>
    <row r="815">
      <c r="A815" s="343"/>
      <c r="B815" s="344"/>
      <c r="C815" s="344"/>
      <c r="D815" s="344"/>
      <c r="E815" s="344"/>
      <c r="F815" s="345"/>
      <c r="G815" s="346"/>
      <c r="H815" s="347"/>
      <c r="I815" s="348"/>
      <c r="J815" s="345"/>
      <c r="K815" s="349"/>
      <c r="L815" s="344"/>
      <c r="M815" s="350"/>
      <c r="N815" s="351"/>
      <c r="O815" s="352"/>
      <c r="P815" s="353"/>
      <c r="Q815" s="354"/>
      <c r="R815" s="355"/>
      <c r="S815" s="356"/>
      <c r="T815" s="357"/>
      <c r="U815" s="358"/>
      <c r="V815" s="358"/>
      <c r="W815" s="358"/>
      <c r="X815" s="359"/>
      <c r="Y815" s="344"/>
      <c r="Z815" s="344"/>
      <c r="AA815" s="344"/>
      <c r="AB815" s="344"/>
      <c r="AC815" s="344"/>
      <c r="AD815" s="344"/>
      <c r="AE815" s="344"/>
      <c r="AF815" s="344"/>
      <c r="AG815" s="101"/>
      <c r="AH815" s="344"/>
      <c r="AK815" s="3">
        <f t="shared" si="37"/>
        <v>0</v>
      </c>
      <c r="AL815" s="3">
        <f t="shared" si="38"/>
        <v>0</v>
      </c>
      <c r="AM815" s="3">
        <f t="shared" si="39"/>
        <v>0</v>
      </c>
      <c r="AN815" s="3">
        <f t="shared" si="42"/>
        <v>0</v>
      </c>
    </row>
    <row r="816">
      <c r="A816" s="343"/>
      <c r="B816" s="344"/>
      <c r="C816" s="344"/>
      <c r="D816" s="344"/>
      <c r="E816" s="344"/>
      <c r="F816" s="345"/>
      <c r="G816" s="346"/>
      <c r="H816" s="347"/>
      <c r="I816" s="348"/>
      <c r="J816" s="345"/>
      <c r="K816" s="349"/>
      <c r="L816" s="344"/>
      <c r="M816" s="350"/>
      <c r="N816" s="351"/>
      <c r="O816" s="352"/>
      <c r="P816" s="353"/>
      <c r="Q816" s="354"/>
      <c r="R816" s="355"/>
      <c r="S816" s="356"/>
      <c r="T816" s="357"/>
      <c r="U816" s="358"/>
      <c r="V816" s="358"/>
      <c r="W816" s="358"/>
      <c r="X816" s="359"/>
      <c r="Y816" s="344"/>
      <c r="Z816" s="344"/>
      <c r="AA816" s="344"/>
      <c r="AB816" s="344"/>
      <c r="AC816" s="344"/>
      <c r="AD816" s="344"/>
      <c r="AE816" s="344"/>
      <c r="AF816" s="344"/>
      <c r="AG816" s="101"/>
      <c r="AH816" s="344"/>
      <c r="AK816" s="3">
        <f t="shared" si="37"/>
        <v>0</v>
      </c>
      <c r="AL816" s="3">
        <f t="shared" si="38"/>
        <v>0</v>
      </c>
      <c r="AM816" s="3">
        <f t="shared" si="39"/>
        <v>0</v>
      </c>
      <c r="AN816" s="3">
        <f t="shared" si="42"/>
        <v>0</v>
      </c>
    </row>
    <row r="817">
      <c r="A817" s="343"/>
      <c r="B817" s="344"/>
      <c r="C817" s="344"/>
      <c r="D817" s="344"/>
      <c r="E817" s="344"/>
      <c r="F817" s="345"/>
      <c r="G817" s="346"/>
      <c r="H817" s="347"/>
      <c r="I817" s="348"/>
      <c r="J817" s="345"/>
      <c r="K817" s="349"/>
      <c r="L817" s="344"/>
      <c r="M817" s="350"/>
      <c r="N817" s="351"/>
      <c r="O817" s="352"/>
      <c r="P817" s="353"/>
      <c r="Q817" s="354"/>
      <c r="R817" s="355"/>
      <c r="S817" s="356"/>
      <c r="T817" s="357"/>
      <c r="U817" s="358"/>
      <c r="V817" s="358"/>
      <c r="W817" s="358"/>
      <c r="X817" s="359"/>
      <c r="Y817" s="344"/>
      <c r="Z817" s="344"/>
      <c r="AA817" s="344"/>
      <c r="AB817" s="344"/>
      <c r="AC817" s="344"/>
      <c r="AD817" s="344"/>
      <c r="AE817" s="344"/>
      <c r="AF817" s="344"/>
      <c r="AG817" s="101"/>
      <c r="AH817" s="344"/>
      <c r="AK817" s="3">
        <f t="shared" si="37"/>
        <v>0</v>
      </c>
      <c r="AL817" s="3">
        <f t="shared" si="38"/>
        <v>0</v>
      </c>
      <c r="AM817" s="3">
        <f t="shared" si="39"/>
        <v>0</v>
      </c>
      <c r="AN817" s="3">
        <f t="shared" si="42"/>
        <v>0</v>
      </c>
    </row>
    <row r="818">
      <c r="A818" s="343"/>
      <c r="B818" s="344"/>
      <c r="C818" s="344"/>
      <c r="D818" s="344"/>
      <c r="E818" s="344"/>
      <c r="F818" s="345"/>
      <c r="G818" s="346"/>
      <c r="H818" s="347"/>
      <c r="I818" s="348"/>
      <c r="J818" s="345"/>
      <c r="K818" s="349"/>
      <c r="L818" s="344"/>
      <c r="M818" s="350"/>
      <c r="N818" s="351"/>
      <c r="O818" s="352"/>
      <c r="P818" s="353"/>
      <c r="Q818" s="354"/>
      <c r="R818" s="355"/>
      <c r="S818" s="356"/>
      <c r="T818" s="357"/>
      <c r="U818" s="358"/>
      <c r="V818" s="358"/>
      <c r="W818" s="358"/>
      <c r="X818" s="359"/>
      <c r="Y818" s="344"/>
      <c r="Z818" s="344"/>
      <c r="AA818" s="344"/>
      <c r="AB818" s="344"/>
      <c r="AC818" s="344"/>
      <c r="AD818" s="344"/>
      <c r="AE818" s="344"/>
      <c r="AF818" s="344"/>
      <c r="AG818" s="101"/>
      <c r="AH818" s="344"/>
      <c r="AK818" s="3">
        <f t="shared" si="37"/>
        <v>0</v>
      </c>
      <c r="AL818" s="3">
        <f t="shared" si="38"/>
        <v>0</v>
      </c>
      <c r="AM818" s="3">
        <f t="shared" si="39"/>
        <v>0</v>
      </c>
      <c r="AN818" s="3">
        <f t="shared" si="42"/>
        <v>0</v>
      </c>
    </row>
    <row r="819">
      <c r="A819" s="343"/>
      <c r="B819" s="344"/>
      <c r="C819" s="344"/>
      <c r="D819" s="344"/>
      <c r="E819" s="344"/>
      <c r="F819" s="345"/>
      <c r="G819" s="346"/>
      <c r="H819" s="347"/>
      <c r="I819" s="348"/>
      <c r="J819" s="345"/>
      <c r="K819" s="349"/>
      <c r="L819" s="344"/>
      <c r="M819" s="350"/>
      <c r="N819" s="351"/>
      <c r="O819" s="352"/>
      <c r="P819" s="353"/>
      <c r="Q819" s="354"/>
      <c r="R819" s="355"/>
      <c r="S819" s="356"/>
      <c r="T819" s="357"/>
      <c r="U819" s="358"/>
      <c r="V819" s="358"/>
      <c r="W819" s="358"/>
      <c r="X819" s="359"/>
      <c r="Y819" s="344"/>
      <c r="Z819" s="344"/>
      <c r="AA819" s="344"/>
      <c r="AB819" s="344"/>
      <c r="AC819" s="344"/>
      <c r="AD819" s="344"/>
      <c r="AE819" s="344"/>
      <c r="AF819" s="344"/>
      <c r="AG819" s="101"/>
      <c r="AH819" s="344"/>
      <c r="AK819" s="3">
        <f t="shared" si="37"/>
        <v>0</v>
      </c>
      <c r="AL819" s="3">
        <f t="shared" si="38"/>
        <v>0</v>
      </c>
      <c r="AM819" s="3">
        <f t="shared" si="39"/>
        <v>0</v>
      </c>
      <c r="AN819" s="3">
        <f t="shared" si="42"/>
        <v>0</v>
      </c>
    </row>
    <row r="820">
      <c r="A820" s="343"/>
      <c r="B820" s="344"/>
      <c r="C820" s="344"/>
      <c r="D820" s="344"/>
      <c r="E820" s="344"/>
      <c r="F820" s="345"/>
      <c r="G820" s="346"/>
      <c r="H820" s="347"/>
      <c r="I820" s="348"/>
      <c r="J820" s="345"/>
      <c r="K820" s="349"/>
      <c r="L820" s="344"/>
      <c r="M820" s="350"/>
      <c r="N820" s="351"/>
      <c r="O820" s="352"/>
      <c r="P820" s="353"/>
      <c r="Q820" s="354"/>
      <c r="R820" s="355"/>
      <c r="S820" s="356"/>
      <c r="T820" s="357"/>
      <c r="U820" s="358"/>
      <c r="V820" s="358"/>
      <c r="W820" s="358"/>
      <c r="X820" s="359"/>
      <c r="Y820" s="344"/>
      <c r="Z820" s="344"/>
      <c r="AA820" s="344"/>
      <c r="AB820" s="344"/>
      <c r="AC820" s="344"/>
      <c r="AD820" s="344"/>
      <c r="AE820" s="344"/>
      <c r="AF820" s="344"/>
      <c r="AG820" s="101"/>
      <c r="AH820" s="344"/>
      <c r="AK820" s="3">
        <f t="shared" si="37"/>
        <v>0</v>
      </c>
      <c r="AL820" s="3">
        <f t="shared" si="38"/>
        <v>0</v>
      </c>
      <c r="AM820" s="3">
        <f t="shared" si="39"/>
        <v>0</v>
      </c>
      <c r="AN820" s="3">
        <f t="shared" si="42"/>
        <v>0</v>
      </c>
    </row>
    <row r="821">
      <c r="A821" s="343"/>
      <c r="B821" s="344"/>
      <c r="C821" s="344"/>
      <c r="D821" s="344"/>
      <c r="E821" s="344"/>
      <c r="F821" s="345"/>
      <c r="G821" s="346"/>
      <c r="H821" s="347"/>
      <c r="I821" s="348"/>
      <c r="J821" s="345"/>
      <c r="K821" s="349"/>
      <c r="L821" s="344"/>
      <c r="M821" s="350"/>
      <c r="N821" s="351"/>
      <c r="O821" s="352"/>
      <c r="P821" s="353"/>
      <c r="Q821" s="354"/>
      <c r="R821" s="355"/>
      <c r="S821" s="356"/>
      <c r="T821" s="357"/>
      <c r="U821" s="358"/>
      <c r="V821" s="358"/>
      <c r="W821" s="358"/>
      <c r="X821" s="359"/>
      <c r="Y821" s="344"/>
      <c r="Z821" s="344"/>
      <c r="AA821" s="344"/>
      <c r="AB821" s="344"/>
      <c r="AC821" s="344"/>
      <c r="AD821" s="344"/>
      <c r="AE821" s="344"/>
      <c r="AF821" s="344"/>
      <c r="AG821" s="101"/>
      <c r="AH821" s="344"/>
      <c r="AK821" s="3">
        <f t="shared" si="37"/>
        <v>0</v>
      </c>
      <c r="AL821" s="3">
        <f t="shared" si="38"/>
        <v>0</v>
      </c>
      <c r="AM821" s="3">
        <f t="shared" si="39"/>
        <v>0</v>
      </c>
      <c r="AN821" s="3">
        <f t="shared" si="42"/>
        <v>0</v>
      </c>
    </row>
    <row r="822">
      <c r="A822" s="343"/>
      <c r="B822" s="344"/>
      <c r="C822" s="344"/>
      <c r="D822" s="344"/>
      <c r="E822" s="344"/>
      <c r="F822" s="345"/>
      <c r="G822" s="346"/>
      <c r="H822" s="347"/>
      <c r="I822" s="348"/>
      <c r="J822" s="345"/>
      <c r="K822" s="349"/>
      <c r="L822" s="344"/>
      <c r="M822" s="350"/>
      <c r="N822" s="351"/>
      <c r="O822" s="352"/>
      <c r="P822" s="353"/>
      <c r="Q822" s="354"/>
      <c r="R822" s="355"/>
      <c r="S822" s="356"/>
      <c r="T822" s="357"/>
      <c r="U822" s="358"/>
      <c r="V822" s="358"/>
      <c r="W822" s="358"/>
      <c r="X822" s="359"/>
      <c r="Y822" s="344"/>
      <c r="Z822" s="344"/>
      <c r="AA822" s="344"/>
      <c r="AB822" s="344"/>
      <c r="AC822" s="344"/>
      <c r="AD822" s="344"/>
      <c r="AE822" s="344"/>
      <c r="AF822" s="344"/>
      <c r="AG822" s="101"/>
      <c r="AH822" s="344"/>
      <c r="AK822" s="3">
        <f t="shared" si="37"/>
        <v>0</v>
      </c>
      <c r="AL822" s="3">
        <f t="shared" si="38"/>
        <v>0</v>
      </c>
      <c r="AM822" s="3">
        <f t="shared" si="39"/>
        <v>0</v>
      </c>
      <c r="AN822" s="3">
        <f t="shared" si="42"/>
        <v>0</v>
      </c>
    </row>
    <row r="823">
      <c r="A823" s="343"/>
      <c r="B823" s="344"/>
      <c r="C823" s="344"/>
      <c r="D823" s="344"/>
      <c r="E823" s="344"/>
      <c r="F823" s="345"/>
      <c r="G823" s="346"/>
      <c r="H823" s="347"/>
      <c r="I823" s="348"/>
      <c r="J823" s="345"/>
      <c r="K823" s="349"/>
      <c r="L823" s="344"/>
      <c r="M823" s="350"/>
      <c r="N823" s="351"/>
      <c r="O823" s="352"/>
      <c r="P823" s="353"/>
      <c r="Q823" s="354"/>
      <c r="R823" s="355"/>
      <c r="S823" s="356"/>
      <c r="T823" s="357"/>
      <c r="U823" s="358"/>
      <c r="V823" s="358"/>
      <c r="W823" s="358"/>
      <c r="X823" s="359"/>
      <c r="Y823" s="344"/>
      <c r="Z823" s="344"/>
      <c r="AA823" s="344"/>
      <c r="AB823" s="344"/>
      <c r="AC823" s="344"/>
      <c r="AD823" s="344"/>
      <c r="AE823" s="344"/>
      <c r="AF823" s="344"/>
      <c r="AG823" s="101"/>
      <c r="AH823" s="344"/>
      <c r="AK823" s="3">
        <f t="shared" si="37"/>
        <v>0</v>
      </c>
      <c r="AL823" s="3">
        <f t="shared" si="38"/>
        <v>0</v>
      </c>
      <c r="AM823" s="3">
        <f t="shared" si="39"/>
        <v>0</v>
      </c>
      <c r="AN823" s="3">
        <f t="shared" si="42"/>
        <v>0</v>
      </c>
    </row>
    <row r="824">
      <c r="A824" s="343"/>
      <c r="B824" s="344"/>
      <c r="C824" s="344"/>
      <c r="D824" s="344"/>
      <c r="E824" s="344"/>
      <c r="F824" s="345"/>
      <c r="G824" s="346"/>
      <c r="H824" s="347"/>
      <c r="I824" s="348"/>
      <c r="J824" s="345"/>
      <c r="K824" s="349"/>
      <c r="L824" s="344"/>
      <c r="M824" s="350"/>
      <c r="N824" s="351"/>
      <c r="O824" s="352"/>
      <c r="P824" s="353"/>
      <c r="Q824" s="354"/>
      <c r="R824" s="355"/>
      <c r="S824" s="356"/>
      <c r="T824" s="357"/>
      <c r="U824" s="358"/>
      <c r="V824" s="358"/>
      <c r="W824" s="358"/>
      <c r="X824" s="359"/>
      <c r="Y824" s="344"/>
      <c r="Z824" s="344"/>
      <c r="AA824" s="344"/>
      <c r="AB824" s="344"/>
      <c r="AC824" s="344"/>
      <c r="AD824" s="344"/>
      <c r="AE824" s="344"/>
      <c r="AF824" s="344"/>
      <c r="AG824" s="101"/>
      <c r="AH824" s="344"/>
      <c r="AK824" s="3">
        <f t="shared" si="37"/>
        <v>0</v>
      </c>
      <c r="AL824" s="3">
        <f t="shared" si="38"/>
        <v>0</v>
      </c>
      <c r="AM824" s="3">
        <f t="shared" si="39"/>
        <v>0</v>
      </c>
      <c r="AN824" s="3">
        <f t="shared" si="42"/>
        <v>0</v>
      </c>
    </row>
    <row r="825">
      <c r="A825" s="343"/>
      <c r="B825" s="344"/>
      <c r="C825" s="344"/>
      <c r="D825" s="344"/>
      <c r="E825" s="344"/>
      <c r="F825" s="345"/>
      <c r="G825" s="346"/>
      <c r="H825" s="347"/>
      <c r="I825" s="348"/>
      <c r="J825" s="345"/>
      <c r="K825" s="349"/>
      <c r="L825" s="344"/>
      <c r="M825" s="350"/>
      <c r="N825" s="351"/>
      <c r="O825" s="352"/>
      <c r="P825" s="353"/>
      <c r="Q825" s="354"/>
      <c r="R825" s="355"/>
      <c r="S825" s="356"/>
      <c r="T825" s="357"/>
      <c r="U825" s="358"/>
      <c r="V825" s="358"/>
      <c r="W825" s="358"/>
      <c r="X825" s="359"/>
      <c r="Y825" s="344"/>
      <c r="Z825" s="344"/>
      <c r="AA825" s="344"/>
      <c r="AB825" s="344"/>
      <c r="AC825" s="344"/>
      <c r="AD825" s="344"/>
      <c r="AE825" s="344"/>
      <c r="AF825" s="344"/>
      <c r="AG825" s="101"/>
      <c r="AH825" s="344"/>
      <c r="AK825" s="3">
        <f t="shared" si="37"/>
        <v>0</v>
      </c>
      <c r="AL825" s="3">
        <f t="shared" si="38"/>
        <v>0</v>
      </c>
      <c r="AM825" s="3">
        <f t="shared" si="39"/>
        <v>0</v>
      </c>
      <c r="AN825" s="3">
        <f t="shared" si="42"/>
        <v>0</v>
      </c>
    </row>
    <row r="826">
      <c r="A826" s="343"/>
      <c r="B826" s="344"/>
      <c r="C826" s="344"/>
      <c r="D826" s="344"/>
      <c r="E826" s="344"/>
      <c r="F826" s="345"/>
      <c r="G826" s="346"/>
      <c r="H826" s="347"/>
      <c r="I826" s="348"/>
      <c r="J826" s="345"/>
      <c r="K826" s="349"/>
      <c r="L826" s="344"/>
      <c r="M826" s="350"/>
      <c r="N826" s="351"/>
      <c r="O826" s="352"/>
      <c r="P826" s="353"/>
      <c r="Q826" s="354"/>
      <c r="R826" s="355"/>
      <c r="S826" s="356"/>
      <c r="T826" s="357"/>
      <c r="U826" s="358"/>
      <c r="V826" s="358"/>
      <c r="W826" s="358"/>
      <c r="X826" s="359"/>
      <c r="Y826" s="344"/>
      <c r="Z826" s="344"/>
      <c r="AA826" s="344"/>
      <c r="AB826" s="344"/>
      <c r="AC826" s="344"/>
      <c r="AD826" s="344"/>
      <c r="AE826" s="344"/>
      <c r="AF826" s="344"/>
      <c r="AG826" s="101"/>
      <c r="AH826" s="344"/>
      <c r="AK826" s="3">
        <f t="shared" si="37"/>
        <v>0</v>
      </c>
      <c r="AL826" s="3">
        <f t="shared" si="38"/>
        <v>0</v>
      </c>
      <c r="AM826" s="3">
        <f t="shared" si="39"/>
        <v>0</v>
      </c>
      <c r="AN826" s="3">
        <f t="shared" si="42"/>
        <v>0</v>
      </c>
    </row>
    <row r="827">
      <c r="A827" s="343"/>
      <c r="B827" s="344"/>
      <c r="C827" s="344"/>
      <c r="D827" s="344"/>
      <c r="E827" s="344"/>
      <c r="F827" s="345"/>
      <c r="G827" s="346"/>
      <c r="H827" s="347"/>
      <c r="I827" s="348"/>
      <c r="J827" s="345"/>
      <c r="K827" s="349"/>
      <c r="L827" s="344"/>
      <c r="M827" s="350"/>
      <c r="N827" s="351"/>
      <c r="O827" s="352"/>
      <c r="P827" s="353"/>
      <c r="Q827" s="354"/>
      <c r="R827" s="355"/>
      <c r="S827" s="356"/>
      <c r="T827" s="357"/>
      <c r="U827" s="358"/>
      <c r="V827" s="358"/>
      <c r="W827" s="358"/>
      <c r="X827" s="359"/>
      <c r="Y827" s="344"/>
      <c r="Z827" s="344"/>
      <c r="AA827" s="344"/>
      <c r="AB827" s="344"/>
      <c r="AC827" s="344"/>
      <c r="AD827" s="344"/>
      <c r="AE827" s="344"/>
      <c r="AF827" s="344"/>
      <c r="AG827" s="101"/>
      <c r="AH827" s="344"/>
      <c r="AK827" s="3">
        <f t="shared" si="37"/>
        <v>0</v>
      </c>
      <c r="AL827" s="3">
        <f t="shared" si="38"/>
        <v>0</v>
      </c>
      <c r="AM827" s="3">
        <f t="shared" si="39"/>
        <v>0</v>
      </c>
      <c r="AN827" s="3">
        <f t="shared" si="42"/>
        <v>0</v>
      </c>
    </row>
    <row r="828">
      <c r="A828" s="343"/>
      <c r="B828" s="344"/>
      <c r="C828" s="344"/>
      <c r="D828" s="344"/>
      <c r="E828" s="344"/>
      <c r="F828" s="345"/>
      <c r="G828" s="346"/>
      <c r="H828" s="347"/>
      <c r="I828" s="348"/>
      <c r="J828" s="345"/>
      <c r="K828" s="349"/>
      <c r="L828" s="344"/>
      <c r="M828" s="350"/>
      <c r="N828" s="351"/>
      <c r="O828" s="352"/>
      <c r="P828" s="353"/>
      <c r="Q828" s="354"/>
      <c r="R828" s="355"/>
      <c r="S828" s="356"/>
      <c r="T828" s="357"/>
      <c r="U828" s="358"/>
      <c r="V828" s="358"/>
      <c r="W828" s="358"/>
      <c r="X828" s="359"/>
      <c r="Y828" s="344"/>
      <c r="Z828" s="344"/>
      <c r="AA828" s="344"/>
      <c r="AB828" s="344"/>
      <c r="AC828" s="344"/>
      <c r="AD828" s="344"/>
      <c r="AE828" s="344"/>
      <c r="AF828" s="344"/>
      <c r="AG828" s="101"/>
      <c r="AH828" s="344"/>
      <c r="AK828" s="3">
        <f t="shared" si="37"/>
        <v>0</v>
      </c>
      <c r="AL828" s="3">
        <f t="shared" si="38"/>
        <v>0</v>
      </c>
      <c r="AM828" s="3">
        <f t="shared" si="39"/>
        <v>0</v>
      </c>
      <c r="AN828" s="3">
        <f t="shared" si="42"/>
        <v>0</v>
      </c>
    </row>
    <row r="829">
      <c r="A829" s="343"/>
      <c r="B829" s="344"/>
      <c r="C829" s="344"/>
      <c r="D829" s="344"/>
      <c r="E829" s="344"/>
      <c r="F829" s="345"/>
      <c r="G829" s="346"/>
      <c r="H829" s="347"/>
      <c r="I829" s="348"/>
      <c r="J829" s="345"/>
      <c r="K829" s="349"/>
      <c r="L829" s="344"/>
      <c r="M829" s="350"/>
      <c r="N829" s="351"/>
      <c r="O829" s="352"/>
      <c r="P829" s="353"/>
      <c r="Q829" s="354"/>
      <c r="R829" s="355"/>
      <c r="S829" s="356"/>
      <c r="T829" s="357"/>
      <c r="U829" s="358"/>
      <c r="V829" s="358"/>
      <c r="W829" s="358"/>
      <c r="X829" s="359"/>
      <c r="Y829" s="344"/>
      <c r="Z829" s="344"/>
      <c r="AA829" s="344"/>
      <c r="AB829" s="344"/>
      <c r="AC829" s="344"/>
      <c r="AD829" s="344"/>
      <c r="AE829" s="344"/>
      <c r="AF829" s="344"/>
      <c r="AG829" s="101"/>
      <c r="AH829" s="344"/>
      <c r="AK829" s="3">
        <f t="shared" si="37"/>
        <v>0</v>
      </c>
      <c r="AL829" s="3">
        <f t="shared" si="38"/>
        <v>0</v>
      </c>
      <c r="AM829" s="3">
        <f t="shared" si="39"/>
        <v>0</v>
      </c>
      <c r="AN829" s="3">
        <f t="shared" si="42"/>
        <v>0</v>
      </c>
    </row>
    <row r="830">
      <c r="A830" s="343"/>
      <c r="B830" s="344"/>
      <c r="C830" s="344"/>
      <c r="D830" s="344"/>
      <c r="E830" s="344"/>
      <c r="F830" s="345"/>
      <c r="G830" s="346"/>
      <c r="H830" s="347"/>
      <c r="I830" s="348"/>
      <c r="J830" s="345"/>
      <c r="K830" s="349"/>
      <c r="L830" s="344"/>
      <c r="M830" s="350"/>
      <c r="N830" s="351"/>
      <c r="O830" s="352"/>
      <c r="P830" s="353"/>
      <c r="Q830" s="354"/>
      <c r="R830" s="355"/>
      <c r="S830" s="356"/>
      <c r="T830" s="357"/>
      <c r="U830" s="358"/>
      <c r="V830" s="358"/>
      <c r="W830" s="358"/>
      <c r="X830" s="359"/>
      <c r="Y830" s="344"/>
      <c r="Z830" s="344"/>
      <c r="AA830" s="344"/>
      <c r="AB830" s="344"/>
      <c r="AC830" s="344"/>
      <c r="AD830" s="344"/>
      <c r="AE830" s="344"/>
      <c r="AF830" s="344"/>
      <c r="AG830" s="101"/>
      <c r="AH830" s="344"/>
      <c r="AK830" s="3">
        <f t="shared" si="37"/>
        <v>0</v>
      </c>
      <c r="AL830" s="3">
        <f t="shared" si="38"/>
        <v>0</v>
      </c>
      <c r="AM830" s="3">
        <f t="shared" si="39"/>
        <v>0</v>
      </c>
      <c r="AN830" s="3">
        <f t="shared" si="42"/>
        <v>0</v>
      </c>
    </row>
    <row r="831">
      <c r="A831" s="343"/>
      <c r="B831" s="344"/>
      <c r="C831" s="344"/>
      <c r="D831" s="344"/>
      <c r="E831" s="344"/>
      <c r="F831" s="345"/>
      <c r="G831" s="346"/>
      <c r="H831" s="347"/>
      <c r="I831" s="348"/>
      <c r="J831" s="345"/>
      <c r="K831" s="349"/>
      <c r="L831" s="344"/>
      <c r="M831" s="350"/>
      <c r="N831" s="351"/>
      <c r="O831" s="352"/>
      <c r="P831" s="353"/>
      <c r="Q831" s="354"/>
      <c r="R831" s="355"/>
      <c r="S831" s="356"/>
      <c r="T831" s="357"/>
      <c r="U831" s="358"/>
      <c r="V831" s="358"/>
      <c r="W831" s="358"/>
      <c r="X831" s="359"/>
      <c r="Y831" s="344"/>
      <c r="Z831" s="344"/>
      <c r="AA831" s="344"/>
      <c r="AB831" s="344"/>
      <c r="AC831" s="344"/>
      <c r="AD831" s="344"/>
      <c r="AE831" s="344"/>
      <c r="AF831" s="344"/>
      <c r="AG831" s="101"/>
      <c r="AH831" s="344"/>
      <c r="AK831" s="3">
        <f t="shared" si="37"/>
        <v>0</v>
      </c>
      <c r="AL831" s="3">
        <f t="shared" si="38"/>
        <v>0</v>
      </c>
      <c r="AM831" s="3">
        <f t="shared" si="39"/>
        <v>0</v>
      </c>
      <c r="AN831" s="3">
        <f t="shared" si="42"/>
        <v>0</v>
      </c>
    </row>
    <row r="832">
      <c r="A832" s="343"/>
      <c r="B832" s="344"/>
      <c r="C832" s="344"/>
      <c r="D832" s="344"/>
      <c r="E832" s="344"/>
      <c r="F832" s="345"/>
      <c r="G832" s="346"/>
      <c r="H832" s="347"/>
      <c r="I832" s="348"/>
      <c r="J832" s="345"/>
      <c r="K832" s="349"/>
      <c r="L832" s="344"/>
      <c r="M832" s="350"/>
      <c r="N832" s="351"/>
      <c r="O832" s="352"/>
      <c r="P832" s="353"/>
      <c r="Q832" s="354"/>
      <c r="R832" s="355"/>
      <c r="S832" s="356"/>
      <c r="T832" s="357"/>
      <c r="U832" s="358"/>
      <c r="V832" s="358"/>
      <c r="W832" s="358"/>
      <c r="X832" s="359"/>
      <c r="Y832" s="344"/>
      <c r="Z832" s="344"/>
      <c r="AA832" s="344"/>
      <c r="AB832" s="344"/>
      <c r="AC832" s="344"/>
      <c r="AD832" s="344"/>
      <c r="AE832" s="344"/>
      <c r="AF832" s="344"/>
      <c r="AG832" s="101"/>
      <c r="AH832" s="344"/>
      <c r="AK832" s="3">
        <f t="shared" si="37"/>
        <v>0</v>
      </c>
      <c r="AL832" s="3">
        <f t="shared" si="38"/>
        <v>0</v>
      </c>
      <c r="AM832" s="3">
        <f t="shared" si="39"/>
        <v>0</v>
      </c>
      <c r="AN832" s="3">
        <f t="shared" si="42"/>
        <v>0</v>
      </c>
    </row>
    <row r="833">
      <c r="A833" s="343"/>
      <c r="B833" s="344"/>
      <c r="C833" s="344"/>
      <c r="D833" s="344"/>
      <c r="E833" s="344"/>
      <c r="F833" s="345"/>
      <c r="G833" s="346"/>
      <c r="H833" s="347"/>
      <c r="I833" s="348"/>
      <c r="J833" s="345"/>
      <c r="K833" s="349"/>
      <c r="L833" s="344"/>
      <c r="M833" s="350"/>
      <c r="N833" s="351"/>
      <c r="O833" s="352"/>
      <c r="P833" s="353"/>
      <c r="Q833" s="354"/>
      <c r="R833" s="355"/>
      <c r="S833" s="356"/>
      <c r="T833" s="357"/>
      <c r="U833" s="358"/>
      <c r="V833" s="358"/>
      <c r="W833" s="358"/>
      <c r="X833" s="359"/>
      <c r="Y833" s="344"/>
      <c r="Z833" s="344"/>
      <c r="AA833" s="344"/>
      <c r="AB833" s="344"/>
      <c r="AC833" s="344"/>
      <c r="AD833" s="344"/>
      <c r="AE833" s="344"/>
      <c r="AF833" s="344"/>
      <c r="AG833" s="101"/>
      <c r="AH833" s="344"/>
      <c r="AK833" s="3">
        <f t="shared" si="37"/>
        <v>0</v>
      </c>
      <c r="AL833" s="3">
        <f t="shared" si="38"/>
        <v>0</v>
      </c>
      <c r="AM833" s="3">
        <f t="shared" si="39"/>
        <v>0</v>
      </c>
      <c r="AN833" s="3">
        <f t="shared" si="42"/>
        <v>0</v>
      </c>
    </row>
    <row r="834">
      <c r="A834" s="343"/>
      <c r="B834" s="344"/>
      <c r="C834" s="344"/>
      <c r="D834" s="344"/>
      <c r="E834" s="344"/>
      <c r="F834" s="345"/>
      <c r="G834" s="346"/>
      <c r="H834" s="347"/>
      <c r="I834" s="348"/>
      <c r="J834" s="345"/>
      <c r="K834" s="349"/>
      <c r="L834" s="344"/>
      <c r="M834" s="350"/>
      <c r="N834" s="351"/>
      <c r="O834" s="352"/>
      <c r="P834" s="353"/>
      <c r="Q834" s="354"/>
      <c r="R834" s="355"/>
      <c r="S834" s="356"/>
      <c r="T834" s="357"/>
      <c r="U834" s="358"/>
      <c r="V834" s="358"/>
      <c r="W834" s="358"/>
      <c r="X834" s="359"/>
      <c r="Y834" s="344"/>
      <c r="Z834" s="344"/>
      <c r="AA834" s="344"/>
      <c r="AB834" s="344"/>
      <c r="AC834" s="344"/>
      <c r="AD834" s="344"/>
      <c r="AE834" s="344"/>
      <c r="AF834" s="344"/>
      <c r="AG834" s="101"/>
      <c r="AH834" s="344"/>
      <c r="AK834" s="3">
        <f t="shared" si="37"/>
        <v>0</v>
      </c>
      <c r="AL834" s="3">
        <f t="shared" si="38"/>
        <v>0</v>
      </c>
      <c r="AM834" s="3">
        <f t="shared" si="39"/>
        <v>0</v>
      </c>
      <c r="AN834" s="3">
        <f t="shared" si="42"/>
        <v>0</v>
      </c>
    </row>
    <row r="835">
      <c r="A835" s="343"/>
      <c r="B835" s="344"/>
      <c r="C835" s="344"/>
      <c r="D835" s="344"/>
      <c r="E835" s="344"/>
      <c r="F835" s="345"/>
      <c r="G835" s="346"/>
      <c r="H835" s="347"/>
      <c r="I835" s="348"/>
      <c r="J835" s="345"/>
      <c r="K835" s="349"/>
      <c r="L835" s="344"/>
      <c r="M835" s="350"/>
      <c r="N835" s="351"/>
      <c r="O835" s="352"/>
      <c r="P835" s="353"/>
      <c r="Q835" s="354"/>
      <c r="R835" s="355"/>
      <c r="S835" s="356"/>
      <c r="T835" s="357"/>
      <c r="U835" s="358"/>
      <c r="V835" s="358"/>
      <c r="W835" s="358"/>
      <c r="X835" s="359"/>
      <c r="Y835" s="344"/>
      <c r="Z835" s="344"/>
      <c r="AA835" s="344"/>
      <c r="AB835" s="344"/>
      <c r="AC835" s="344"/>
      <c r="AD835" s="344"/>
      <c r="AE835" s="344"/>
      <c r="AF835" s="344"/>
      <c r="AG835" s="101"/>
      <c r="AH835" s="344"/>
      <c r="AK835" s="3">
        <f t="shared" si="37"/>
        <v>0</v>
      </c>
      <c r="AL835" s="3">
        <f t="shared" si="38"/>
        <v>0</v>
      </c>
      <c r="AM835" s="3">
        <f t="shared" si="39"/>
        <v>0</v>
      </c>
      <c r="AN835" s="3">
        <f t="shared" si="42"/>
        <v>0</v>
      </c>
    </row>
    <row r="836">
      <c r="A836" s="343"/>
      <c r="B836" s="344"/>
      <c r="C836" s="344"/>
      <c r="D836" s="344"/>
      <c r="E836" s="344"/>
      <c r="F836" s="345"/>
      <c r="G836" s="346"/>
      <c r="H836" s="347"/>
      <c r="I836" s="348"/>
      <c r="J836" s="345"/>
      <c r="K836" s="349"/>
      <c r="L836" s="344"/>
      <c r="M836" s="350"/>
      <c r="N836" s="351"/>
      <c r="O836" s="352"/>
      <c r="P836" s="353"/>
      <c r="Q836" s="354"/>
      <c r="R836" s="355"/>
      <c r="S836" s="356"/>
      <c r="T836" s="357"/>
      <c r="U836" s="358"/>
      <c r="V836" s="358"/>
      <c r="W836" s="358"/>
      <c r="X836" s="359"/>
      <c r="Y836" s="344"/>
      <c r="Z836" s="344"/>
      <c r="AA836" s="344"/>
      <c r="AB836" s="344"/>
      <c r="AC836" s="344"/>
      <c r="AD836" s="344"/>
      <c r="AE836" s="344"/>
      <c r="AF836" s="344"/>
      <c r="AG836" s="101"/>
      <c r="AH836" s="344"/>
      <c r="AK836" s="3">
        <f t="shared" si="37"/>
        <v>0</v>
      </c>
      <c r="AL836" s="3">
        <f t="shared" si="38"/>
        <v>0</v>
      </c>
      <c r="AM836" s="3">
        <f t="shared" si="39"/>
        <v>0</v>
      </c>
      <c r="AN836" s="3">
        <f t="shared" si="42"/>
        <v>0</v>
      </c>
    </row>
    <row r="837">
      <c r="A837" s="343"/>
      <c r="B837" s="344"/>
      <c r="C837" s="344"/>
      <c r="D837" s="344"/>
      <c r="E837" s="344"/>
      <c r="F837" s="345"/>
      <c r="G837" s="346"/>
      <c r="H837" s="347"/>
      <c r="I837" s="348"/>
      <c r="J837" s="345"/>
      <c r="K837" s="349"/>
      <c r="L837" s="344"/>
      <c r="M837" s="350"/>
      <c r="N837" s="351"/>
      <c r="O837" s="352"/>
      <c r="P837" s="353"/>
      <c r="Q837" s="354"/>
      <c r="R837" s="355"/>
      <c r="S837" s="356"/>
      <c r="T837" s="357"/>
      <c r="U837" s="358"/>
      <c r="V837" s="358"/>
      <c r="W837" s="358"/>
      <c r="X837" s="359"/>
      <c r="Y837" s="344"/>
      <c r="Z837" s="344"/>
      <c r="AA837" s="344"/>
      <c r="AB837" s="344"/>
      <c r="AC837" s="344"/>
      <c r="AD837" s="344"/>
      <c r="AE837" s="344"/>
      <c r="AF837" s="344"/>
      <c r="AG837" s="101"/>
      <c r="AH837" s="344"/>
      <c r="AK837" s="3">
        <f t="shared" si="37"/>
        <v>0</v>
      </c>
      <c r="AL837" s="3">
        <f t="shared" si="38"/>
        <v>0</v>
      </c>
      <c r="AM837" s="3">
        <f t="shared" si="39"/>
        <v>0</v>
      </c>
      <c r="AN837" s="3">
        <f t="shared" si="42"/>
        <v>0</v>
      </c>
    </row>
    <row r="838">
      <c r="A838" s="343"/>
      <c r="B838" s="344"/>
      <c r="C838" s="344"/>
      <c r="D838" s="344"/>
      <c r="E838" s="344"/>
      <c r="F838" s="345"/>
      <c r="G838" s="346"/>
      <c r="H838" s="347"/>
      <c r="I838" s="348"/>
      <c r="J838" s="345"/>
      <c r="K838" s="349"/>
      <c r="L838" s="344"/>
      <c r="M838" s="350"/>
      <c r="N838" s="351"/>
      <c r="O838" s="352"/>
      <c r="P838" s="353"/>
      <c r="Q838" s="354"/>
      <c r="R838" s="355"/>
      <c r="S838" s="356"/>
      <c r="T838" s="357"/>
      <c r="U838" s="358"/>
      <c r="V838" s="358"/>
      <c r="W838" s="358"/>
      <c r="X838" s="359"/>
      <c r="Y838" s="344"/>
      <c r="Z838" s="344"/>
      <c r="AA838" s="344"/>
      <c r="AB838" s="344"/>
      <c r="AC838" s="344"/>
      <c r="AD838" s="344"/>
      <c r="AE838" s="344"/>
      <c r="AF838" s="344"/>
      <c r="AG838" s="101"/>
      <c r="AH838" s="344"/>
      <c r="AK838" s="3">
        <f t="shared" si="37"/>
        <v>0</v>
      </c>
      <c r="AL838" s="3">
        <f t="shared" si="38"/>
        <v>0</v>
      </c>
      <c r="AM838" s="3">
        <f t="shared" si="39"/>
        <v>0</v>
      </c>
      <c r="AN838" s="3">
        <f t="shared" si="42"/>
        <v>0</v>
      </c>
    </row>
    <row r="839">
      <c r="A839" s="343"/>
      <c r="B839" s="344"/>
      <c r="C839" s="344"/>
      <c r="D839" s="344"/>
      <c r="E839" s="344"/>
      <c r="F839" s="345"/>
      <c r="G839" s="346"/>
      <c r="H839" s="347"/>
      <c r="I839" s="348"/>
      <c r="J839" s="345"/>
      <c r="K839" s="349"/>
      <c r="L839" s="344"/>
      <c r="M839" s="350"/>
      <c r="N839" s="351"/>
      <c r="O839" s="352"/>
      <c r="P839" s="353"/>
      <c r="Q839" s="354"/>
      <c r="R839" s="355"/>
      <c r="S839" s="356"/>
      <c r="T839" s="357"/>
      <c r="U839" s="358"/>
      <c r="V839" s="358"/>
      <c r="W839" s="358"/>
      <c r="X839" s="359"/>
      <c r="Y839" s="344"/>
      <c r="Z839" s="344"/>
      <c r="AA839" s="344"/>
      <c r="AB839" s="344"/>
      <c r="AC839" s="344"/>
      <c r="AD839" s="344"/>
      <c r="AE839" s="344"/>
      <c r="AF839" s="344"/>
      <c r="AG839" s="101"/>
      <c r="AH839" s="344"/>
      <c r="AK839" s="3">
        <f t="shared" si="37"/>
        <v>0</v>
      </c>
      <c r="AL839" s="3">
        <f t="shared" si="38"/>
        <v>0</v>
      </c>
      <c r="AM839" s="3">
        <f t="shared" si="39"/>
        <v>0</v>
      </c>
      <c r="AN839" s="3">
        <f t="shared" si="42"/>
        <v>0</v>
      </c>
    </row>
    <row r="840">
      <c r="A840" s="343"/>
      <c r="B840" s="344"/>
      <c r="C840" s="344"/>
      <c r="D840" s="344"/>
      <c r="E840" s="344"/>
      <c r="F840" s="345"/>
      <c r="G840" s="346"/>
      <c r="H840" s="347"/>
      <c r="I840" s="348"/>
      <c r="J840" s="345"/>
      <c r="K840" s="349"/>
      <c r="L840" s="344"/>
      <c r="M840" s="350"/>
      <c r="N840" s="351"/>
      <c r="O840" s="352"/>
      <c r="P840" s="353"/>
      <c r="Q840" s="354"/>
      <c r="R840" s="355"/>
      <c r="S840" s="356"/>
      <c r="T840" s="357"/>
      <c r="U840" s="358"/>
      <c r="V840" s="358"/>
      <c r="W840" s="358"/>
      <c r="X840" s="359"/>
      <c r="Y840" s="344"/>
      <c r="Z840" s="344"/>
      <c r="AA840" s="344"/>
      <c r="AB840" s="344"/>
      <c r="AC840" s="344"/>
      <c r="AD840" s="344"/>
      <c r="AE840" s="344"/>
      <c r="AF840" s="344"/>
      <c r="AG840" s="101"/>
      <c r="AH840" s="344"/>
      <c r="AK840" s="3">
        <f t="shared" si="37"/>
        <v>0</v>
      </c>
      <c r="AL840" s="3">
        <f t="shared" si="38"/>
        <v>0</v>
      </c>
      <c r="AM840" s="3">
        <f t="shared" si="39"/>
        <v>0</v>
      </c>
      <c r="AN840" s="3">
        <f t="shared" si="42"/>
        <v>0</v>
      </c>
    </row>
    <row r="841">
      <c r="A841" s="343"/>
      <c r="B841" s="344"/>
      <c r="C841" s="344"/>
      <c r="D841" s="344"/>
      <c r="E841" s="344"/>
      <c r="F841" s="345"/>
      <c r="G841" s="346"/>
      <c r="H841" s="347"/>
      <c r="I841" s="348"/>
      <c r="J841" s="345"/>
      <c r="K841" s="349"/>
      <c r="L841" s="344"/>
      <c r="M841" s="350"/>
      <c r="N841" s="351"/>
      <c r="O841" s="352"/>
      <c r="P841" s="353"/>
      <c r="Q841" s="354"/>
      <c r="R841" s="355"/>
      <c r="S841" s="356"/>
      <c r="T841" s="357"/>
      <c r="U841" s="358"/>
      <c r="V841" s="358"/>
      <c r="W841" s="358"/>
      <c r="X841" s="359"/>
      <c r="Y841" s="344"/>
      <c r="Z841" s="344"/>
      <c r="AA841" s="344"/>
      <c r="AB841" s="344"/>
      <c r="AC841" s="344"/>
      <c r="AD841" s="344"/>
      <c r="AE841" s="344"/>
      <c r="AF841" s="344"/>
      <c r="AG841" s="101"/>
      <c r="AH841" s="344"/>
      <c r="AK841" s="3">
        <f t="shared" si="37"/>
        <v>0</v>
      </c>
      <c r="AL841" s="3">
        <f t="shared" si="38"/>
        <v>0</v>
      </c>
      <c r="AM841" s="3">
        <f t="shared" si="39"/>
        <v>0</v>
      </c>
      <c r="AN841" s="3">
        <f t="shared" si="42"/>
        <v>0</v>
      </c>
    </row>
    <row r="842">
      <c r="A842" s="343"/>
      <c r="B842" s="344"/>
      <c r="C842" s="344"/>
      <c r="D842" s="344"/>
      <c r="E842" s="344"/>
      <c r="F842" s="345"/>
      <c r="G842" s="346"/>
      <c r="H842" s="347"/>
      <c r="I842" s="348"/>
      <c r="J842" s="345"/>
      <c r="K842" s="349"/>
      <c r="L842" s="344"/>
      <c r="M842" s="350"/>
      <c r="N842" s="351"/>
      <c r="O842" s="352"/>
      <c r="P842" s="353"/>
      <c r="Q842" s="354"/>
      <c r="R842" s="355"/>
      <c r="S842" s="356"/>
      <c r="T842" s="357"/>
      <c r="U842" s="358"/>
      <c r="V842" s="358"/>
      <c r="W842" s="358"/>
      <c r="X842" s="359"/>
      <c r="Y842" s="344"/>
      <c r="Z842" s="344"/>
      <c r="AA842" s="344"/>
      <c r="AB842" s="344"/>
      <c r="AC842" s="344"/>
      <c r="AD842" s="344"/>
      <c r="AE842" s="344"/>
      <c r="AF842" s="344"/>
      <c r="AG842" s="101"/>
      <c r="AH842" s="344"/>
      <c r="AK842" s="3">
        <f t="shared" si="37"/>
        <v>0</v>
      </c>
      <c r="AL842" s="3">
        <f t="shared" si="38"/>
        <v>0</v>
      </c>
      <c r="AM842" s="3">
        <f t="shared" si="39"/>
        <v>0</v>
      </c>
      <c r="AN842" s="3">
        <f t="shared" si="42"/>
        <v>0</v>
      </c>
    </row>
    <row r="843">
      <c r="A843" s="343"/>
      <c r="B843" s="344"/>
      <c r="C843" s="344"/>
      <c r="D843" s="344"/>
      <c r="E843" s="344"/>
      <c r="F843" s="345"/>
      <c r="G843" s="346"/>
      <c r="H843" s="347"/>
      <c r="I843" s="348"/>
      <c r="J843" s="345"/>
      <c r="K843" s="349"/>
      <c r="L843" s="344"/>
      <c r="M843" s="350"/>
      <c r="N843" s="351"/>
      <c r="O843" s="352"/>
      <c r="P843" s="353"/>
      <c r="Q843" s="354"/>
      <c r="R843" s="355"/>
      <c r="S843" s="356"/>
      <c r="T843" s="357"/>
      <c r="U843" s="358"/>
      <c r="V843" s="358"/>
      <c r="W843" s="358"/>
      <c r="X843" s="359"/>
      <c r="Y843" s="344"/>
      <c r="Z843" s="344"/>
      <c r="AA843" s="344"/>
      <c r="AB843" s="344"/>
      <c r="AC843" s="344"/>
      <c r="AD843" s="344"/>
      <c r="AE843" s="344"/>
      <c r="AF843" s="344"/>
      <c r="AG843" s="101"/>
      <c r="AH843" s="344"/>
      <c r="AK843" s="3">
        <f t="shared" si="37"/>
        <v>0</v>
      </c>
      <c r="AL843" s="3">
        <f t="shared" si="38"/>
        <v>0</v>
      </c>
      <c r="AM843" s="3">
        <f t="shared" si="39"/>
        <v>0</v>
      </c>
      <c r="AN843" s="3">
        <f t="shared" si="42"/>
        <v>0</v>
      </c>
    </row>
    <row r="844">
      <c r="A844" s="343"/>
      <c r="B844" s="344"/>
      <c r="C844" s="344"/>
      <c r="D844" s="344"/>
      <c r="E844" s="344"/>
      <c r="F844" s="345"/>
      <c r="G844" s="346"/>
      <c r="H844" s="347"/>
      <c r="I844" s="348"/>
      <c r="J844" s="345"/>
      <c r="K844" s="349"/>
      <c r="L844" s="344"/>
      <c r="M844" s="350"/>
      <c r="N844" s="351"/>
      <c r="O844" s="352"/>
      <c r="P844" s="353"/>
      <c r="Q844" s="354"/>
      <c r="R844" s="355"/>
      <c r="S844" s="356"/>
      <c r="T844" s="357"/>
      <c r="U844" s="358"/>
      <c r="V844" s="358"/>
      <c r="W844" s="358"/>
      <c r="X844" s="359"/>
      <c r="Y844" s="344"/>
      <c r="Z844" s="344"/>
      <c r="AA844" s="344"/>
      <c r="AB844" s="344"/>
      <c r="AC844" s="344"/>
      <c r="AD844" s="344"/>
      <c r="AE844" s="344"/>
      <c r="AF844" s="344"/>
      <c r="AG844" s="101"/>
      <c r="AH844" s="344"/>
      <c r="AK844" s="3">
        <f t="shared" si="37"/>
        <v>0</v>
      </c>
      <c r="AL844" s="3">
        <f t="shared" si="38"/>
        <v>0</v>
      </c>
      <c r="AM844" s="3">
        <f t="shared" si="39"/>
        <v>0</v>
      </c>
      <c r="AN844" s="3">
        <f t="shared" si="42"/>
        <v>0</v>
      </c>
    </row>
    <row r="845">
      <c r="A845" s="343"/>
      <c r="B845" s="344"/>
      <c r="C845" s="344"/>
      <c r="D845" s="344"/>
      <c r="E845" s="344"/>
      <c r="F845" s="345"/>
      <c r="G845" s="346"/>
      <c r="H845" s="347"/>
      <c r="I845" s="348"/>
      <c r="J845" s="345"/>
      <c r="K845" s="349"/>
      <c r="L845" s="344"/>
      <c r="M845" s="350"/>
      <c r="N845" s="351"/>
      <c r="O845" s="352"/>
      <c r="P845" s="353"/>
      <c r="Q845" s="354"/>
      <c r="R845" s="355"/>
      <c r="S845" s="356"/>
      <c r="T845" s="357"/>
      <c r="U845" s="358"/>
      <c r="V845" s="358"/>
      <c r="W845" s="358"/>
      <c r="X845" s="359"/>
      <c r="Y845" s="344"/>
      <c r="Z845" s="344"/>
      <c r="AA845" s="344"/>
      <c r="AB845" s="344"/>
      <c r="AC845" s="344"/>
      <c r="AD845" s="344"/>
      <c r="AE845" s="344"/>
      <c r="AF845" s="344"/>
      <c r="AG845" s="101"/>
      <c r="AH845" s="344"/>
      <c r="AK845" s="3">
        <f t="shared" si="37"/>
        <v>0</v>
      </c>
      <c r="AL845" s="3">
        <f t="shared" si="38"/>
        <v>0</v>
      </c>
      <c r="AM845" s="3">
        <f t="shared" si="39"/>
        <v>0</v>
      </c>
      <c r="AN845" s="3">
        <f t="shared" si="42"/>
        <v>0</v>
      </c>
    </row>
    <row r="846">
      <c r="A846" s="343"/>
      <c r="B846" s="344"/>
      <c r="C846" s="344"/>
      <c r="D846" s="344"/>
      <c r="E846" s="344"/>
      <c r="F846" s="345"/>
      <c r="G846" s="346"/>
      <c r="H846" s="347"/>
      <c r="I846" s="348"/>
      <c r="J846" s="345"/>
      <c r="K846" s="349"/>
      <c r="L846" s="344"/>
      <c r="M846" s="350"/>
      <c r="N846" s="351"/>
      <c r="O846" s="352"/>
      <c r="P846" s="353"/>
      <c r="Q846" s="354"/>
      <c r="R846" s="355"/>
      <c r="S846" s="356"/>
      <c r="T846" s="357"/>
      <c r="U846" s="358"/>
      <c r="V846" s="358"/>
      <c r="W846" s="358"/>
      <c r="X846" s="359"/>
      <c r="Y846" s="344"/>
      <c r="Z846" s="344"/>
      <c r="AA846" s="344"/>
      <c r="AB846" s="344"/>
      <c r="AC846" s="344"/>
      <c r="AD846" s="344"/>
      <c r="AE846" s="344"/>
      <c r="AF846" s="344"/>
      <c r="AG846" s="101"/>
      <c r="AH846" s="344"/>
      <c r="AK846" s="3">
        <f t="shared" si="37"/>
        <v>0</v>
      </c>
      <c r="AL846" s="3">
        <f t="shared" si="38"/>
        <v>0</v>
      </c>
      <c r="AM846" s="3">
        <f t="shared" si="39"/>
        <v>0</v>
      </c>
      <c r="AN846" s="3">
        <f t="shared" si="42"/>
        <v>0</v>
      </c>
    </row>
    <row r="847">
      <c r="A847" s="343"/>
      <c r="B847" s="344"/>
      <c r="C847" s="344"/>
      <c r="D847" s="344"/>
      <c r="E847" s="344"/>
      <c r="F847" s="345"/>
      <c r="G847" s="346"/>
      <c r="H847" s="347"/>
      <c r="I847" s="348"/>
      <c r="J847" s="345"/>
      <c r="K847" s="349"/>
      <c r="L847" s="344"/>
      <c r="M847" s="350"/>
      <c r="N847" s="351"/>
      <c r="O847" s="352"/>
      <c r="P847" s="353"/>
      <c r="Q847" s="354"/>
      <c r="R847" s="355"/>
      <c r="S847" s="356"/>
      <c r="T847" s="357"/>
      <c r="U847" s="358"/>
      <c r="V847" s="358"/>
      <c r="W847" s="358"/>
      <c r="X847" s="359"/>
      <c r="Y847" s="344"/>
      <c r="Z847" s="344"/>
      <c r="AA847" s="344"/>
      <c r="AB847" s="344"/>
      <c r="AC847" s="344"/>
      <c r="AD847" s="344"/>
      <c r="AE847" s="344"/>
      <c r="AF847" s="344"/>
      <c r="AG847" s="101"/>
      <c r="AH847" s="344"/>
      <c r="AK847" s="3">
        <f t="shared" si="37"/>
        <v>0</v>
      </c>
      <c r="AL847" s="3">
        <f t="shared" si="38"/>
        <v>0</v>
      </c>
      <c r="AM847" s="3">
        <f t="shared" si="39"/>
        <v>0</v>
      </c>
      <c r="AN847" s="3">
        <f t="shared" si="42"/>
        <v>0</v>
      </c>
    </row>
    <row r="848">
      <c r="A848" s="343"/>
      <c r="B848" s="344"/>
      <c r="C848" s="344"/>
      <c r="D848" s="344"/>
      <c r="E848" s="344"/>
      <c r="F848" s="345"/>
      <c r="G848" s="346"/>
      <c r="H848" s="347"/>
      <c r="I848" s="348"/>
      <c r="J848" s="345"/>
      <c r="K848" s="349"/>
      <c r="L848" s="344"/>
      <c r="M848" s="350"/>
      <c r="N848" s="351"/>
      <c r="O848" s="352"/>
      <c r="P848" s="353"/>
      <c r="Q848" s="354"/>
      <c r="R848" s="355"/>
      <c r="S848" s="356"/>
      <c r="T848" s="357"/>
      <c r="U848" s="358"/>
      <c r="V848" s="358"/>
      <c r="W848" s="358"/>
      <c r="X848" s="359"/>
      <c r="Y848" s="344"/>
      <c r="Z848" s="344"/>
      <c r="AA848" s="344"/>
      <c r="AB848" s="344"/>
      <c r="AC848" s="344"/>
      <c r="AD848" s="344"/>
      <c r="AE848" s="344"/>
      <c r="AF848" s="344"/>
      <c r="AG848" s="101"/>
      <c r="AH848" s="344"/>
      <c r="AK848" s="3">
        <f t="shared" si="37"/>
        <v>0</v>
      </c>
      <c r="AL848" s="3">
        <f t="shared" si="38"/>
        <v>0</v>
      </c>
      <c r="AM848" s="3">
        <f t="shared" si="39"/>
        <v>0</v>
      </c>
      <c r="AN848" s="3">
        <f t="shared" si="42"/>
        <v>0</v>
      </c>
    </row>
    <row r="849">
      <c r="A849" s="343"/>
      <c r="B849" s="344"/>
      <c r="C849" s="344"/>
      <c r="D849" s="344"/>
      <c r="E849" s="344"/>
      <c r="F849" s="345"/>
      <c r="G849" s="346"/>
      <c r="H849" s="347"/>
      <c r="I849" s="348"/>
      <c r="J849" s="345"/>
      <c r="K849" s="349"/>
      <c r="L849" s="344"/>
      <c r="M849" s="350"/>
      <c r="N849" s="351"/>
      <c r="O849" s="352"/>
      <c r="P849" s="353"/>
      <c r="Q849" s="354"/>
      <c r="R849" s="355"/>
      <c r="S849" s="356"/>
      <c r="T849" s="357"/>
      <c r="U849" s="358"/>
      <c r="V849" s="358"/>
      <c r="W849" s="358"/>
      <c r="X849" s="359"/>
      <c r="Y849" s="344"/>
      <c r="Z849" s="344"/>
      <c r="AA849" s="344"/>
      <c r="AB849" s="344"/>
      <c r="AC849" s="344"/>
      <c r="AD849" s="344"/>
      <c r="AE849" s="344"/>
      <c r="AF849" s="344"/>
      <c r="AG849" s="101"/>
      <c r="AH849" s="344"/>
      <c r="AK849" s="3">
        <f t="shared" si="37"/>
        <v>0</v>
      </c>
      <c r="AL849" s="3">
        <f t="shared" si="38"/>
        <v>0</v>
      </c>
      <c r="AM849" s="3">
        <f t="shared" si="39"/>
        <v>0</v>
      </c>
      <c r="AN849" s="3">
        <f t="shared" si="42"/>
        <v>0</v>
      </c>
    </row>
    <row r="850">
      <c r="A850" s="343"/>
      <c r="B850" s="344"/>
      <c r="C850" s="344"/>
      <c r="D850" s="344"/>
      <c r="E850" s="344"/>
      <c r="F850" s="345"/>
      <c r="G850" s="346"/>
      <c r="H850" s="347"/>
      <c r="I850" s="348"/>
      <c r="J850" s="345"/>
      <c r="K850" s="349"/>
      <c r="L850" s="344"/>
      <c r="M850" s="350"/>
      <c r="N850" s="351"/>
      <c r="O850" s="352"/>
      <c r="P850" s="353"/>
      <c r="Q850" s="354"/>
      <c r="R850" s="355"/>
      <c r="S850" s="356"/>
      <c r="T850" s="357"/>
      <c r="U850" s="358"/>
      <c r="V850" s="358"/>
      <c r="W850" s="358"/>
      <c r="X850" s="359"/>
      <c r="Y850" s="344"/>
      <c r="Z850" s="344"/>
      <c r="AA850" s="344"/>
      <c r="AB850" s="344"/>
      <c r="AC850" s="344"/>
      <c r="AD850" s="344"/>
      <c r="AE850" s="344"/>
      <c r="AF850" s="344"/>
      <c r="AG850" s="101"/>
      <c r="AH850" s="344"/>
      <c r="AK850" s="3">
        <f t="shared" si="37"/>
        <v>0</v>
      </c>
      <c r="AL850" s="3">
        <f t="shared" si="38"/>
        <v>0</v>
      </c>
      <c r="AM850" s="3">
        <f t="shared" si="39"/>
        <v>0</v>
      </c>
      <c r="AN850" s="3">
        <f t="shared" si="42"/>
        <v>0</v>
      </c>
    </row>
    <row r="851">
      <c r="A851" s="343"/>
      <c r="B851" s="344"/>
      <c r="C851" s="344"/>
      <c r="D851" s="344"/>
      <c r="E851" s="344"/>
      <c r="F851" s="345"/>
      <c r="G851" s="346"/>
      <c r="H851" s="347"/>
      <c r="I851" s="348"/>
      <c r="J851" s="345"/>
      <c r="K851" s="349"/>
      <c r="L851" s="344"/>
      <c r="M851" s="350"/>
      <c r="N851" s="351"/>
      <c r="O851" s="352"/>
      <c r="P851" s="353"/>
      <c r="Q851" s="354"/>
      <c r="R851" s="355"/>
      <c r="S851" s="356"/>
      <c r="T851" s="357"/>
      <c r="U851" s="358"/>
      <c r="V851" s="358"/>
      <c r="W851" s="358"/>
      <c r="X851" s="359"/>
      <c r="Y851" s="344"/>
      <c r="Z851" s="344"/>
      <c r="AA851" s="344"/>
      <c r="AB851" s="344"/>
      <c r="AC851" s="344"/>
      <c r="AD851" s="344"/>
      <c r="AE851" s="344"/>
      <c r="AF851" s="344"/>
      <c r="AG851" s="101"/>
      <c r="AH851" s="344"/>
      <c r="AK851" s="3">
        <f t="shared" si="37"/>
        <v>0</v>
      </c>
      <c r="AL851" s="3">
        <f t="shared" si="38"/>
        <v>0</v>
      </c>
      <c r="AM851" s="3">
        <f t="shared" si="39"/>
        <v>0</v>
      </c>
      <c r="AN851" s="3">
        <f t="shared" si="42"/>
        <v>0</v>
      </c>
    </row>
    <row r="852">
      <c r="A852" s="343"/>
      <c r="B852" s="344"/>
      <c r="C852" s="344"/>
      <c r="D852" s="344"/>
      <c r="E852" s="344"/>
      <c r="F852" s="345"/>
      <c r="G852" s="346"/>
      <c r="H852" s="347"/>
      <c r="I852" s="348"/>
      <c r="J852" s="345"/>
      <c r="K852" s="349"/>
      <c r="L852" s="344"/>
      <c r="M852" s="350"/>
      <c r="N852" s="351"/>
      <c r="O852" s="352"/>
      <c r="P852" s="353"/>
      <c r="Q852" s="354"/>
      <c r="R852" s="355"/>
      <c r="S852" s="356"/>
      <c r="T852" s="357"/>
      <c r="U852" s="358"/>
      <c r="V852" s="358"/>
      <c r="W852" s="358"/>
      <c r="X852" s="359"/>
      <c r="Y852" s="344"/>
      <c r="Z852" s="344"/>
      <c r="AA852" s="344"/>
      <c r="AB852" s="344"/>
      <c r="AC852" s="344"/>
      <c r="AD852" s="344"/>
      <c r="AE852" s="344"/>
      <c r="AF852" s="344"/>
      <c r="AG852" s="101"/>
      <c r="AH852" s="344"/>
      <c r="AK852" s="3">
        <f t="shared" si="37"/>
        <v>0</v>
      </c>
      <c r="AL852" s="3">
        <f t="shared" si="38"/>
        <v>0</v>
      </c>
      <c r="AM852" s="3">
        <f t="shared" si="39"/>
        <v>0</v>
      </c>
      <c r="AN852" s="3">
        <f t="shared" si="42"/>
        <v>0</v>
      </c>
    </row>
    <row r="853">
      <c r="A853" s="343"/>
      <c r="B853" s="344"/>
      <c r="C853" s="344"/>
      <c r="D853" s="344"/>
      <c r="E853" s="344"/>
      <c r="F853" s="345"/>
      <c r="G853" s="346"/>
      <c r="H853" s="347"/>
      <c r="I853" s="348"/>
      <c r="J853" s="345"/>
      <c r="K853" s="349"/>
      <c r="L853" s="344"/>
      <c r="M853" s="350"/>
      <c r="N853" s="351"/>
      <c r="O853" s="352"/>
      <c r="P853" s="353"/>
      <c r="Q853" s="354"/>
      <c r="R853" s="355"/>
      <c r="S853" s="356"/>
      <c r="T853" s="357"/>
      <c r="U853" s="358"/>
      <c r="V853" s="358"/>
      <c r="W853" s="358"/>
      <c r="X853" s="359"/>
      <c r="Y853" s="344"/>
      <c r="Z853" s="344"/>
      <c r="AA853" s="344"/>
      <c r="AB853" s="344"/>
      <c r="AC853" s="344"/>
      <c r="AD853" s="344"/>
      <c r="AE853" s="344"/>
      <c r="AF853" s="344"/>
      <c r="AG853" s="101"/>
      <c r="AH853" s="344"/>
      <c r="AK853" s="3">
        <f t="shared" si="37"/>
        <v>0</v>
      </c>
      <c r="AL853" s="3">
        <f t="shared" si="38"/>
        <v>0</v>
      </c>
      <c r="AM853" s="3">
        <f t="shared" si="39"/>
        <v>0</v>
      </c>
      <c r="AN853" s="3">
        <f t="shared" si="42"/>
        <v>0</v>
      </c>
    </row>
    <row r="854">
      <c r="A854" s="343"/>
      <c r="B854" s="344"/>
      <c r="C854" s="344"/>
      <c r="D854" s="344"/>
      <c r="E854" s="344"/>
      <c r="F854" s="345"/>
      <c r="G854" s="346"/>
      <c r="H854" s="347"/>
      <c r="I854" s="348"/>
      <c r="J854" s="345"/>
      <c r="K854" s="349"/>
      <c r="L854" s="344"/>
      <c r="M854" s="350"/>
      <c r="N854" s="351"/>
      <c r="O854" s="352"/>
      <c r="P854" s="353"/>
      <c r="Q854" s="354"/>
      <c r="R854" s="355"/>
      <c r="S854" s="356"/>
      <c r="T854" s="357"/>
      <c r="U854" s="358"/>
      <c r="V854" s="358"/>
      <c r="W854" s="358"/>
      <c r="X854" s="359"/>
      <c r="Y854" s="344"/>
      <c r="Z854" s="344"/>
      <c r="AA854" s="344"/>
      <c r="AB854" s="344"/>
      <c r="AC854" s="344"/>
      <c r="AD854" s="344"/>
      <c r="AE854" s="344"/>
      <c r="AF854" s="344"/>
      <c r="AG854" s="101"/>
      <c r="AH854" s="344"/>
      <c r="AK854" s="3">
        <f t="shared" si="37"/>
        <v>0</v>
      </c>
      <c r="AL854" s="3">
        <f t="shared" si="38"/>
        <v>0</v>
      </c>
      <c r="AM854" s="3">
        <f t="shared" si="39"/>
        <v>0</v>
      </c>
      <c r="AN854" s="3">
        <f t="shared" si="42"/>
        <v>0</v>
      </c>
    </row>
    <row r="855">
      <c r="A855" s="343"/>
      <c r="B855" s="344"/>
      <c r="C855" s="344"/>
      <c r="D855" s="344"/>
      <c r="E855" s="344"/>
      <c r="F855" s="345"/>
      <c r="G855" s="346"/>
      <c r="H855" s="347"/>
      <c r="I855" s="348"/>
      <c r="J855" s="345"/>
      <c r="K855" s="349"/>
      <c r="L855" s="344"/>
      <c r="M855" s="350"/>
      <c r="N855" s="351"/>
      <c r="O855" s="352"/>
      <c r="P855" s="353"/>
      <c r="Q855" s="354"/>
      <c r="R855" s="355"/>
      <c r="S855" s="356"/>
      <c r="T855" s="357"/>
      <c r="U855" s="358"/>
      <c r="V855" s="358"/>
      <c r="W855" s="358"/>
      <c r="X855" s="359"/>
      <c r="Y855" s="344"/>
      <c r="Z855" s="344"/>
      <c r="AA855" s="344"/>
      <c r="AB855" s="344"/>
      <c r="AC855" s="344"/>
      <c r="AD855" s="344"/>
      <c r="AE855" s="344"/>
      <c r="AF855" s="344"/>
      <c r="AG855" s="101"/>
      <c r="AH855" s="344"/>
      <c r="AK855" s="3">
        <f t="shared" si="37"/>
        <v>0</v>
      </c>
      <c r="AL855" s="3">
        <f t="shared" si="38"/>
        <v>0</v>
      </c>
      <c r="AM855" s="3">
        <f t="shared" si="39"/>
        <v>0</v>
      </c>
      <c r="AN855" s="3">
        <f t="shared" si="42"/>
        <v>0</v>
      </c>
    </row>
    <row r="856">
      <c r="A856" s="343"/>
      <c r="B856" s="344"/>
      <c r="C856" s="344"/>
      <c r="D856" s="344"/>
      <c r="E856" s="344"/>
      <c r="F856" s="345"/>
      <c r="G856" s="346"/>
      <c r="H856" s="347"/>
      <c r="I856" s="348"/>
      <c r="J856" s="345"/>
      <c r="K856" s="349"/>
      <c r="L856" s="344"/>
      <c r="M856" s="350"/>
      <c r="N856" s="351"/>
      <c r="O856" s="352"/>
      <c r="P856" s="353"/>
      <c r="Q856" s="354"/>
      <c r="R856" s="355"/>
      <c r="S856" s="356"/>
      <c r="T856" s="357"/>
      <c r="U856" s="358"/>
      <c r="V856" s="358"/>
      <c r="W856" s="358"/>
      <c r="X856" s="359"/>
      <c r="Y856" s="344"/>
      <c r="Z856" s="344"/>
      <c r="AA856" s="344"/>
      <c r="AB856" s="344"/>
      <c r="AC856" s="344"/>
      <c r="AD856" s="344"/>
      <c r="AE856" s="344"/>
      <c r="AF856" s="344"/>
      <c r="AG856" s="101"/>
      <c r="AH856" s="344"/>
      <c r="AK856" s="3">
        <f t="shared" si="37"/>
        <v>0</v>
      </c>
      <c r="AL856" s="3">
        <f t="shared" si="38"/>
        <v>0</v>
      </c>
      <c r="AM856" s="3">
        <f t="shared" si="39"/>
        <v>0</v>
      </c>
      <c r="AN856" s="3">
        <f t="shared" si="42"/>
        <v>0</v>
      </c>
    </row>
    <row r="857">
      <c r="A857" s="343"/>
      <c r="B857" s="344"/>
      <c r="C857" s="344"/>
      <c r="D857" s="344"/>
      <c r="E857" s="344"/>
      <c r="F857" s="345"/>
      <c r="G857" s="346"/>
      <c r="H857" s="347"/>
      <c r="I857" s="348"/>
      <c r="J857" s="345"/>
      <c r="K857" s="349"/>
      <c r="L857" s="344"/>
      <c r="M857" s="350"/>
      <c r="N857" s="351"/>
      <c r="O857" s="352"/>
      <c r="P857" s="353"/>
      <c r="Q857" s="354"/>
      <c r="R857" s="355"/>
      <c r="S857" s="356"/>
      <c r="T857" s="357"/>
      <c r="U857" s="358"/>
      <c r="V857" s="358"/>
      <c r="W857" s="358"/>
      <c r="X857" s="359"/>
      <c r="Y857" s="344"/>
      <c r="Z857" s="344"/>
      <c r="AA857" s="344"/>
      <c r="AB857" s="344"/>
      <c r="AC857" s="344"/>
      <c r="AD857" s="344"/>
      <c r="AE857" s="344"/>
      <c r="AF857" s="344"/>
      <c r="AG857" s="101"/>
      <c r="AH857" s="344"/>
      <c r="AK857" s="3">
        <f t="shared" si="37"/>
        <v>0</v>
      </c>
      <c r="AL857" s="3">
        <f t="shared" si="38"/>
        <v>0</v>
      </c>
      <c r="AM857" s="3">
        <f t="shared" si="39"/>
        <v>0</v>
      </c>
      <c r="AN857" s="3">
        <f t="shared" si="42"/>
        <v>0</v>
      </c>
    </row>
    <row r="858">
      <c r="A858" s="343"/>
      <c r="B858" s="344"/>
      <c r="C858" s="344"/>
      <c r="D858" s="344"/>
      <c r="E858" s="344"/>
      <c r="F858" s="345"/>
      <c r="G858" s="346"/>
      <c r="H858" s="347"/>
      <c r="I858" s="348"/>
      <c r="J858" s="345"/>
      <c r="K858" s="349"/>
      <c r="L858" s="344"/>
      <c r="M858" s="350"/>
      <c r="N858" s="351"/>
      <c r="O858" s="352"/>
      <c r="P858" s="353"/>
      <c r="Q858" s="354"/>
      <c r="R858" s="355"/>
      <c r="S858" s="356"/>
      <c r="T858" s="357"/>
      <c r="U858" s="358"/>
      <c r="V858" s="358"/>
      <c r="W858" s="358"/>
      <c r="X858" s="359"/>
      <c r="Y858" s="344"/>
      <c r="Z858" s="344"/>
      <c r="AA858" s="344"/>
      <c r="AB858" s="344"/>
      <c r="AC858" s="344"/>
      <c r="AD858" s="344"/>
      <c r="AE858" s="344"/>
      <c r="AF858" s="344"/>
      <c r="AG858" s="101"/>
      <c r="AH858" s="344"/>
      <c r="AK858" s="3">
        <f t="shared" si="37"/>
        <v>0</v>
      </c>
      <c r="AL858" s="3">
        <f t="shared" si="38"/>
        <v>0</v>
      </c>
      <c r="AM858" s="3">
        <f t="shared" si="39"/>
        <v>0</v>
      </c>
      <c r="AN858" s="3">
        <f t="shared" si="42"/>
        <v>0</v>
      </c>
    </row>
    <row r="859">
      <c r="A859" s="343"/>
      <c r="B859" s="344"/>
      <c r="C859" s="344"/>
      <c r="D859" s="344"/>
      <c r="E859" s="344"/>
      <c r="F859" s="345"/>
      <c r="G859" s="346"/>
      <c r="H859" s="347"/>
      <c r="I859" s="348"/>
      <c r="J859" s="345"/>
      <c r="K859" s="349"/>
      <c r="L859" s="344"/>
      <c r="M859" s="350"/>
      <c r="N859" s="351"/>
      <c r="O859" s="352"/>
      <c r="P859" s="353"/>
      <c r="Q859" s="354"/>
      <c r="R859" s="355"/>
      <c r="S859" s="356"/>
      <c r="T859" s="357"/>
      <c r="U859" s="358"/>
      <c r="V859" s="358"/>
      <c r="W859" s="358"/>
      <c r="X859" s="359"/>
      <c r="Y859" s="344"/>
      <c r="Z859" s="344"/>
      <c r="AA859" s="344"/>
      <c r="AB859" s="344"/>
      <c r="AC859" s="344"/>
      <c r="AD859" s="344"/>
      <c r="AE859" s="344"/>
      <c r="AF859" s="344"/>
      <c r="AG859" s="101"/>
      <c r="AH859" s="344"/>
      <c r="AK859" s="3">
        <f t="shared" si="37"/>
        <v>0</v>
      </c>
      <c r="AL859" s="3">
        <f t="shared" si="38"/>
        <v>0</v>
      </c>
      <c r="AM859" s="3">
        <f t="shared" si="39"/>
        <v>0</v>
      </c>
      <c r="AN859" s="3">
        <f t="shared" si="42"/>
        <v>0</v>
      </c>
    </row>
    <row r="860">
      <c r="A860" s="343"/>
      <c r="B860" s="344"/>
      <c r="C860" s="344"/>
      <c r="D860" s="344"/>
      <c r="E860" s="344"/>
      <c r="F860" s="345"/>
      <c r="G860" s="346"/>
      <c r="H860" s="347"/>
      <c r="I860" s="348"/>
      <c r="J860" s="345"/>
      <c r="K860" s="349"/>
      <c r="L860" s="344"/>
      <c r="M860" s="350"/>
      <c r="N860" s="351"/>
      <c r="O860" s="352"/>
      <c r="P860" s="353"/>
      <c r="Q860" s="354"/>
      <c r="R860" s="355"/>
      <c r="S860" s="356"/>
      <c r="T860" s="357"/>
      <c r="U860" s="358"/>
      <c r="V860" s="358"/>
      <c r="W860" s="358"/>
      <c r="X860" s="359"/>
      <c r="Y860" s="344"/>
      <c r="Z860" s="344"/>
      <c r="AA860" s="344"/>
      <c r="AB860" s="344"/>
      <c r="AC860" s="344"/>
      <c r="AD860" s="344"/>
      <c r="AE860" s="344"/>
      <c r="AF860" s="344"/>
      <c r="AG860" s="101"/>
      <c r="AH860" s="344"/>
      <c r="AK860" s="3">
        <f t="shared" si="37"/>
        <v>0</v>
      </c>
      <c r="AL860" s="3">
        <f t="shared" si="38"/>
        <v>0</v>
      </c>
      <c r="AM860" s="3">
        <f t="shared" si="39"/>
        <v>0</v>
      </c>
      <c r="AN860" s="3">
        <f t="shared" si="42"/>
        <v>0</v>
      </c>
    </row>
    <row r="861">
      <c r="A861" s="343"/>
      <c r="B861" s="344"/>
      <c r="C861" s="344"/>
      <c r="D861" s="344"/>
      <c r="E861" s="344"/>
      <c r="F861" s="345"/>
      <c r="G861" s="346"/>
      <c r="H861" s="347"/>
      <c r="I861" s="348"/>
      <c r="J861" s="345"/>
      <c r="K861" s="349"/>
      <c r="L861" s="344"/>
      <c r="M861" s="350"/>
      <c r="N861" s="351"/>
      <c r="O861" s="352"/>
      <c r="P861" s="353"/>
      <c r="Q861" s="354"/>
      <c r="R861" s="355"/>
      <c r="S861" s="356"/>
      <c r="T861" s="357"/>
      <c r="U861" s="358"/>
      <c r="V861" s="358"/>
      <c r="W861" s="358"/>
      <c r="X861" s="359"/>
      <c r="Y861" s="344"/>
      <c r="Z861" s="344"/>
      <c r="AA861" s="344"/>
      <c r="AB861" s="344"/>
      <c r="AC861" s="344"/>
      <c r="AD861" s="344"/>
      <c r="AE861" s="344"/>
      <c r="AF861" s="344"/>
      <c r="AG861" s="101"/>
      <c r="AH861" s="344"/>
      <c r="AK861" s="3">
        <f t="shared" si="37"/>
        <v>0</v>
      </c>
      <c r="AL861" s="3">
        <f t="shared" si="38"/>
        <v>0</v>
      </c>
      <c r="AM861" s="3">
        <f t="shared" si="39"/>
        <v>0</v>
      </c>
      <c r="AN861" s="3">
        <f t="shared" si="42"/>
        <v>0</v>
      </c>
    </row>
    <row r="862">
      <c r="A862" s="343"/>
      <c r="B862" s="344"/>
      <c r="C862" s="344"/>
      <c r="D862" s="344"/>
      <c r="E862" s="344"/>
      <c r="F862" s="345"/>
      <c r="G862" s="346"/>
      <c r="H862" s="347"/>
      <c r="I862" s="348"/>
      <c r="J862" s="345"/>
      <c r="K862" s="349"/>
      <c r="L862" s="344"/>
      <c r="M862" s="350"/>
      <c r="N862" s="351"/>
      <c r="O862" s="352"/>
      <c r="P862" s="353"/>
      <c r="Q862" s="354"/>
      <c r="R862" s="355"/>
      <c r="S862" s="356"/>
      <c r="T862" s="357"/>
      <c r="U862" s="358"/>
      <c r="V862" s="358"/>
      <c r="W862" s="358"/>
      <c r="X862" s="359"/>
      <c r="Y862" s="344"/>
      <c r="Z862" s="344"/>
      <c r="AA862" s="344"/>
      <c r="AB862" s="344"/>
      <c r="AC862" s="344"/>
      <c r="AD862" s="344"/>
      <c r="AE862" s="344"/>
      <c r="AF862" s="344"/>
      <c r="AG862" s="101"/>
      <c r="AH862" s="344"/>
      <c r="AK862" s="3">
        <f t="shared" si="37"/>
        <v>0</v>
      </c>
      <c r="AL862" s="3">
        <f t="shared" si="38"/>
        <v>0</v>
      </c>
      <c r="AM862" s="3">
        <f t="shared" si="39"/>
        <v>0</v>
      </c>
      <c r="AN862" s="3">
        <f t="shared" si="42"/>
        <v>0</v>
      </c>
    </row>
    <row r="863">
      <c r="A863" s="343"/>
      <c r="B863" s="344"/>
      <c r="C863" s="344"/>
      <c r="D863" s="344"/>
      <c r="E863" s="344"/>
      <c r="F863" s="345"/>
      <c r="G863" s="346"/>
      <c r="H863" s="347"/>
      <c r="I863" s="348"/>
      <c r="J863" s="345"/>
      <c r="K863" s="349"/>
      <c r="L863" s="344"/>
      <c r="M863" s="350"/>
      <c r="N863" s="351"/>
      <c r="O863" s="352"/>
      <c r="P863" s="353"/>
      <c r="Q863" s="354"/>
      <c r="R863" s="355"/>
      <c r="S863" s="356"/>
      <c r="T863" s="357"/>
      <c r="U863" s="358"/>
      <c r="V863" s="358"/>
      <c r="W863" s="358"/>
      <c r="X863" s="359"/>
      <c r="Y863" s="344"/>
      <c r="Z863" s="344"/>
      <c r="AA863" s="344"/>
      <c r="AB863" s="344"/>
      <c r="AC863" s="344"/>
      <c r="AD863" s="344"/>
      <c r="AE863" s="344"/>
      <c r="AF863" s="344"/>
      <c r="AG863" s="101"/>
      <c r="AH863" s="344"/>
      <c r="AK863" s="3">
        <f t="shared" si="37"/>
        <v>0</v>
      </c>
      <c r="AL863" s="3">
        <f t="shared" si="38"/>
        <v>0</v>
      </c>
      <c r="AM863" s="3">
        <f t="shared" si="39"/>
        <v>0</v>
      </c>
      <c r="AN863" s="3">
        <f t="shared" si="42"/>
        <v>0</v>
      </c>
    </row>
    <row r="864">
      <c r="A864" s="343"/>
      <c r="B864" s="344"/>
      <c r="C864" s="344"/>
      <c r="D864" s="344"/>
      <c r="E864" s="344"/>
      <c r="F864" s="345"/>
      <c r="G864" s="346"/>
      <c r="H864" s="347"/>
      <c r="I864" s="348"/>
      <c r="J864" s="345"/>
      <c r="K864" s="349"/>
      <c r="L864" s="344"/>
      <c r="M864" s="350"/>
      <c r="N864" s="351"/>
      <c r="O864" s="352"/>
      <c r="P864" s="353"/>
      <c r="Q864" s="354"/>
      <c r="R864" s="355"/>
      <c r="S864" s="356"/>
      <c r="T864" s="357"/>
      <c r="U864" s="358"/>
      <c r="V864" s="358"/>
      <c r="W864" s="358"/>
      <c r="X864" s="359"/>
      <c r="Y864" s="344"/>
      <c r="Z864" s="344"/>
      <c r="AA864" s="344"/>
      <c r="AB864" s="344"/>
      <c r="AC864" s="344"/>
      <c r="AD864" s="344"/>
      <c r="AE864" s="344"/>
      <c r="AF864" s="344"/>
      <c r="AG864" s="101"/>
      <c r="AH864" s="344"/>
      <c r="AK864" s="3">
        <f t="shared" si="37"/>
        <v>0</v>
      </c>
      <c r="AL864" s="3">
        <f t="shared" si="38"/>
        <v>0</v>
      </c>
      <c r="AM864" s="3">
        <f t="shared" si="39"/>
        <v>0</v>
      </c>
      <c r="AN864" s="3">
        <f t="shared" si="42"/>
        <v>0</v>
      </c>
    </row>
    <row r="865">
      <c r="A865" s="343"/>
      <c r="B865" s="344"/>
      <c r="C865" s="344"/>
      <c r="D865" s="344"/>
      <c r="E865" s="344"/>
      <c r="F865" s="345"/>
      <c r="G865" s="346"/>
      <c r="H865" s="347"/>
      <c r="I865" s="348"/>
      <c r="J865" s="345"/>
      <c r="K865" s="349"/>
      <c r="L865" s="344"/>
      <c r="M865" s="350"/>
      <c r="N865" s="351"/>
      <c r="O865" s="352"/>
      <c r="P865" s="353"/>
      <c r="Q865" s="354"/>
      <c r="R865" s="355"/>
      <c r="S865" s="356"/>
      <c r="T865" s="357"/>
      <c r="U865" s="358"/>
      <c r="V865" s="358"/>
      <c r="W865" s="358"/>
      <c r="X865" s="359"/>
      <c r="Y865" s="344"/>
      <c r="Z865" s="344"/>
      <c r="AA865" s="344"/>
      <c r="AB865" s="344"/>
      <c r="AC865" s="344"/>
      <c r="AD865" s="344"/>
      <c r="AE865" s="344"/>
      <c r="AF865" s="344"/>
      <c r="AG865" s="101"/>
      <c r="AH865" s="344"/>
      <c r="AK865" s="3">
        <f t="shared" si="37"/>
        <v>0</v>
      </c>
      <c r="AL865" s="3">
        <f t="shared" si="38"/>
        <v>0</v>
      </c>
      <c r="AM865" s="3">
        <f t="shared" si="39"/>
        <v>0</v>
      </c>
      <c r="AN865" s="3">
        <f t="shared" si="42"/>
        <v>0</v>
      </c>
    </row>
    <row r="866">
      <c r="A866" s="343"/>
      <c r="B866" s="344"/>
      <c r="C866" s="344"/>
      <c r="D866" s="344"/>
      <c r="E866" s="344"/>
      <c r="F866" s="345"/>
      <c r="G866" s="346"/>
      <c r="H866" s="347"/>
      <c r="I866" s="348"/>
      <c r="J866" s="345"/>
      <c r="K866" s="349"/>
      <c r="L866" s="344"/>
      <c r="M866" s="350"/>
      <c r="N866" s="351"/>
      <c r="O866" s="352"/>
      <c r="P866" s="353"/>
      <c r="Q866" s="354"/>
      <c r="R866" s="355"/>
      <c r="S866" s="356"/>
      <c r="T866" s="357"/>
      <c r="U866" s="358"/>
      <c r="V866" s="358"/>
      <c r="W866" s="358"/>
      <c r="X866" s="359"/>
      <c r="Y866" s="344"/>
      <c r="Z866" s="344"/>
      <c r="AA866" s="344"/>
      <c r="AB866" s="344"/>
      <c r="AC866" s="344"/>
      <c r="AD866" s="344"/>
      <c r="AE866" s="344"/>
      <c r="AF866" s="344"/>
      <c r="AG866" s="101"/>
      <c r="AH866" s="344"/>
      <c r="AK866" s="3">
        <f t="shared" si="37"/>
        <v>0</v>
      </c>
      <c r="AL866" s="3">
        <f t="shared" si="38"/>
        <v>0</v>
      </c>
      <c r="AM866" s="3">
        <f t="shared" si="39"/>
        <v>0</v>
      </c>
      <c r="AN866" s="3">
        <f t="shared" si="42"/>
        <v>0</v>
      </c>
    </row>
    <row r="867">
      <c r="A867" s="343"/>
      <c r="B867" s="344"/>
      <c r="C867" s="344"/>
      <c r="D867" s="344"/>
      <c r="E867" s="344"/>
      <c r="F867" s="345"/>
      <c r="G867" s="346"/>
      <c r="H867" s="347"/>
      <c r="I867" s="348"/>
      <c r="J867" s="345"/>
      <c r="K867" s="349"/>
      <c r="L867" s="344"/>
      <c r="M867" s="350"/>
      <c r="N867" s="351"/>
      <c r="O867" s="352"/>
      <c r="P867" s="353"/>
      <c r="Q867" s="354"/>
      <c r="R867" s="355"/>
      <c r="S867" s="356"/>
      <c r="T867" s="357"/>
      <c r="U867" s="358"/>
      <c r="V867" s="358"/>
      <c r="W867" s="358"/>
      <c r="X867" s="359"/>
      <c r="Y867" s="344"/>
      <c r="Z867" s="344"/>
      <c r="AA867" s="344"/>
      <c r="AB867" s="344"/>
      <c r="AC867" s="344"/>
      <c r="AD867" s="344"/>
      <c r="AE867" s="344"/>
      <c r="AF867" s="344"/>
      <c r="AG867" s="101"/>
      <c r="AH867" s="344"/>
      <c r="AK867" s="3">
        <f t="shared" si="37"/>
        <v>0</v>
      </c>
      <c r="AL867" s="3">
        <f t="shared" si="38"/>
        <v>0</v>
      </c>
      <c r="AM867" s="3">
        <f t="shared" si="39"/>
        <v>0</v>
      </c>
      <c r="AN867" s="3">
        <f t="shared" si="42"/>
        <v>0</v>
      </c>
    </row>
    <row r="868">
      <c r="A868" s="343"/>
      <c r="B868" s="344"/>
      <c r="C868" s="344"/>
      <c r="D868" s="344"/>
      <c r="E868" s="344"/>
      <c r="F868" s="345"/>
      <c r="G868" s="346"/>
      <c r="H868" s="347"/>
      <c r="I868" s="348"/>
      <c r="J868" s="345"/>
      <c r="K868" s="349"/>
      <c r="L868" s="344"/>
      <c r="M868" s="350"/>
      <c r="N868" s="351"/>
      <c r="O868" s="352"/>
      <c r="P868" s="353"/>
      <c r="Q868" s="354"/>
      <c r="R868" s="355"/>
      <c r="S868" s="356"/>
      <c r="T868" s="357"/>
      <c r="U868" s="358"/>
      <c r="V868" s="358"/>
      <c r="W868" s="358"/>
      <c r="X868" s="359"/>
      <c r="Y868" s="344"/>
      <c r="Z868" s="344"/>
      <c r="AA868" s="344"/>
      <c r="AB868" s="344"/>
      <c r="AC868" s="344"/>
      <c r="AD868" s="344"/>
      <c r="AE868" s="344"/>
      <c r="AF868" s="344"/>
      <c r="AG868" s="101"/>
      <c r="AH868" s="344"/>
      <c r="AK868" s="3">
        <f t="shared" si="37"/>
        <v>0</v>
      </c>
      <c r="AL868" s="3">
        <f t="shared" si="38"/>
        <v>0</v>
      </c>
      <c r="AM868" s="3">
        <f t="shared" si="39"/>
        <v>0</v>
      </c>
      <c r="AN868" s="3">
        <f t="shared" si="42"/>
        <v>0</v>
      </c>
    </row>
    <row r="869">
      <c r="A869" s="343"/>
      <c r="B869" s="344"/>
      <c r="C869" s="344"/>
      <c r="D869" s="344"/>
      <c r="E869" s="344"/>
      <c r="F869" s="345"/>
      <c r="G869" s="346"/>
      <c r="H869" s="347"/>
      <c r="I869" s="348"/>
      <c r="J869" s="345"/>
      <c r="K869" s="349"/>
      <c r="L869" s="344"/>
      <c r="M869" s="350"/>
      <c r="N869" s="351"/>
      <c r="O869" s="352"/>
      <c r="P869" s="353"/>
      <c r="Q869" s="354"/>
      <c r="R869" s="355"/>
      <c r="S869" s="356"/>
      <c r="T869" s="357"/>
      <c r="U869" s="358"/>
      <c r="V869" s="358"/>
      <c r="W869" s="358"/>
      <c r="X869" s="359"/>
      <c r="Y869" s="344"/>
      <c r="Z869" s="344"/>
      <c r="AA869" s="344"/>
      <c r="AB869" s="344"/>
      <c r="AC869" s="344"/>
      <c r="AD869" s="344"/>
      <c r="AE869" s="344"/>
      <c r="AF869" s="344"/>
      <c r="AG869" s="101"/>
      <c r="AH869" s="344"/>
      <c r="AK869" s="3">
        <f t="shared" si="37"/>
        <v>0</v>
      </c>
      <c r="AL869" s="3">
        <f t="shared" si="38"/>
        <v>0</v>
      </c>
      <c r="AM869" s="3">
        <f t="shared" si="39"/>
        <v>0</v>
      </c>
      <c r="AN869" s="3">
        <f t="shared" si="42"/>
        <v>0</v>
      </c>
    </row>
    <row r="870">
      <c r="A870" s="343"/>
      <c r="B870" s="344"/>
      <c r="C870" s="344"/>
      <c r="D870" s="344"/>
      <c r="E870" s="344"/>
      <c r="F870" s="345"/>
      <c r="G870" s="346"/>
      <c r="H870" s="347"/>
      <c r="I870" s="348"/>
      <c r="J870" s="345"/>
      <c r="K870" s="349"/>
      <c r="L870" s="344"/>
      <c r="M870" s="350"/>
      <c r="N870" s="351"/>
      <c r="O870" s="352"/>
      <c r="P870" s="353"/>
      <c r="Q870" s="354"/>
      <c r="R870" s="355"/>
      <c r="S870" s="356"/>
      <c r="T870" s="357"/>
      <c r="U870" s="358"/>
      <c r="V870" s="358"/>
      <c r="W870" s="358"/>
      <c r="X870" s="359"/>
      <c r="Y870" s="344"/>
      <c r="Z870" s="344"/>
      <c r="AA870" s="344"/>
      <c r="AB870" s="344"/>
      <c r="AC870" s="344"/>
      <c r="AD870" s="344"/>
      <c r="AE870" s="344"/>
      <c r="AF870" s="344"/>
      <c r="AG870" s="101"/>
      <c r="AH870" s="344"/>
      <c r="AK870" s="3">
        <f t="shared" si="37"/>
        <v>0</v>
      </c>
      <c r="AL870" s="3">
        <f t="shared" si="38"/>
        <v>0</v>
      </c>
      <c r="AM870" s="3">
        <f t="shared" si="39"/>
        <v>0</v>
      </c>
      <c r="AN870" s="3">
        <f t="shared" si="42"/>
        <v>0</v>
      </c>
    </row>
    <row r="871">
      <c r="A871" s="343"/>
      <c r="B871" s="344"/>
      <c r="C871" s="344"/>
      <c r="D871" s="344"/>
      <c r="E871" s="344"/>
      <c r="F871" s="345"/>
      <c r="G871" s="346"/>
      <c r="H871" s="347"/>
      <c r="I871" s="348"/>
      <c r="J871" s="345"/>
      <c r="K871" s="349"/>
      <c r="L871" s="344"/>
      <c r="M871" s="350"/>
      <c r="N871" s="351"/>
      <c r="O871" s="352"/>
      <c r="P871" s="353"/>
      <c r="Q871" s="354"/>
      <c r="R871" s="355"/>
      <c r="S871" s="356"/>
      <c r="T871" s="357"/>
      <c r="U871" s="358"/>
      <c r="V871" s="358"/>
      <c r="W871" s="358"/>
      <c r="X871" s="359"/>
      <c r="Y871" s="344"/>
      <c r="Z871" s="344"/>
      <c r="AA871" s="344"/>
      <c r="AB871" s="344"/>
      <c r="AC871" s="344"/>
      <c r="AD871" s="344"/>
      <c r="AE871" s="344"/>
      <c r="AF871" s="344"/>
      <c r="AG871" s="101"/>
      <c r="AH871" s="344"/>
      <c r="AK871" s="3">
        <f t="shared" si="37"/>
        <v>0</v>
      </c>
      <c r="AL871" s="3">
        <f t="shared" si="38"/>
        <v>0</v>
      </c>
      <c r="AM871" s="3">
        <f t="shared" si="39"/>
        <v>0</v>
      </c>
      <c r="AN871" s="3">
        <f t="shared" si="42"/>
        <v>0</v>
      </c>
    </row>
    <row r="872">
      <c r="A872" s="343"/>
      <c r="B872" s="344"/>
      <c r="C872" s="344"/>
      <c r="D872" s="344"/>
      <c r="E872" s="344"/>
      <c r="F872" s="345"/>
      <c r="G872" s="346"/>
      <c r="H872" s="347"/>
      <c r="I872" s="348"/>
      <c r="J872" s="345"/>
      <c r="K872" s="349"/>
      <c r="L872" s="344"/>
      <c r="M872" s="350"/>
      <c r="N872" s="351"/>
      <c r="O872" s="352"/>
      <c r="P872" s="353"/>
      <c r="Q872" s="354"/>
      <c r="R872" s="355"/>
      <c r="S872" s="356"/>
      <c r="T872" s="357"/>
      <c r="U872" s="358"/>
      <c r="V872" s="358"/>
      <c r="W872" s="358"/>
      <c r="X872" s="359"/>
      <c r="Y872" s="344"/>
      <c r="Z872" s="344"/>
      <c r="AA872" s="344"/>
      <c r="AB872" s="344"/>
      <c r="AC872" s="344"/>
      <c r="AD872" s="344"/>
      <c r="AE872" s="344"/>
      <c r="AF872" s="344"/>
      <c r="AG872" s="101"/>
      <c r="AH872" s="344"/>
      <c r="AK872" s="3">
        <f t="shared" si="37"/>
        <v>0</v>
      </c>
      <c r="AL872" s="3">
        <f t="shared" si="38"/>
        <v>0</v>
      </c>
      <c r="AM872" s="3">
        <f t="shared" si="39"/>
        <v>0</v>
      </c>
      <c r="AN872" s="3">
        <f t="shared" si="42"/>
        <v>0</v>
      </c>
    </row>
    <row r="873">
      <c r="A873" s="343"/>
      <c r="B873" s="344"/>
      <c r="C873" s="344"/>
      <c r="D873" s="344"/>
      <c r="E873" s="344"/>
      <c r="F873" s="345"/>
      <c r="G873" s="346"/>
      <c r="H873" s="347"/>
      <c r="I873" s="348"/>
      <c r="J873" s="345"/>
      <c r="K873" s="349"/>
      <c r="L873" s="344"/>
      <c r="M873" s="350"/>
      <c r="N873" s="351"/>
      <c r="O873" s="352"/>
      <c r="P873" s="353"/>
      <c r="Q873" s="354"/>
      <c r="R873" s="355"/>
      <c r="S873" s="356"/>
      <c r="T873" s="357"/>
      <c r="U873" s="358"/>
      <c r="V873" s="358"/>
      <c r="W873" s="358"/>
      <c r="X873" s="359"/>
      <c r="Y873" s="344"/>
      <c r="Z873" s="344"/>
      <c r="AA873" s="344"/>
      <c r="AB873" s="344"/>
      <c r="AC873" s="344"/>
      <c r="AD873" s="344"/>
      <c r="AE873" s="344"/>
      <c r="AF873" s="344"/>
      <c r="AG873" s="101"/>
      <c r="AH873" s="344"/>
      <c r="AK873" s="3">
        <f t="shared" si="37"/>
        <v>0</v>
      </c>
      <c r="AL873" s="3">
        <f t="shared" si="38"/>
        <v>0</v>
      </c>
      <c r="AM873" s="3">
        <f t="shared" si="39"/>
        <v>0</v>
      </c>
      <c r="AN873" s="3">
        <f t="shared" si="42"/>
        <v>0</v>
      </c>
    </row>
    <row r="874">
      <c r="A874" s="343"/>
      <c r="B874" s="344"/>
      <c r="C874" s="344"/>
      <c r="D874" s="344"/>
      <c r="E874" s="344"/>
      <c r="F874" s="345"/>
      <c r="G874" s="346"/>
      <c r="H874" s="347"/>
      <c r="I874" s="348"/>
      <c r="J874" s="345"/>
      <c r="K874" s="349"/>
      <c r="L874" s="344"/>
      <c r="M874" s="350"/>
      <c r="N874" s="351"/>
      <c r="O874" s="352"/>
      <c r="P874" s="353"/>
      <c r="Q874" s="354"/>
      <c r="R874" s="355"/>
      <c r="S874" s="356"/>
      <c r="T874" s="357"/>
      <c r="U874" s="358"/>
      <c r="V874" s="358"/>
      <c r="W874" s="358"/>
      <c r="X874" s="359"/>
      <c r="Y874" s="344"/>
      <c r="Z874" s="344"/>
      <c r="AA874" s="344"/>
      <c r="AB874" s="344"/>
      <c r="AC874" s="344"/>
      <c r="AD874" s="344"/>
      <c r="AE874" s="344"/>
      <c r="AF874" s="344"/>
      <c r="AG874" s="101"/>
      <c r="AH874" s="344"/>
      <c r="AK874" s="3">
        <f t="shared" si="37"/>
        <v>0</v>
      </c>
      <c r="AL874" s="3">
        <f t="shared" si="38"/>
        <v>0</v>
      </c>
      <c r="AM874" s="3">
        <f t="shared" si="39"/>
        <v>0</v>
      </c>
      <c r="AN874" s="3">
        <f t="shared" si="42"/>
        <v>0</v>
      </c>
    </row>
    <row r="875">
      <c r="A875" s="343"/>
      <c r="B875" s="344"/>
      <c r="C875" s="344"/>
      <c r="D875" s="344"/>
      <c r="E875" s="344"/>
      <c r="F875" s="345"/>
      <c r="G875" s="346"/>
      <c r="H875" s="347"/>
      <c r="I875" s="348"/>
      <c r="J875" s="345"/>
      <c r="K875" s="349"/>
      <c r="L875" s="344"/>
      <c r="M875" s="350"/>
      <c r="N875" s="351"/>
      <c r="O875" s="352"/>
      <c r="P875" s="353"/>
      <c r="Q875" s="354"/>
      <c r="R875" s="355"/>
      <c r="S875" s="356"/>
      <c r="T875" s="357"/>
      <c r="U875" s="358"/>
      <c r="V875" s="358"/>
      <c r="W875" s="358"/>
      <c r="X875" s="359"/>
      <c r="Y875" s="344"/>
      <c r="Z875" s="344"/>
      <c r="AA875" s="344"/>
      <c r="AB875" s="344"/>
      <c r="AC875" s="344"/>
      <c r="AD875" s="344"/>
      <c r="AE875" s="344"/>
      <c r="AF875" s="344"/>
      <c r="AG875" s="101"/>
      <c r="AH875" s="344"/>
      <c r="AK875" s="3">
        <f t="shared" si="37"/>
        <v>0</v>
      </c>
      <c r="AL875" s="3">
        <f t="shared" si="38"/>
        <v>0</v>
      </c>
      <c r="AM875" s="3">
        <f t="shared" si="39"/>
        <v>0</v>
      </c>
      <c r="AN875" s="3">
        <f t="shared" si="42"/>
        <v>0</v>
      </c>
    </row>
    <row r="876">
      <c r="A876" s="343"/>
      <c r="B876" s="344"/>
      <c r="C876" s="344"/>
      <c r="D876" s="344"/>
      <c r="E876" s="344"/>
      <c r="F876" s="345"/>
      <c r="G876" s="346"/>
      <c r="H876" s="347"/>
      <c r="I876" s="348"/>
      <c r="J876" s="345"/>
      <c r="K876" s="349"/>
      <c r="L876" s="344"/>
      <c r="M876" s="350"/>
      <c r="N876" s="351"/>
      <c r="O876" s="352"/>
      <c r="P876" s="353"/>
      <c r="Q876" s="354"/>
      <c r="R876" s="355"/>
      <c r="S876" s="356"/>
      <c r="T876" s="357"/>
      <c r="U876" s="358"/>
      <c r="V876" s="358"/>
      <c r="W876" s="358"/>
      <c r="X876" s="359"/>
      <c r="Y876" s="344"/>
      <c r="Z876" s="344"/>
      <c r="AA876" s="344"/>
      <c r="AB876" s="344"/>
      <c r="AC876" s="344"/>
      <c r="AD876" s="344"/>
      <c r="AE876" s="344"/>
      <c r="AF876" s="344"/>
      <c r="AG876" s="101"/>
      <c r="AH876" s="344"/>
      <c r="AK876" s="3">
        <f t="shared" si="37"/>
        <v>0</v>
      </c>
      <c r="AL876" s="3">
        <f t="shared" si="38"/>
        <v>0</v>
      </c>
      <c r="AM876" s="3">
        <f t="shared" si="39"/>
        <v>0</v>
      </c>
      <c r="AN876" s="3">
        <f t="shared" si="42"/>
        <v>0</v>
      </c>
    </row>
    <row r="877">
      <c r="A877" s="343"/>
      <c r="B877" s="344"/>
      <c r="C877" s="344"/>
      <c r="D877" s="344"/>
      <c r="E877" s="344"/>
      <c r="F877" s="345"/>
      <c r="G877" s="346"/>
      <c r="H877" s="347"/>
      <c r="I877" s="348"/>
      <c r="J877" s="345"/>
      <c r="K877" s="349"/>
      <c r="L877" s="344"/>
      <c r="M877" s="350"/>
      <c r="N877" s="351"/>
      <c r="O877" s="352"/>
      <c r="P877" s="353"/>
      <c r="Q877" s="354"/>
      <c r="R877" s="355"/>
      <c r="S877" s="356"/>
      <c r="T877" s="357"/>
      <c r="U877" s="358"/>
      <c r="V877" s="358"/>
      <c r="W877" s="358"/>
      <c r="X877" s="359"/>
      <c r="Y877" s="344"/>
      <c r="Z877" s="344"/>
      <c r="AA877" s="344"/>
      <c r="AB877" s="344"/>
      <c r="AC877" s="344"/>
      <c r="AD877" s="344"/>
      <c r="AE877" s="344"/>
      <c r="AF877" s="344"/>
      <c r="AG877" s="101"/>
      <c r="AH877" s="344"/>
      <c r="AK877" s="3">
        <f t="shared" si="37"/>
        <v>0</v>
      </c>
      <c r="AL877" s="3">
        <f t="shared" si="38"/>
        <v>0</v>
      </c>
      <c r="AM877" s="3">
        <f t="shared" si="39"/>
        <v>0</v>
      </c>
      <c r="AN877" s="3">
        <f t="shared" si="42"/>
        <v>0</v>
      </c>
    </row>
    <row r="878">
      <c r="A878" s="343"/>
      <c r="B878" s="344"/>
      <c r="C878" s="344"/>
      <c r="D878" s="344"/>
      <c r="E878" s="344"/>
      <c r="F878" s="345"/>
      <c r="G878" s="346"/>
      <c r="H878" s="347"/>
      <c r="I878" s="348"/>
      <c r="J878" s="345"/>
      <c r="K878" s="349"/>
      <c r="L878" s="344"/>
      <c r="M878" s="350"/>
      <c r="N878" s="351"/>
      <c r="O878" s="352"/>
      <c r="P878" s="353"/>
      <c r="Q878" s="354"/>
      <c r="R878" s="355"/>
      <c r="S878" s="356"/>
      <c r="T878" s="357"/>
      <c r="U878" s="358"/>
      <c r="V878" s="358"/>
      <c r="W878" s="358"/>
      <c r="X878" s="359"/>
      <c r="Y878" s="344"/>
      <c r="Z878" s="344"/>
      <c r="AA878" s="344"/>
      <c r="AB878" s="344"/>
      <c r="AC878" s="344"/>
      <c r="AD878" s="344"/>
      <c r="AE878" s="344"/>
      <c r="AF878" s="344"/>
      <c r="AG878" s="101"/>
      <c r="AH878" s="344"/>
      <c r="AK878" s="3">
        <f t="shared" si="37"/>
        <v>0</v>
      </c>
      <c r="AL878" s="3">
        <f t="shared" si="38"/>
        <v>0</v>
      </c>
      <c r="AM878" s="3">
        <f t="shared" si="39"/>
        <v>0</v>
      </c>
      <c r="AN878" s="3">
        <f t="shared" si="42"/>
        <v>0</v>
      </c>
    </row>
    <row r="879">
      <c r="A879" s="343"/>
      <c r="B879" s="344"/>
      <c r="C879" s="344"/>
      <c r="D879" s="344"/>
      <c r="E879" s="344"/>
      <c r="F879" s="345"/>
      <c r="G879" s="346"/>
      <c r="H879" s="347"/>
      <c r="I879" s="348"/>
      <c r="J879" s="345"/>
      <c r="K879" s="349"/>
      <c r="L879" s="344"/>
      <c r="M879" s="350"/>
      <c r="N879" s="351"/>
      <c r="O879" s="352"/>
      <c r="P879" s="353"/>
      <c r="Q879" s="354"/>
      <c r="R879" s="355"/>
      <c r="S879" s="356"/>
      <c r="T879" s="357"/>
      <c r="U879" s="358"/>
      <c r="V879" s="358"/>
      <c r="W879" s="358"/>
      <c r="X879" s="359"/>
      <c r="Y879" s="344"/>
      <c r="Z879" s="344"/>
      <c r="AA879" s="344"/>
      <c r="AB879" s="344"/>
      <c r="AC879" s="344"/>
      <c r="AD879" s="344"/>
      <c r="AE879" s="344"/>
      <c r="AF879" s="344"/>
      <c r="AG879" s="101"/>
      <c r="AH879" s="344"/>
      <c r="AK879" s="3">
        <f t="shared" si="37"/>
        <v>0</v>
      </c>
      <c r="AL879" s="3">
        <f t="shared" si="38"/>
        <v>0</v>
      </c>
      <c r="AM879" s="3">
        <f t="shared" si="39"/>
        <v>0</v>
      </c>
      <c r="AN879" s="3">
        <f t="shared" si="42"/>
        <v>0</v>
      </c>
    </row>
    <row r="880">
      <c r="A880" s="343"/>
      <c r="B880" s="344"/>
      <c r="C880" s="344"/>
      <c r="D880" s="344"/>
      <c r="E880" s="344"/>
      <c r="F880" s="345"/>
      <c r="G880" s="346"/>
      <c r="H880" s="347"/>
      <c r="I880" s="348"/>
      <c r="J880" s="345"/>
      <c r="K880" s="349"/>
      <c r="L880" s="344"/>
      <c r="M880" s="350"/>
      <c r="N880" s="351"/>
      <c r="O880" s="352"/>
      <c r="P880" s="353"/>
      <c r="Q880" s="354"/>
      <c r="R880" s="355"/>
      <c r="S880" s="356"/>
      <c r="T880" s="357"/>
      <c r="U880" s="358"/>
      <c r="V880" s="358"/>
      <c r="W880" s="358"/>
      <c r="X880" s="359"/>
      <c r="Y880" s="344"/>
      <c r="Z880" s="344"/>
      <c r="AA880" s="344"/>
      <c r="AB880" s="344"/>
      <c r="AC880" s="344"/>
      <c r="AD880" s="344"/>
      <c r="AE880" s="344"/>
      <c r="AF880" s="344"/>
      <c r="AG880" s="101"/>
      <c r="AH880" s="344"/>
      <c r="AK880" s="3">
        <f t="shared" si="37"/>
        <v>0</v>
      </c>
      <c r="AL880" s="3">
        <f t="shared" si="38"/>
        <v>0</v>
      </c>
      <c r="AM880" s="3">
        <f t="shared" si="39"/>
        <v>0</v>
      </c>
      <c r="AN880" s="3">
        <f t="shared" si="42"/>
        <v>0</v>
      </c>
    </row>
    <row r="881">
      <c r="A881" s="343"/>
      <c r="B881" s="344"/>
      <c r="C881" s="344"/>
      <c r="D881" s="344"/>
      <c r="E881" s="344"/>
      <c r="F881" s="345"/>
      <c r="G881" s="346"/>
      <c r="H881" s="347"/>
      <c r="I881" s="348"/>
      <c r="J881" s="345"/>
      <c r="K881" s="349"/>
      <c r="L881" s="344"/>
      <c r="M881" s="350"/>
      <c r="N881" s="351"/>
      <c r="O881" s="352"/>
      <c r="P881" s="353"/>
      <c r="Q881" s="354"/>
      <c r="R881" s="355"/>
      <c r="S881" s="356"/>
      <c r="T881" s="357"/>
      <c r="U881" s="358"/>
      <c r="V881" s="358"/>
      <c r="W881" s="358"/>
      <c r="X881" s="359"/>
      <c r="Y881" s="344"/>
      <c r="Z881" s="344"/>
      <c r="AA881" s="344"/>
      <c r="AB881" s="344"/>
      <c r="AC881" s="344"/>
      <c r="AD881" s="344"/>
      <c r="AE881" s="344"/>
      <c r="AF881" s="344"/>
      <c r="AG881" s="101"/>
      <c r="AH881" s="344"/>
      <c r="AK881" s="3">
        <f t="shared" si="37"/>
        <v>0</v>
      </c>
      <c r="AL881" s="3">
        <f t="shared" si="38"/>
        <v>0</v>
      </c>
      <c r="AM881" s="3">
        <f t="shared" si="39"/>
        <v>0</v>
      </c>
      <c r="AN881" s="3">
        <f t="shared" si="42"/>
        <v>0</v>
      </c>
    </row>
    <row r="882">
      <c r="A882" s="343"/>
      <c r="B882" s="344"/>
      <c r="C882" s="344"/>
      <c r="D882" s="344"/>
      <c r="E882" s="344"/>
      <c r="F882" s="345"/>
      <c r="G882" s="346"/>
      <c r="H882" s="347"/>
      <c r="I882" s="348"/>
      <c r="J882" s="345"/>
      <c r="K882" s="349"/>
      <c r="L882" s="344"/>
      <c r="M882" s="350"/>
      <c r="N882" s="351"/>
      <c r="O882" s="352"/>
      <c r="P882" s="353"/>
      <c r="Q882" s="354"/>
      <c r="R882" s="355"/>
      <c r="S882" s="356"/>
      <c r="T882" s="357"/>
      <c r="U882" s="358"/>
      <c r="V882" s="358"/>
      <c r="W882" s="358"/>
      <c r="X882" s="359"/>
      <c r="Y882" s="344"/>
      <c r="Z882" s="344"/>
      <c r="AA882" s="344"/>
      <c r="AB882" s="344"/>
      <c r="AC882" s="344"/>
      <c r="AD882" s="344"/>
      <c r="AE882" s="344"/>
      <c r="AF882" s="344"/>
      <c r="AG882" s="101"/>
      <c r="AH882" s="344"/>
      <c r="AK882" s="3">
        <f t="shared" si="37"/>
        <v>0</v>
      </c>
      <c r="AL882" s="3">
        <f t="shared" si="38"/>
        <v>0</v>
      </c>
      <c r="AM882" s="3">
        <f t="shared" si="39"/>
        <v>0</v>
      </c>
      <c r="AN882" s="3">
        <f t="shared" si="42"/>
        <v>0</v>
      </c>
    </row>
    <row r="883">
      <c r="A883" s="343"/>
      <c r="B883" s="344"/>
      <c r="C883" s="344"/>
      <c r="D883" s="344"/>
      <c r="E883" s="344"/>
      <c r="F883" s="345"/>
      <c r="G883" s="346"/>
      <c r="H883" s="347"/>
      <c r="I883" s="348"/>
      <c r="J883" s="345"/>
      <c r="K883" s="349"/>
      <c r="L883" s="344"/>
      <c r="M883" s="350"/>
      <c r="N883" s="351"/>
      <c r="O883" s="352"/>
      <c r="P883" s="353"/>
      <c r="Q883" s="354"/>
      <c r="R883" s="355"/>
      <c r="S883" s="356"/>
      <c r="T883" s="357"/>
      <c r="U883" s="358"/>
      <c r="V883" s="358"/>
      <c r="W883" s="358"/>
      <c r="X883" s="359"/>
      <c r="Y883" s="344"/>
      <c r="Z883" s="344"/>
      <c r="AA883" s="344"/>
      <c r="AB883" s="344"/>
      <c r="AC883" s="344"/>
      <c r="AD883" s="344"/>
      <c r="AE883" s="344"/>
      <c r="AF883" s="344"/>
      <c r="AG883" s="101"/>
      <c r="AH883" s="344"/>
      <c r="AK883" s="3">
        <f t="shared" si="37"/>
        <v>0</v>
      </c>
      <c r="AL883" s="3">
        <f t="shared" si="38"/>
        <v>0</v>
      </c>
      <c r="AM883" s="3">
        <f t="shared" si="39"/>
        <v>0</v>
      </c>
      <c r="AN883" s="3">
        <f t="shared" si="42"/>
        <v>0</v>
      </c>
    </row>
    <row r="884">
      <c r="A884" s="343"/>
      <c r="B884" s="344"/>
      <c r="C884" s="344"/>
      <c r="D884" s="344"/>
      <c r="E884" s="344"/>
      <c r="F884" s="345"/>
      <c r="G884" s="346"/>
      <c r="H884" s="347"/>
      <c r="I884" s="348"/>
      <c r="J884" s="345"/>
      <c r="K884" s="349"/>
      <c r="L884" s="344"/>
      <c r="M884" s="350"/>
      <c r="N884" s="351"/>
      <c r="O884" s="352"/>
      <c r="P884" s="353"/>
      <c r="Q884" s="354"/>
      <c r="R884" s="355"/>
      <c r="S884" s="356"/>
      <c r="T884" s="357"/>
      <c r="U884" s="358"/>
      <c r="V884" s="358"/>
      <c r="W884" s="358"/>
      <c r="X884" s="359"/>
      <c r="Y884" s="344"/>
      <c r="Z884" s="344"/>
      <c r="AA884" s="344"/>
      <c r="AB884" s="344"/>
      <c r="AC884" s="344"/>
      <c r="AD884" s="344"/>
      <c r="AE884" s="344"/>
      <c r="AF884" s="344"/>
      <c r="AG884" s="101"/>
      <c r="AH884" s="344"/>
      <c r="AK884" s="3">
        <f t="shared" si="37"/>
        <v>0</v>
      </c>
      <c r="AL884" s="3">
        <f t="shared" si="38"/>
        <v>0</v>
      </c>
      <c r="AM884" s="3">
        <f t="shared" si="39"/>
        <v>0</v>
      </c>
      <c r="AN884" s="3">
        <f t="shared" si="42"/>
        <v>0</v>
      </c>
    </row>
    <row r="885">
      <c r="A885" s="343"/>
      <c r="B885" s="344"/>
      <c r="C885" s="344"/>
      <c r="D885" s="344"/>
      <c r="E885" s="344"/>
      <c r="F885" s="345"/>
      <c r="G885" s="346"/>
      <c r="H885" s="347"/>
      <c r="I885" s="348"/>
      <c r="J885" s="345"/>
      <c r="K885" s="349"/>
      <c r="L885" s="344"/>
      <c r="M885" s="350"/>
      <c r="N885" s="351"/>
      <c r="O885" s="352"/>
      <c r="P885" s="353"/>
      <c r="Q885" s="354"/>
      <c r="R885" s="355"/>
      <c r="S885" s="356"/>
      <c r="T885" s="357"/>
      <c r="U885" s="358"/>
      <c r="V885" s="358"/>
      <c r="W885" s="358"/>
      <c r="X885" s="359"/>
      <c r="Y885" s="344"/>
      <c r="Z885" s="344"/>
      <c r="AA885" s="344"/>
      <c r="AB885" s="344"/>
      <c r="AC885" s="344"/>
      <c r="AD885" s="344"/>
      <c r="AE885" s="344"/>
      <c r="AF885" s="344"/>
      <c r="AG885" s="101"/>
      <c r="AH885" s="344"/>
      <c r="AK885" s="3">
        <f t="shared" si="37"/>
        <v>0</v>
      </c>
      <c r="AL885" s="3">
        <f t="shared" si="38"/>
        <v>0</v>
      </c>
      <c r="AM885" s="3">
        <f t="shared" si="39"/>
        <v>0</v>
      </c>
      <c r="AN885" s="3">
        <f t="shared" si="42"/>
        <v>0</v>
      </c>
    </row>
    <row r="886">
      <c r="A886" s="343"/>
      <c r="B886" s="344"/>
      <c r="C886" s="344"/>
      <c r="D886" s="344"/>
      <c r="E886" s="344"/>
      <c r="F886" s="345"/>
      <c r="G886" s="346"/>
      <c r="H886" s="347"/>
      <c r="I886" s="348"/>
      <c r="J886" s="345"/>
      <c r="K886" s="349"/>
      <c r="L886" s="344"/>
      <c r="M886" s="350"/>
      <c r="N886" s="351"/>
      <c r="O886" s="352"/>
      <c r="P886" s="353"/>
      <c r="Q886" s="354"/>
      <c r="R886" s="355"/>
      <c r="S886" s="356"/>
      <c r="T886" s="357"/>
      <c r="U886" s="358"/>
      <c r="V886" s="358"/>
      <c r="W886" s="358"/>
      <c r="X886" s="359"/>
      <c r="Y886" s="344"/>
      <c r="Z886" s="344"/>
      <c r="AA886" s="344"/>
      <c r="AB886" s="344"/>
      <c r="AC886" s="344"/>
      <c r="AD886" s="344"/>
      <c r="AE886" s="344"/>
      <c r="AF886" s="344"/>
      <c r="AG886" s="101"/>
      <c r="AH886" s="344"/>
      <c r="AK886" s="3">
        <f t="shared" si="37"/>
        <v>0</v>
      </c>
      <c r="AL886" s="3">
        <f t="shared" si="38"/>
        <v>0</v>
      </c>
      <c r="AM886" s="3">
        <f t="shared" si="39"/>
        <v>0</v>
      </c>
      <c r="AN886" s="3">
        <f t="shared" si="42"/>
        <v>0</v>
      </c>
    </row>
    <row r="887">
      <c r="A887" s="343"/>
      <c r="B887" s="344"/>
      <c r="C887" s="344"/>
      <c r="D887" s="344"/>
      <c r="E887" s="344"/>
      <c r="F887" s="345"/>
      <c r="G887" s="346"/>
      <c r="H887" s="347"/>
      <c r="I887" s="348"/>
      <c r="J887" s="345"/>
      <c r="K887" s="349"/>
      <c r="L887" s="344"/>
      <c r="M887" s="350"/>
      <c r="N887" s="351"/>
      <c r="O887" s="352"/>
      <c r="P887" s="353"/>
      <c r="Q887" s="354"/>
      <c r="R887" s="355"/>
      <c r="S887" s="356"/>
      <c r="T887" s="357"/>
      <c r="U887" s="358"/>
      <c r="V887" s="358"/>
      <c r="W887" s="358"/>
      <c r="X887" s="359"/>
      <c r="Y887" s="344"/>
      <c r="Z887" s="344"/>
      <c r="AA887" s="344"/>
      <c r="AB887" s="344"/>
      <c r="AC887" s="344"/>
      <c r="AD887" s="344"/>
      <c r="AE887" s="344"/>
      <c r="AF887" s="344"/>
      <c r="AG887" s="101"/>
      <c r="AH887" s="344"/>
      <c r="AK887" s="3">
        <f t="shared" si="37"/>
        <v>0</v>
      </c>
      <c r="AL887" s="3">
        <f t="shared" si="38"/>
        <v>0</v>
      </c>
      <c r="AM887" s="3">
        <f t="shared" si="39"/>
        <v>0</v>
      </c>
      <c r="AN887" s="3">
        <f t="shared" si="42"/>
        <v>0</v>
      </c>
    </row>
    <row r="888">
      <c r="A888" s="343"/>
      <c r="B888" s="344"/>
      <c r="C888" s="344"/>
      <c r="D888" s="344"/>
      <c r="E888" s="344"/>
      <c r="F888" s="345"/>
      <c r="G888" s="346"/>
      <c r="H888" s="347"/>
      <c r="I888" s="348"/>
      <c r="J888" s="345"/>
      <c r="K888" s="349"/>
      <c r="L888" s="344"/>
      <c r="M888" s="350"/>
      <c r="N888" s="351"/>
      <c r="O888" s="352"/>
      <c r="P888" s="353"/>
      <c r="Q888" s="354"/>
      <c r="R888" s="355"/>
      <c r="S888" s="356"/>
      <c r="T888" s="357"/>
      <c r="U888" s="358"/>
      <c r="V888" s="358"/>
      <c r="W888" s="358"/>
      <c r="X888" s="359"/>
      <c r="Y888" s="344"/>
      <c r="Z888" s="344"/>
      <c r="AA888" s="344"/>
      <c r="AB888" s="344"/>
      <c r="AC888" s="344"/>
      <c r="AD888" s="344"/>
      <c r="AE888" s="344"/>
      <c r="AF888" s="344"/>
      <c r="AG888" s="101"/>
      <c r="AH888" s="344"/>
      <c r="AK888" s="3">
        <f t="shared" si="37"/>
        <v>0</v>
      </c>
      <c r="AL888" s="3">
        <f t="shared" si="38"/>
        <v>0</v>
      </c>
      <c r="AM888" s="3">
        <f t="shared" si="39"/>
        <v>0</v>
      </c>
      <c r="AN888" s="3">
        <f t="shared" si="42"/>
        <v>0</v>
      </c>
    </row>
    <row r="889">
      <c r="A889" s="343"/>
      <c r="B889" s="344"/>
      <c r="C889" s="344"/>
      <c r="D889" s="344"/>
      <c r="E889" s="344"/>
      <c r="F889" s="345"/>
      <c r="G889" s="346"/>
      <c r="H889" s="347"/>
      <c r="I889" s="348"/>
      <c r="J889" s="345"/>
      <c r="K889" s="349"/>
      <c r="L889" s="344"/>
      <c r="M889" s="350"/>
      <c r="N889" s="351"/>
      <c r="O889" s="352"/>
      <c r="P889" s="353"/>
      <c r="Q889" s="354"/>
      <c r="R889" s="355"/>
      <c r="S889" s="356"/>
      <c r="T889" s="357"/>
      <c r="U889" s="358"/>
      <c r="V889" s="358"/>
      <c r="W889" s="358"/>
      <c r="X889" s="359"/>
      <c r="Y889" s="344"/>
      <c r="Z889" s="344"/>
      <c r="AA889" s="344"/>
      <c r="AB889" s="344"/>
      <c r="AC889" s="344"/>
      <c r="AD889" s="344"/>
      <c r="AE889" s="344"/>
      <c r="AF889" s="344"/>
      <c r="AG889" s="101"/>
      <c r="AH889" s="344"/>
      <c r="AK889" s="3">
        <f t="shared" si="37"/>
        <v>0</v>
      </c>
      <c r="AL889" s="3">
        <f t="shared" si="38"/>
        <v>0</v>
      </c>
      <c r="AM889" s="3">
        <f t="shared" si="39"/>
        <v>0</v>
      </c>
      <c r="AN889" s="3">
        <f t="shared" si="42"/>
        <v>0</v>
      </c>
    </row>
    <row r="890">
      <c r="A890" s="343"/>
      <c r="B890" s="344"/>
      <c r="C890" s="344"/>
      <c r="D890" s="344"/>
      <c r="E890" s="344"/>
      <c r="F890" s="345"/>
      <c r="G890" s="346"/>
      <c r="H890" s="347"/>
      <c r="I890" s="348"/>
      <c r="J890" s="345"/>
      <c r="K890" s="349"/>
      <c r="L890" s="344"/>
      <c r="M890" s="350"/>
      <c r="N890" s="351"/>
      <c r="O890" s="352"/>
      <c r="P890" s="353"/>
      <c r="Q890" s="354"/>
      <c r="R890" s="355"/>
      <c r="S890" s="356"/>
      <c r="T890" s="357"/>
      <c r="U890" s="358"/>
      <c r="V890" s="358"/>
      <c r="W890" s="358"/>
      <c r="X890" s="359"/>
      <c r="Y890" s="344"/>
      <c r="Z890" s="344"/>
      <c r="AA890" s="344"/>
      <c r="AB890" s="344"/>
      <c r="AC890" s="344"/>
      <c r="AD890" s="344"/>
      <c r="AE890" s="344"/>
      <c r="AF890" s="344"/>
      <c r="AG890" s="101"/>
      <c r="AH890" s="344"/>
      <c r="AK890" s="3">
        <f t="shared" si="37"/>
        <v>0</v>
      </c>
      <c r="AL890" s="3">
        <f t="shared" si="38"/>
        <v>0</v>
      </c>
      <c r="AM890" s="3">
        <f t="shared" si="39"/>
        <v>0</v>
      </c>
      <c r="AN890" s="3">
        <f t="shared" si="42"/>
        <v>0</v>
      </c>
    </row>
    <row r="891">
      <c r="A891" s="343"/>
      <c r="B891" s="344"/>
      <c r="C891" s="344"/>
      <c r="D891" s="344"/>
      <c r="E891" s="344"/>
      <c r="F891" s="345"/>
      <c r="G891" s="346"/>
      <c r="H891" s="347"/>
      <c r="I891" s="348"/>
      <c r="J891" s="345"/>
      <c r="K891" s="349"/>
      <c r="L891" s="344"/>
      <c r="M891" s="350"/>
      <c r="N891" s="351"/>
      <c r="O891" s="352"/>
      <c r="P891" s="353"/>
      <c r="Q891" s="354"/>
      <c r="R891" s="355"/>
      <c r="S891" s="356"/>
      <c r="T891" s="357"/>
      <c r="U891" s="358"/>
      <c r="V891" s="358"/>
      <c r="W891" s="358"/>
      <c r="X891" s="359"/>
      <c r="Y891" s="344"/>
      <c r="Z891" s="344"/>
      <c r="AA891" s="344"/>
      <c r="AB891" s="344"/>
      <c r="AC891" s="344"/>
      <c r="AD891" s="344"/>
      <c r="AE891" s="344"/>
      <c r="AF891" s="344"/>
      <c r="AG891" s="101"/>
      <c r="AH891" s="344"/>
      <c r="AK891" s="3">
        <f t="shared" si="37"/>
        <v>0</v>
      </c>
      <c r="AL891" s="3">
        <f t="shared" si="38"/>
        <v>0</v>
      </c>
      <c r="AM891" s="3">
        <f t="shared" si="39"/>
        <v>0</v>
      </c>
      <c r="AN891" s="3">
        <f t="shared" si="42"/>
        <v>0</v>
      </c>
    </row>
    <row r="892">
      <c r="A892" s="343"/>
      <c r="B892" s="344"/>
      <c r="C892" s="344"/>
      <c r="D892" s="344"/>
      <c r="E892" s="344"/>
      <c r="F892" s="345"/>
      <c r="G892" s="346"/>
      <c r="H892" s="347"/>
      <c r="I892" s="348"/>
      <c r="J892" s="345"/>
      <c r="K892" s="349"/>
      <c r="L892" s="344"/>
      <c r="M892" s="350"/>
      <c r="N892" s="351"/>
      <c r="O892" s="352"/>
      <c r="P892" s="353"/>
      <c r="Q892" s="354"/>
      <c r="R892" s="355"/>
      <c r="S892" s="356"/>
      <c r="T892" s="357"/>
      <c r="U892" s="358"/>
      <c r="V892" s="358"/>
      <c r="W892" s="358"/>
      <c r="X892" s="359"/>
      <c r="Y892" s="344"/>
      <c r="Z892" s="344"/>
      <c r="AA892" s="344"/>
      <c r="AB892" s="344"/>
      <c r="AC892" s="344"/>
      <c r="AD892" s="344"/>
      <c r="AE892" s="344"/>
      <c r="AF892" s="344"/>
      <c r="AG892" s="101"/>
      <c r="AH892" s="344"/>
      <c r="AK892" s="3">
        <f t="shared" si="37"/>
        <v>0</v>
      </c>
      <c r="AL892" s="3">
        <f t="shared" si="38"/>
        <v>0</v>
      </c>
      <c r="AM892" s="3">
        <f t="shared" si="39"/>
        <v>0</v>
      </c>
      <c r="AN892" s="3">
        <f t="shared" si="42"/>
        <v>0</v>
      </c>
    </row>
    <row r="893">
      <c r="A893" s="343"/>
      <c r="B893" s="344"/>
      <c r="C893" s="344"/>
      <c r="D893" s="344"/>
      <c r="E893" s="344"/>
      <c r="F893" s="345"/>
      <c r="G893" s="346"/>
      <c r="H893" s="347"/>
      <c r="I893" s="348"/>
      <c r="J893" s="345"/>
      <c r="K893" s="349"/>
      <c r="L893" s="344"/>
      <c r="M893" s="350"/>
      <c r="N893" s="351"/>
      <c r="O893" s="352"/>
      <c r="P893" s="353"/>
      <c r="Q893" s="354"/>
      <c r="R893" s="355"/>
      <c r="S893" s="356"/>
      <c r="T893" s="357"/>
      <c r="U893" s="358"/>
      <c r="V893" s="358"/>
      <c r="W893" s="358"/>
      <c r="X893" s="359"/>
      <c r="Y893" s="344"/>
      <c r="Z893" s="344"/>
      <c r="AA893" s="344"/>
      <c r="AB893" s="344"/>
      <c r="AC893" s="344"/>
      <c r="AD893" s="344"/>
      <c r="AE893" s="344"/>
      <c r="AF893" s="344"/>
      <c r="AG893" s="101"/>
      <c r="AH893" s="344"/>
      <c r="AK893" s="3">
        <f t="shared" si="37"/>
        <v>0</v>
      </c>
      <c r="AL893" s="3">
        <f t="shared" si="38"/>
        <v>0</v>
      </c>
      <c r="AM893" s="3">
        <f t="shared" si="39"/>
        <v>0</v>
      </c>
      <c r="AN893" s="3">
        <f t="shared" si="42"/>
        <v>0</v>
      </c>
    </row>
    <row r="894">
      <c r="A894" s="343"/>
      <c r="B894" s="344"/>
      <c r="C894" s="344"/>
      <c r="D894" s="344"/>
      <c r="E894" s="344"/>
      <c r="F894" s="345"/>
      <c r="G894" s="346"/>
      <c r="H894" s="347"/>
      <c r="I894" s="348"/>
      <c r="J894" s="345"/>
      <c r="K894" s="349"/>
      <c r="L894" s="344"/>
      <c r="M894" s="350"/>
      <c r="N894" s="351"/>
      <c r="O894" s="352"/>
      <c r="P894" s="353"/>
      <c r="Q894" s="354"/>
      <c r="R894" s="355"/>
      <c r="S894" s="356"/>
      <c r="T894" s="357"/>
      <c r="U894" s="358"/>
      <c r="V894" s="358"/>
      <c r="W894" s="358"/>
      <c r="X894" s="359"/>
      <c r="Y894" s="344"/>
      <c r="Z894" s="344"/>
      <c r="AA894" s="344"/>
      <c r="AB894" s="344"/>
      <c r="AC894" s="344"/>
      <c r="AD894" s="344"/>
      <c r="AE894" s="344"/>
      <c r="AF894" s="344"/>
      <c r="AG894" s="101"/>
      <c r="AH894" s="344"/>
      <c r="AK894" s="3">
        <f t="shared" si="37"/>
        <v>0</v>
      </c>
      <c r="AL894" s="3">
        <f t="shared" si="38"/>
        <v>0</v>
      </c>
      <c r="AM894" s="3">
        <f t="shared" si="39"/>
        <v>0</v>
      </c>
      <c r="AN894" s="3">
        <f t="shared" si="42"/>
        <v>0</v>
      </c>
    </row>
    <row r="895">
      <c r="A895" s="343"/>
      <c r="B895" s="344"/>
      <c r="C895" s="344"/>
      <c r="D895" s="344"/>
      <c r="E895" s="344"/>
      <c r="F895" s="345"/>
      <c r="G895" s="346"/>
      <c r="H895" s="347"/>
      <c r="I895" s="348"/>
      <c r="J895" s="345"/>
      <c r="K895" s="349"/>
      <c r="L895" s="344"/>
      <c r="M895" s="350"/>
      <c r="N895" s="351"/>
      <c r="O895" s="352"/>
      <c r="P895" s="353"/>
      <c r="Q895" s="354"/>
      <c r="R895" s="355"/>
      <c r="S895" s="356"/>
      <c r="T895" s="357"/>
      <c r="U895" s="358"/>
      <c r="V895" s="358"/>
      <c r="W895" s="358"/>
      <c r="X895" s="359"/>
      <c r="Y895" s="344"/>
      <c r="Z895" s="344"/>
      <c r="AA895" s="344"/>
      <c r="AB895" s="344"/>
      <c r="AC895" s="344"/>
      <c r="AD895" s="344"/>
      <c r="AE895" s="344"/>
      <c r="AF895" s="344"/>
      <c r="AG895" s="101"/>
      <c r="AH895" s="344"/>
      <c r="AK895" s="3">
        <f t="shared" si="37"/>
        <v>0</v>
      </c>
      <c r="AL895" s="3">
        <f t="shared" si="38"/>
        <v>0</v>
      </c>
      <c r="AM895" s="3">
        <f t="shared" si="39"/>
        <v>0</v>
      </c>
      <c r="AN895" s="3">
        <f t="shared" si="42"/>
        <v>0</v>
      </c>
    </row>
    <row r="896">
      <c r="A896" s="343"/>
      <c r="B896" s="344"/>
      <c r="C896" s="344"/>
      <c r="D896" s="344"/>
      <c r="E896" s="344"/>
      <c r="F896" s="345"/>
      <c r="G896" s="346"/>
      <c r="H896" s="347"/>
      <c r="I896" s="348"/>
      <c r="J896" s="345"/>
      <c r="K896" s="349"/>
      <c r="L896" s="344"/>
      <c r="M896" s="350"/>
      <c r="N896" s="351"/>
      <c r="O896" s="352"/>
      <c r="P896" s="353"/>
      <c r="Q896" s="354"/>
      <c r="R896" s="355"/>
      <c r="S896" s="356"/>
      <c r="T896" s="357"/>
      <c r="U896" s="358"/>
      <c r="V896" s="358"/>
      <c r="W896" s="358"/>
      <c r="X896" s="359"/>
      <c r="Y896" s="344"/>
      <c r="Z896" s="344"/>
      <c r="AA896" s="344"/>
      <c r="AB896" s="344"/>
      <c r="AC896" s="344"/>
      <c r="AD896" s="344"/>
      <c r="AE896" s="344"/>
      <c r="AF896" s="344"/>
      <c r="AG896" s="101"/>
      <c r="AH896" s="344"/>
      <c r="AK896" s="3">
        <f t="shared" si="37"/>
        <v>0</v>
      </c>
      <c r="AL896" s="3">
        <f t="shared" si="38"/>
        <v>0</v>
      </c>
      <c r="AM896" s="3">
        <f t="shared" si="39"/>
        <v>0</v>
      </c>
      <c r="AN896" s="3">
        <f t="shared" si="42"/>
        <v>0</v>
      </c>
    </row>
    <row r="897">
      <c r="A897" s="343"/>
      <c r="B897" s="344"/>
      <c r="C897" s="344"/>
      <c r="D897" s="344"/>
      <c r="E897" s="344"/>
      <c r="F897" s="345"/>
      <c r="G897" s="346"/>
      <c r="H897" s="347"/>
      <c r="I897" s="348"/>
      <c r="J897" s="345"/>
      <c r="K897" s="349"/>
      <c r="L897" s="344"/>
      <c r="M897" s="350"/>
      <c r="N897" s="351"/>
      <c r="O897" s="352"/>
      <c r="P897" s="353"/>
      <c r="Q897" s="354"/>
      <c r="R897" s="355"/>
      <c r="S897" s="356"/>
      <c r="T897" s="357"/>
      <c r="U897" s="358"/>
      <c r="V897" s="358"/>
      <c r="W897" s="358"/>
      <c r="X897" s="359"/>
      <c r="Y897" s="344"/>
      <c r="Z897" s="344"/>
      <c r="AA897" s="344"/>
      <c r="AB897" s="344"/>
      <c r="AC897" s="344"/>
      <c r="AD897" s="344"/>
      <c r="AE897" s="344"/>
      <c r="AF897" s="344"/>
      <c r="AG897" s="101"/>
      <c r="AH897" s="344"/>
      <c r="AK897" s="3">
        <f t="shared" si="37"/>
        <v>0</v>
      </c>
      <c r="AL897" s="3">
        <f t="shared" si="38"/>
        <v>0</v>
      </c>
      <c r="AM897" s="3">
        <f t="shared" si="39"/>
        <v>0</v>
      </c>
      <c r="AN897" s="3">
        <f t="shared" si="42"/>
        <v>0</v>
      </c>
    </row>
    <row r="898">
      <c r="A898" s="343"/>
      <c r="B898" s="344"/>
      <c r="C898" s="344"/>
      <c r="D898" s="344"/>
      <c r="E898" s="344"/>
      <c r="F898" s="345"/>
      <c r="G898" s="346"/>
      <c r="H898" s="347"/>
      <c r="I898" s="348"/>
      <c r="J898" s="345"/>
      <c r="K898" s="349"/>
      <c r="L898" s="344"/>
      <c r="M898" s="350"/>
      <c r="N898" s="351"/>
      <c r="O898" s="352"/>
      <c r="P898" s="353"/>
      <c r="Q898" s="354"/>
      <c r="R898" s="355"/>
      <c r="S898" s="356"/>
      <c r="T898" s="357"/>
      <c r="U898" s="358"/>
      <c r="V898" s="358"/>
      <c r="W898" s="358"/>
      <c r="X898" s="359"/>
      <c r="Y898" s="344"/>
      <c r="Z898" s="344"/>
      <c r="AA898" s="344"/>
      <c r="AB898" s="344"/>
      <c r="AC898" s="344"/>
      <c r="AD898" s="344"/>
      <c r="AE898" s="344"/>
      <c r="AF898" s="344"/>
      <c r="AG898" s="101"/>
      <c r="AH898" s="344"/>
      <c r="AK898" s="3">
        <f t="shared" si="37"/>
        <v>0</v>
      </c>
      <c r="AL898" s="3">
        <f t="shared" si="38"/>
        <v>0</v>
      </c>
      <c r="AM898" s="3">
        <f t="shared" si="39"/>
        <v>0</v>
      </c>
      <c r="AN898" s="3">
        <f t="shared" si="42"/>
        <v>0</v>
      </c>
    </row>
    <row r="899">
      <c r="A899" s="343"/>
      <c r="B899" s="344"/>
      <c r="C899" s="344"/>
      <c r="D899" s="344"/>
      <c r="E899" s="344"/>
      <c r="F899" s="345"/>
      <c r="G899" s="346"/>
      <c r="H899" s="347"/>
      <c r="I899" s="348"/>
      <c r="J899" s="345"/>
      <c r="K899" s="349"/>
      <c r="L899" s="344"/>
      <c r="M899" s="350"/>
      <c r="N899" s="351"/>
      <c r="O899" s="352"/>
      <c r="P899" s="353"/>
      <c r="Q899" s="354"/>
      <c r="R899" s="355"/>
      <c r="S899" s="356"/>
      <c r="T899" s="357"/>
      <c r="U899" s="358"/>
      <c r="V899" s="358"/>
      <c r="W899" s="358"/>
      <c r="X899" s="359"/>
      <c r="Y899" s="344"/>
      <c r="Z899" s="344"/>
      <c r="AA899" s="344"/>
      <c r="AB899" s="344"/>
      <c r="AC899" s="344"/>
      <c r="AD899" s="344"/>
      <c r="AE899" s="344"/>
      <c r="AF899" s="344"/>
      <c r="AG899" s="101"/>
      <c r="AH899" s="344"/>
      <c r="AK899" s="3">
        <f t="shared" si="37"/>
        <v>0</v>
      </c>
      <c r="AL899" s="3">
        <f t="shared" si="38"/>
        <v>0</v>
      </c>
      <c r="AM899" s="3">
        <f t="shared" si="39"/>
        <v>0</v>
      </c>
      <c r="AN899" s="3">
        <f t="shared" si="42"/>
        <v>0</v>
      </c>
    </row>
    <row r="900">
      <c r="A900" s="343"/>
      <c r="B900" s="344"/>
      <c r="C900" s="344"/>
      <c r="D900" s="344"/>
      <c r="E900" s="344"/>
      <c r="F900" s="345"/>
      <c r="G900" s="346"/>
      <c r="H900" s="347"/>
      <c r="I900" s="348"/>
      <c r="J900" s="345"/>
      <c r="K900" s="349"/>
      <c r="L900" s="344"/>
      <c r="M900" s="350"/>
      <c r="N900" s="351"/>
      <c r="O900" s="352"/>
      <c r="P900" s="353"/>
      <c r="Q900" s="354"/>
      <c r="R900" s="355"/>
      <c r="S900" s="356"/>
      <c r="T900" s="357"/>
      <c r="U900" s="358"/>
      <c r="V900" s="358"/>
      <c r="W900" s="358"/>
      <c r="X900" s="359"/>
      <c r="Y900" s="344"/>
      <c r="Z900" s="344"/>
      <c r="AA900" s="344"/>
      <c r="AB900" s="344"/>
      <c r="AC900" s="344"/>
      <c r="AD900" s="344"/>
      <c r="AE900" s="344"/>
      <c r="AF900" s="344"/>
      <c r="AG900" s="101"/>
      <c r="AH900" s="344"/>
      <c r="AK900" s="3">
        <f t="shared" si="37"/>
        <v>0</v>
      </c>
      <c r="AL900" s="3">
        <f t="shared" si="38"/>
        <v>0</v>
      </c>
      <c r="AM900" s="3">
        <f t="shared" si="39"/>
        <v>0</v>
      </c>
      <c r="AN900" s="3">
        <f t="shared" si="42"/>
        <v>0</v>
      </c>
    </row>
    <row r="901">
      <c r="A901" s="343"/>
      <c r="B901" s="344"/>
      <c r="C901" s="344"/>
      <c r="D901" s="344"/>
      <c r="E901" s="344"/>
      <c r="F901" s="345"/>
      <c r="G901" s="346"/>
      <c r="H901" s="347"/>
      <c r="I901" s="348"/>
      <c r="J901" s="345"/>
      <c r="K901" s="349"/>
      <c r="L901" s="344"/>
      <c r="M901" s="350"/>
      <c r="N901" s="351"/>
      <c r="O901" s="352"/>
      <c r="P901" s="353"/>
      <c r="Q901" s="354"/>
      <c r="R901" s="355"/>
      <c r="S901" s="356"/>
      <c r="T901" s="357"/>
      <c r="U901" s="358"/>
      <c r="V901" s="358"/>
      <c r="W901" s="358"/>
      <c r="X901" s="359"/>
      <c r="Y901" s="344"/>
      <c r="Z901" s="344"/>
      <c r="AA901" s="344"/>
      <c r="AB901" s="344"/>
      <c r="AC901" s="344"/>
      <c r="AD901" s="344"/>
      <c r="AE901" s="344"/>
      <c r="AF901" s="344"/>
      <c r="AG901" s="101"/>
      <c r="AH901" s="344"/>
      <c r="AK901" s="3">
        <f t="shared" si="37"/>
        <v>0</v>
      </c>
      <c r="AL901" s="3">
        <f t="shared" si="38"/>
        <v>0</v>
      </c>
      <c r="AM901" s="3">
        <f t="shared" si="39"/>
        <v>0</v>
      </c>
      <c r="AN901" s="3">
        <f t="shared" si="42"/>
        <v>0</v>
      </c>
    </row>
    <row r="902">
      <c r="A902" s="343"/>
      <c r="B902" s="344"/>
      <c r="C902" s="344"/>
      <c r="D902" s="344"/>
      <c r="E902" s="344"/>
      <c r="F902" s="345"/>
      <c r="G902" s="346"/>
      <c r="H902" s="347"/>
      <c r="I902" s="348"/>
      <c r="J902" s="345"/>
      <c r="K902" s="349"/>
      <c r="L902" s="344"/>
      <c r="M902" s="350"/>
      <c r="N902" s="351"/>
      <c r="O902" s="352"/>
      <c r="P902" s="353"/>
      <c r="Q902" s="354"/>
      <c r="R902" s="355"/>
      <c r="S902" s="356"/>
      <c r="T902" s="357"/>
      <c r="U902" s="358"/>
      <c r="V902" s="358"/>
      <c r="W902" s="358"/>
      <c r="X902" s="359"/>
      <c r="Y902" s="344"/>
      <c r="Z902" s="344"/>
      <c r="AA902" s="344"/>
      <c r="AB902" s="344"/>
      <c r="AC902" s="344"/>
      <c r="AD902" s="344"/>
      <c r="AE902" s="344"/>
      <c r="AF902" s="344"/>
      <c r="AG902" s="101"/>
      <c r="AH902" s="344"/>
      <c r="AK902" s="3">
        <f t="shared" si="37"/>
        <v>0</v>
      </c>
      <c r="AL902" s="3">
        <f t="shared" si="38"/>
        <v>0</v>
      </c>
      <c r="AM902" s="3">
        <f t="shared" si="39"/>
        <v>0</v>
      </c>
      <c r="AN902" s="3">
        <f t="shared" si="42"/>
        <v>0</v>
      </c>
    </row>
    <row r="903">
      <c r="A903" s="343"/>
      <c r="B903" s="344"/>
      <c r="C903" s="344"/>
      <c r="D903" s="344"/>
      <c r="E903" s="344"/>
      <c r="F903" s="345"/>
      <c r="G903" s="346"/>
      <c r="H903" s="347"/>
      <c r="I903" s="348"/>
      <c r="J903" s="345"/>
      <c r="K903" s="349"/>
      <c r="L903" s="344"/>
      <c r="M903" s="350"/>
      <c r="N903" s="351"/>
      <c r="O903" s="352"/>
      <c r="P903" s="353"/>
      <c r="Q903" s="354"/>
      <c r="R903" s="355"/>
      <c r="S903" s="356"/>
      <c r="T903" s="357"/>
      <c r="U903" s="358"/>
      <c r="V903" s="358"/>
      <c r="W903" s="358"/>
      <c r="X903" s="359"/>
      <c r="Y903" s="344"/>
      <c r="Z903" s="344"/>
      <c r="AA903" s="344"/>
      <c r="AB903" s="344"/>
      <c r="AC903" s="344"/>
      <c r="AD903" s="344"/>
      <c r="AE903" s="344"/>
      <c r="AF903" s="344"/>
      <c r="AG903" s="101"/>
      <c r="AH903" s="344"/>
      <c r="AK903" s="3">
        <f t="shared" si="37"/>
        <v>0</v>
      </c>
      <c r="AL903" s="3">
        <f t="shared" si="38"/>
        <v>0</v>
      </c>
      <c r="AM903" s="3">
        <f t="shared" si="39"/>
        <v>0</v>
      </c>
      <c r="AN903" s="3">
        <f t="shared" si="42"/>
        <v>0</v>
      </c>
    </row>
    <row r="904">
      <c r="A904" s="343"/>
      <c r="B904" s="344"/>
      <c r="C904" s="344"/>
      <c r="D904" s="344"/>
      <c r="E904" s="344"/>
      <c r="F904" s="345"/>
      <c r="G904" s="346"/>
      <c r="H904" s="347"/>
      <c r="I904" s="348"/>
      <c r="J904" s="345"/>
      <c r="K904" s="349"/>
      <c r="L904" s="344"/>
      <c r="M904" s="350"/>
      <c r="N904" s="351"/>
      <c r="O904" s="352"/>
      <c r="P904" s="353"/>
      <c r="Q904" s="354"/>
      <c r="R904" s="355"/>
      <c r="S904" s="356"/>
      <c r="T904" s="357"/>
      <c r="U904" s="358"/>
      <c r="V904" s="358"/>
      <c r="W904" s="358"/>
      <c r="X904" s="359"/>
      <c r="Y904" s="344"/>
      <c r="Z904" s="344"/>
      <c r="AA904" s="344"/>
      <c r="AB904" s="344"/>
      <c r="AC904" s="344"/>
      <c r="AD904" s="344"/>
      <c r="AE904" s="344"/>
      <c r="AF904" s="344"/>
      <c r="AG904" s="101"/>
      <c r="AH904" s="344"/>
      <c r="AK904" s="3">
        <f t="shared" si="37"/>
        <v>0</v>
      </c>
      <c r="AL904" s="3">
        <f t="shared" si="38"/>
        <v>0</v>
      </c>
      <c r="AM904" s="3">
        <f t="shared" si="39"/>
        <v>0</v>
      </c>
      <c r="AN904" s="3">
        <f t="shared" si="42"/>
        <v>0</v>
      </c>
    </row>
    <row r="905">
      <c r="A905" s="343"/>
      <c r="B905" s="344"/>
      <c r="C905" s="344"/>
      <c r="D905" s="344"/>
      <c r="E905" s="344"/>
      <c r="F905" s="345"/>
      <c r="G905" s="346"/>
      <c r="H905" s="347"/>
      <c r="I905" s="348"/>
      <c r="J905" s="345"/>
      <c r="K905" s="349"/>
      <c r="L905" s="344"/>
      <c r="M905" s="350"/>
      <c r="N905" s="351"/>
      <c r="O905" s="352"/>
      <c r="P905" s="353"/>
      <c r="Q905" s="354"/>
      <c r="R905" s="355"/>
      <c r="S905" s="356"/>
      <c r="T905" s="357"/>
      <c r="U905" s="358"/>
      <c r="V905" s="358"/>
      <c r="W905" s="358"/>
      <c r="X905" s="359"/>
      <c r="Y905" s="344"/>
      <c r="Z905" s="344"/>
      <c r="AA905" s="344"/>
      <c r="AB905" s="344"/>
      <c r="AC905" s="344"/>
      <c r="AD905" s="344"/>
      <c r="AE905" s="344"/>
      <c r="AF905" s="344"/>
      <c r="AG905" s="101"/>
      <c r="AH905" s="344"/>
      <c r="AK905" s="3">
        <f t="shared" si="37"/>
        <v>0</v>
      </c>
      <c r="AL905" s="3">
        <f t="shared" si="38"/>
        <v>0</v>
      </c>
      <c r="AM905" s="3">
        <f t="shared" si="39"/>
        <v>0</v>
      </c>
      <c r="AN905" s="3">
        <f t="shared" si="42"/>
        <v>0</v>
      </c>
    </row>
    <row r="906">
      <c r="A906" s="343"/>
      <c r="B906" s="344"/>
      <c r="C906" s="344"/>
      <c r="D906" s="344"/>
      <c r="E906" s="344"/>
      <c r="F906" s="345"/>
      <c r="G906" s="346"/>
      <c r="H906" s="347"/>
      <c r="I906" s="348"/>
      <c r="J906" s="345"/>
      <c r="K906" s="349"/>
      <c r="L906" s="344"/>
      <c r="M906" s="350"/>
      <c r="N906" s="351"/>
      <c r="O906" s="352"/>
      <c r="P906" s="353"/>
      <c r="Q906" s="354"/>
      <c r="R906" s="355"/>
      <c r="S906" s="356"/>
      <c r="T906" s="357"/>
      <c r="U906" s="358"/>
      <c r="V906" s="358"/>
      <c r="W906" s="358"/>
      <c r="X906" s="359"/>
      <c r="Y906" s="344"/>
      <c r="Z906" s="344"/>
      <c r="AA906" s="344"/>
      <c r="AB906" s="344"/>
      <c r="AC906" s="344"/>
      <c r="AD906" s="344"/>
      <c r="AE906" s="344"/>
      <c r="AF906" s="344"/>
      <c r="AG906" s="101"/>
      <c r="AH906" s="344"/>
      <c r="AK906" s="3">
        <f t="shared" si="37"/>
        <v>0</v>
      </c>
      <c r="AL906" s="3">
        <f t="shared" si="38"/>
        <v>0</v>
      </c>
      <c r="AM906" s="3">
        <f t="shared" si="39"/>
        <v>0</v>
      </c>
      <c r="AN906" s="3">
        <f t="shared" si="42"/>
        <v>0</v>
      </c>
    </row>
    <row r="907">
      <c r="A907" s="343"/>
      <c r="B907" s="344"/>
      <c r="C907" s="344"/>
      <c r="D907" s="344"/>
      <c r="E907" s="344"/>
      <c r="F907" s="345"/>
      <c r="G907" s="346"/>
      <c r="H907" s="347"/>
      <c r="I907" s="348"/>
      <c r="J907" s="345"/>
      <c r="K907" s="349"/>
      <c r="L907" s="344"/>
      <c r="M907" s="350"/>
      <c r="N907" s="351"/>
      <c r="O907" s="352"/>
      <c r="P907" s="353"/>
      <c r="Q907" s="354"/>
      <c r="R907" s="355"/>
      <c r="S907" s="356"/>
      <c r="T907" s="357"/>
      <c r="U907" s="358"/>
      <c r="V907" s="358"/>
      <c r="W907" s="358"/>
      <c r="X907" s="359"/>
      <c r="Y907" s="344"/>
      <c r="Z907" s="344"/>
      <c r="AA907" s="344"/>
      <c r="AB907" s="344"/>
      <c r="AC907" s="344"/>
      <c r="AD907" s="344"/>
      <c r="AE907" s="344"/>
      <c r="AF907" s="344"/>
      <c r="AG907" s="101"/>
      <c r="AH907" s="344"/>
      <c r="AK907" s="3">
        <f t="shared" si="37"/>
        <v>0</v>
      </c>
      <c r="AL907" s="3">
        <f t="shared" si="38"/>
        <v>0</v>
      </c>
      <c r="AM907" s="3">
        <f t="shared" si="39"/>
        <v>0</v>
      </c>
      <c r="AN907" s="3">
        <f t="shared" si="42"/>
        <v>0</v>
      </c>
    </row>
    <row r="908">
      <c r="A908" s="343"/>
      <c r="B908" s="344"/>
      <c r="C908" s="344"/>
      <c r="D908" s="344"/>
      <c r="E908" s="344"/>
      <c r="F908" s="345"/>
      <c r="G908" s="346"/>
      <c r="H908" s="347"/>
      <c r="I908" s="348"/>
      <c r="J908" s="345"/>
      <c r="K908" s="349"/>
      <c r="L908" s="344"/>
      <c r="M908" s="350"/>
      <c r="N908" s="351"/>
      <c r="O908" s="352"/>
      <c r="P908" s="353"/>
      <c r="Q908" s="354"/>
      <c r="R908" s="355"/>
      <c r="S908" s="356"/>
      <c r="T908" s="357"/>
      <c r="U908" s="358"/>
      <c r="V908" s="358"/>
      <c r="W908" s="358"/>
      <c r="X908" s="359"/>
      <c r="Y908" s="344"/>
      <c r="Z908" s="344"/>
      <c r="AA908" s="344"/>
      <c r="AB908" s="344"/>
      <c r="AC908" s="344"/>
      <c r="AD908" s="344"/>
      <c r="AE908" s="344"/>
      <c r="AF908" s="344"/>
      <c r="AG908" s="101"/>
      <c r="AH908" s="344"/>
      <c r="AK908" s="3">
        <f t="shared" si="37"/>
        <v>0</v>
      </c>
      <c r="AL908" s="3">
        <f t="shared" si="38"/>
        <v>0</v>
      </c>
      <c r="AM908" s="3">
        <f t="shared" si="39"/>
        <v>0</v>
      </c>
      <c r="AN908" s="3">
        <f t="shared" si="42"/>
        <v>0</v>
      </c>
    </row>
    <row r="909">
      <c r="A909" s="343"/>
      <c r="B909" s="344"/>
      <c r="C909" s="344"/>
      <c r="D909" s="344"/>
      <c r="E909" s="344"/>
      <c r="F909" s="345"/>
      <c r="G909" s="346"/>
      <c r="H909" s="347"/>
      <c r="I909" s="348"/>
      <c r="J909" s="345"/>
      <c r="K909" s="349"/>
      <c r="L909" s="344"/>
      <c r="M909" s="350"/>
      <c r="N909" s="351"/>
      <c r="O909" s="352"/>
      <c r="P909" s="353"/>
      <c r="Q909" s="354"/>
      <c r="R909" s="355"/>
      <c r="S909" s="356"/>
      <c r="T909" s="357"/>
      <c r="U909" s="358"/>
      <c r="V909" s="358"/>
      <c r="W909" s="358"/>
      <c r="X909" s="359"/>
      <c r="Y909" s="344"/>
      <c r="Z909" s="344"/>
      <c r="AA909" s="344"/>
      <c r="AB909" s="344"/>
      <c r="AC909" s="344"/>
      <c r="AD909" s="344"/>
      <c r="AE909" s="344"/>
      <c r="AF909" s="344"/>
      <c r="AG909" s="101"/>
      <c r="AH909" s="344"/>
      <c r="AK909" s="3">
        <f t="shared" si="37"/>
        <v>0</v>
      </c>
      <c r="AL909" s="3">
        <f t="shared" si="38"/>
        <v>0</v>
      </c>
      <c r="AM909" s="3">
        <f t="shared" si="39"/>
        <v>0</v>
      </c>
      <c r="AN909" s="3">
        <f t="shared" si="42"/>
        <v>0</v>
      </c>
    </row>
    <row r="910">
      <c r="A910" s="343"/>
      <c r="B910" s="344"/>
      <c r="C910" s="344"/>
      <c r="D910" s="344"/>
      <c r="E910" s="344"/>
      <c r="F910" s="345"/>
      <c r="G910" s="346"/>
      <c r="H910" s="347"/>
      <c r="I910" s="348"/>
      <c r="J910" s="345"/>
      <c r="K910" s="349"/>
      <c r="L910" s="344"/>
      <c r="M910" s="350"/>
      <c r="N910" s="351"/>
      <c r="O910" s="352"/>
      <c r="P910" s="353"/>
      <c r="Q910" s="354"/>
      <c r="R910" s="355"/>
      <c r="S910" s="356"/>
      <c r="T910" s="357"/>
      <c r="U910" s="358"/>
      <c r="V910" s="358"/>
      <c r="W910" s="358"/>
      <c r="X910" s="359"/>
      <c r="Y910" s="344"/>
      <c r="Z910" s="344"/>
      <c r="AA910" s="344"/>
      <c r="AB910" s="344"/>
      <c r="AC910" s="344"/>
      <c r="AD910" s="344"/>
      <c r="AE910" s="344"/>
      <c r="AF910" s="344"/>
      <c r="AG910" s="101"/>
      <c r="AH910" s="344"/>
      <c r="AK910" s="3">
        <f t="shared" si="37"/>
        <v>0</v>
      </c>
      <c r="AL910" s="3">
        <f t="shared" si="38"/>
        <v>0</v>
      </c>
      <c r="AM910" s="3">
        <f t="shared" si="39"/>
        <v>0</v>
      </c>
      <c r="AN910" s="3">
        <f t="shared" si="42"/>
        <v>0</v>
      </c>
    </row>
    <row r="911">
      <c r="A911" s="343"/>
      <c r="B911" s="344"/>
      <c r="C911" s="344"/>
      <c r="D911" s="344"/>
      <c r="E911" s="344"/>
      <c r="F911" s="345"/>
      <c r="G911" s="346"/>
      <c r="H911" s="347"/>
      <c r="I911" s="348"/>
      <c r="J911" s="345"/>
      <c r="K911" s="349"/>
      <c r="L911" s="344"/>
      <c r="M911" s="350"/>
      <c r="N911" s="351"/>
      <c r="O911" s="352"/>
      <c r="P911" s="353"/>
      <c r="Q911" s="354"/>
      <c r="R911" s="355"/>
      <c r="S911" s="356"/>
      <c r="T911" s="357"/>
      <c r="U911" s="358"/>
      <c r="V911" s="358"/>
      <c r="W911" s="358"/>
      <c r="X911" s="359"/>
      <c r="Y911" s="344"/>
      <c r="Z911" s="344"/>
      <c r="AA911" s="344"/>
      <c r="AB911" s="344"/>
      <c r="AC911" s="344"/>
      <c r="AD911" s="344"/>
      <c r="AE911" s="344"/>
      <c r="AF911" s="344"/>
      <c r="AG911" s="101"/>
      <c r="AH911" s="344"/>
      <c r="AK911" s="3">
        <f t="shared" si="37"/>
        <v>0</v>
      </c>
      <c r="AL911" s="3">
        <f t="shared" si="38"/>
        <v>0</v>
      </c>
      <c r="AM911" s="3">
        <f t="shared" si="39"/>
        <v>0</v>
      </c>
      <c r="AN911" s="3">
        <f t="shared" si="42"/>
        <v>0</v>
      </c>
    </row>
    <row r="912">
      <c r="A912" s="343"/>
      <c r="B912" s="344"/>
      <c r="C912" s="344"/>
      <c r="D912" s="344"/>
      <c r="E912" s="344"/>
      <c r="F912" s="345"/>
      <c r="G912" s="346"/>
      <c r="H912" s="347"/>
      <c r="I912" s="348"/>
      <c r="J912" s="345"/>
      <c r="K912" s="349"/>
      <c r="L912" s="344"/>
      <c r="M912" s="350"/>
      <c r="N912" s="351"/>
      <c r="O912" s="352"/>
      <c r="P912" s="353"/>
      <c r="Q912" s="354"/>
      <c r="R912" s="355"/>
      <c r="S912" s="356"/>
      <c r="T912" s="357"/>
      <c r="U912" s="358"/>
      <c r="V912" s="358"/>
      <c r="W912" s="358"/>
      <c r="X912" s="359"/>
      <c r="Y912" s="344"/>
      <c r="Z912" s="344"/>
      <c r="AA912" s="344"/>
      <c r="AB912" s="344"/>
      <c r="AC912" s="344"/>
      <c r="AD912" s="344"/>
      <c r="AE912" s="344"/>
      <c r="AF912" s="344"/>
      <c r="AG912" s="101"/>
      <c r="AH912" s="344"/>
      <c r="AK912" s="3">
        <f t="shared" si="37"/>
        <v>0</v>
      </c>
      <c r="AL912" s="3">
        <f t="shared" si="38"/>
        <v>0</v>
      </c>
      <c r="AM912" s="3">
        <f t="shared" si="39"/>
        <v>0</v>
      </c>
      <c r="AN912" s="3">
        <f t="shared" si="42"/>
        <v>0</v>
      </c>
    </row>
    <row r="913">
      <c r="A913" s="343"/>
      <c r="B913" s="344"/>
      <c r="C913" s="344"/>
      <c r="D913" s="344"/>
      <c r="E913" s="344"/>
      <c r="F913" s="345"/>
      <c r="G913" s="346"/>
      <c r="H913" s="347"/>
      <c r="I913" s="348"/>
      <c r="J913" s="345"/>
      <c r="K913" s="349"/>
      <c r="L913" s="344"/>
      <c r="M913" s="350"/>
      <c r="N913" s="351"/>
      <c r="O913" s="352"/>
      <c r="P913" s="353"/>
      <c r="Q913" s="354"/>
      <c r="R913" s="355"/>
      <c r="S913" s="356"/>
      <c r="T913" s="357"/>
      <c r="U913" s="358"/>
      <c r="V913" s="358"/>
      <c r="W913" s="358"/>
      <c r="X913" s="359"/>
      <c r="Y913" s="344"/>
      <c r="Z913" s="344"/>
      <c r="AA913" s="344"/>
      <c r="AB913" s="344"/>
      <c r="AC913" s="344"/>
      <c r="AD913" s="344"/>
      <c r="AE913" s="344"/>
      <c r="AF913" s="344"/>
      <c r="AG913" s="101"/>
      <c r="AH913" s="344"/>
      <c r="AK913" s="3">
        <f t="shared" si="37"/>
        <v>0</v>
      </c>
      <c r="AL913" s="3">
        <f t="shared" si="38"/>
        <v>0</v>
      </c>
      <c r="AM913" s="3">
        <f t="shared" si="39"/>
        <v>0</v>
      </c>
      <c r="AN913" s="3">
        <f t="shared" si="42"/>
        <v>0</v>
      </c>
    </row>
    <row r="914">
      <c r="A914" s="343"/>
      <c r="B914" s="344"/>
      <c r="C914" s="344"/>
      <c r="D914" s="344"/>
      <c r="E914" s="344"/>
      <c r="F914" s="345"/>
      <c r="G914" s="346"/>
      <c r="H914" s="347"/>
      <c r="I914" s="348"/>
      <c r="J914" s="345"/>
      <c r="K914" s="349"/>
      <c r="L914" s="344"/>
      <c r="M914" s="350"/>
      <c r="N914" s="351"/>
      <c r="O914" s="352"/>
      <c r="P914" s="353"/>
      <c r="Q914" s="354"/>
      <c r="R914" s="355"/>
      <c r="S914" s="356"/>
      <c r="T914" s="357"/>
      <c r="U914" s="358"/>
      <c r="V914" s="358"/>
      <c r="W914" s="358"/>
      <c r="X914" s="359"/>
      <c r="Y914" s="344"/>
      <c r="Z914" s="344"/>
      <c r="AA914" s="344"/>
      <c r="AB914" s="344"/>
      <c r="AC914" s="344"/>
      <c r="AD914" s="344"/>
      <c r="AE914" s="344"/>
      <c r="AF914" s="344"/>
      <c r="AG914" s="101"/>
      <c r="AH914" s="344"/>
      <c r="AK914" s="3">
        <f t="shared" si="37"/>
        <v>0</v>
      </c>
      <c r="AL914" s="3">
        <f t="shared" si="38"/>
        <v>0</v>
      </c>
      <c r="AM914" s="3">
        <f t="shared" si="39"/>
        <v>0</v>
      </c>
      <c r="AN914" s="3">
        <f t="shared" si="42"/>
        <v>0</v>
      </c>
    </row>
    <row r="915">
      <c r="A915" s="343"/>
      <c r="B915" s="344"/>
      <c r="C915" s="344"/>
      <c r="D915" s="344"/>
      <c r="E915" s="344"/>
      <c r="F915" s="345"/>
      <c r="G915" s="346"/>
      <c r="H915" s="347"/>
      <c r="I915" s="348"/>
      <c r="J915" s="345"/>
      <c r="K915" s="349"/>
      <c r="L915" s="344"/>
      <c r="M915" s="350"/>
      <c r="N915" s="351"/>
      <c r="O915" s="352"/>
      <c r="P915" s="353"/>
      <c r="Q915" s="354"/>
      <c r="R915" s="355"/>
      <c r="S915" s="356"/>
      <c r="T915" s="357"/>
      <c r="U915" s="358"/>
      <c r="V915" s="358"/>
      <c r="W915" s="358"/>
      <c r="X915" s="359"/>
      <c r="Y915" s="344"/>
      <c r="Z915" s="344"/>
      <c r="AA915" s="344"/>
      <c r="AB915" s="344"/>
      <c r="AC915" s="344"/>
      <c r="AD915" s="344"/>
      <c r="AE915" s="344"/>
      <c r="AF915" s="344"/>
      <c r="AG915" s="101"/>
      <c r="AH915" s="344"/>
      <c r="AK915" s="3">
        <f t="shared" si="37"/>
        <v>0</v>
      </c>
      <c r="AL915" s="3">
        <f t="shared" si="38"/>
        <v>0</v>
      </c>
      <c r="AM915" s="3">
        <f t="shared" si="39"/>
        <v>0</v>
      </c>
      <c r="AN915" s="3">
        <f t="shared" si="42"/>
        <v>0</v>
      </c>
    </row>
    <row r="916">
      <c r="A916" s="343"/>
      <c r="B916" s="344"/>
      <c r="C916" s="344"/>
      <c r="D916" s="344"/>
      <c r="E916" s="344"/>
      <c r="F916" s="345"/>
      <c r="G916" s="346"/>
      <c r="H916" s="347"/>
      <c r="I916" s="348"/>
      <c r="J916" s="345"/>
      <c r="K916" s="349"/>
      <c r="L916" s="344"/>
      <c r="M916" s="350"/>
      <c r="N916" s="351"/>
      <c r="O916" s="352"/>
      <c r="P916" s="353"/>
      <c r="Q916" s="354"/>
      <c r="R916" s="355"/>
      <c r="S916" s="356"/>
      <c r="T916" s="357"/>
      <c r="U916" s="358"/>
      <c r="V916" s="358"/>
      <c r="W916" s="358"/>
      <c r="X916" s="359"/>
      <c r="Y916" s="344"/>
      <c r="Z916" s="344"/>
      <c r="AA916" s="344"/>
      <c r="AB916" s="344"/>
      <c r="AC916" s="344"/>
      <c r="AD916" s="344"/>
      <c r="AE916" s="344"/>
      <c r="AF916" s="344"/>
      <c r="AG916" s="101"/>
      <c r="AH916" s="344"/>
      <c r="AK916" s="3">
        <f t="shared" si="37"/>
        <v>0</v>
      </c>
      <c r="AL916" s="3">
        <f t="shared" si="38"/>
        <v>0</v>
      </c>
      <c r="AM916" s="3">
        <f t="shared" si="39"/>
        <v>0</v>
      </c>
      <c r="AN916" s="3">
        <f t="shared" si="42"/>
        <v>0</v>
      </c>
    </row>
    <row r="917">
      <c r="A917" s="343"/>
      <c r="B917" s="344"/>
      <c r="C917" s="344"/>
      <c r="D917" s="344"/>
      <c r="E917" s="344"/>
      <c r="F917" s="345"/>
      <c r="G917" s="346"/>
      <c r="H917" s="347"/>
      <c r="I917" s="348"/>
      <c r="J917" s="345"/>
      <c r="K917" s="349"/>
      <c r="L917" s="344"/>
      <c r="M917" s="350"/>
      <c r="N917" s="351"/>
      <c r="O917" s="352"/>
      <c r="P917" s="353"/>
      <c r="Q917" s="354"/>
      <c r="R917" s="355"/>
      <c r="S917" s="356"/>
      <c r="T917" s="357"/>
      <c r="U917" s="358"/>
      <c r="V917" s="358"/>
      <c r="W917" s="358"/>
      <c r="X917" s="359"/>
      <c r="Y917" s="344"/>
      <c r="Z917" s="344"/>
      <c r="AA917" s="344"/>
      <c r="AB917" s="344"/>
      <c r="AC917" s="344"/>
      <c r="AD917" s="344"/>
      <c r="AE917" s="344"/>
      <c r="AF917" s="344"/>
      <c r="AG917" s="101"/>
      <c r="AH917" s="344"/>
      <c r="AK917" s="3">
        <f t="shared" si="37"/>
        <v>0</v>
      </c>
      <c r="AL917" s="3">
        <f t="shared" si="38"/>
        <v>0</v>
      </c>
      <c r="AM917" s="3">
        <f t="shared" si="39"/>
        <v>0</v>
      </c>
      <c r="AN917" s="3">
        <f t="shared" si="42"/>
        <v>0</v>
      </c>
    </row>
    <row r="918">
      <c r="A918" s="343"/>
      <c r="B918" s="344"/>
      <c r="C918" s="344"/>
      <c r="D918" s="344"/>
      <c r="E918" s="344"/>
      <c r="F918" s="345"/>
      <c r="G918" s="346"/>
      <c r="H918" s="347"/>
      <c r="I918" s="348"/>
      <c r="J918" s="345"/>
      <c r="K918" s="349"/>
      <c r="L918" s="344"/>
      <c r="M918" s="350"/>
      <c r="N918" s="351"/>
      <c r="O918" s="352"/>
      <c r="P918" s="353"/>
      <c r="Q918" s="354"/>
      <c r="R918" s="355"/>
      <c r="S918" s="356"/>
      <c r="T918" s="357"/>
      <c r="U918" s="358"/>
      <c r="V918" s="358"/>
      <c r="W918" s="358"/>
      <c r="X918" s="359"/>
      <c r="Y918" s="344"/>
      <c r="Z918" s="344"/>
      <c r="AA918" s="344"/>
      <c r="AB918" s="344"/>
      <c r="AC918" s="344"/>
      <c r="AD918" s="344"/>
      <c r="AE918" s="344"/>
      <c r="AF918" s="344"/>
      <c r="AG918" s="101"/>
      <c r="AH918" s="344"/>
      <c r="AK918" s="3">
        <f t="shared" si="37"/>
        <v>0</v>
      </c>
      <c r="AL918" s="3">
        <f t="shared" si="38"/>
        <v>0</v>
      </c>
      <c r="AM918" s="3">
        <f t="shared" si="39"/>
        <v>0</v>
      </c>
      <c r="AN918" s="3">
        <f t="shared" si="42"/>
        <v>0</v>
      </c>
    </row>
    <row r="919">
      <c r="A919" s="343"/>
      <c r="B919" s="344"/>
      <c r="C919" s="344"/>
      <c r="D919" s="344"/>
      <c r="E919" s="344"/>
      <c r="F919" s="345"/>
      <c r="G919" s="346"/>
      <c r="H919" s="347"/>
      <c r="I919" s="348"/>
      <c r="J919" s="345"/>
      <c r="K919" s="349"/>
      <c r="L919" s="344"/>
      <c r="M919" s="350"/>
      <c r="N919" s="351"/>
      <c r="O919" s="352"/>
      <c r="P919" s="353"/>
      <c r="Q919" s="354"/>
      <c r="R919" s="355"/>
      <c r="S919" s="356"/>
      <c r="T919" s="357"/>
      <c r="U919" s="358"/>
      <c r="V919" s="358"/>
      <c r="W919" s="358"/>
      <c r="X919" s="359"/>
      <c r="Y919" s="344"/>
      <c r="Z919" s="344"/>
      <c r="AA919" s="344"/>
      <c r="AB919" s="344"/>
      <c r="AC919" s="344"/>
      <c r="AD919" s="344"/>
      <c r="AE919" s="344"/>
      <c r="AF919" s="344"/>
      <c r="AG919" s="101"/>
      <c r="AH919" s="344"/>
      <c r="AK919" s="3">
        <f t="shared" si="37"/>
        <v>0</v>
      </c>
      <c r="AL919" s="3">
        <f t="shared" si="38"/>
        <v>0</v>
      </c>
      <c r="AM919" s="3">
        <f t="shared" si="39"/>
        <v>0</v>
      </c>
      <c r="AN919" s="3">
        <f t="shared" si="42"/>
        <v>0</v>
      </c>
    </row>
    <row r="920">
      <c r="A920" s="343"/>
      <c r="B920" s="344"/>
      <c r="C920" s="344"/>
      <c r="D920" s="344"/>
      <c r="E920" s="344"/>
      <c r="F920" s="345"/>
      <c r="G920" s="346"/>
      <c r="H920" s="347"/>
      <c r="I920" s="348"/>
      <c r="J920" s="345"/>
      <c r="K920" s="349"/>
      <c r="L920" s="344"/>
      <c r="M920" s="350"/>
      <c r="N920" s="351"/>
      <c r="O920" s="352"/>
      <c r="P920" s="353"/>
      <c r="Q920" s="354"/>
      <c r="R920" s="355"/>
      <c r="S920" s="356"/>
      <c r="T920" s="357"/>
      <c r="U920" s="358"/>
      <c r="V920" s="358"/>
      <c r="W920" s="358"/>
      <c r="X920" s="359"/>
      <c r="Y920" s="344"/>
      <c r="Z920" s="344"/>
      <c r="AA920" s="344"/>
      <c r="AB920" s="344"/>
      <c r="AC920" s="344"/>
      <c r="AD920" s="344"/>
      <c r="AE920" s="344"/>
      <c r="AF920" s="344"/>
      <c r="AG920" s="101"/>
      <c r="AH920" s="344"/>
      <c r="AK920" s="3">
        <f t="shared" si="37"/>
        <v>0</v>
      </c>
      <c r="AL920" s="3">
        <f t="shared" si="38"/>
        <v>0</v>
      </c>
      <c r="AM920" s="3">
        <f t="shared" si="39"/>
        <v>0</v>
      </c>
      <c r="AN920" s="3">
        <f t="shared" si="42"/>
        <v>0</v>
      </c>
    </row>
    <row r="921">
      <c r="A921" s="343"/>
      <c r="B921" s="344"/>
      <c r="C921" s="344"/>
      <c r="D921" s="344"/>
      <c r="E921" s="344"/>
      <c r="F921" s="345"/>
      <c r="G921" s="346"/>
      <c r="H921" s="347"/>
      <c r="I921" s="348"/>
      <c r="J921" s="345"/>
      <c r="K921" s="349"/>
      <c r="L921" s="344"/>
      <c r="M921" s="350"/>
      <c r="N921" s="351"/>
      <c r="O921" s="352"/>
      <c r="P921" s="353"/>
      <c r="Q921" s="354"/>
      <c r="R921" s="355"/>
      <c r="S921" s="356"/>
      <c r="T921" s="357"/>
      <c r="U921" s="358"/>
      <c r="V921" s="358"/>
      <c r="W921" s="358"/>
      <c r="X921" s="359"/>
      <c r="Y921" s="344"/>
      <c r="Z921" s="344"/>
      <c r="AA921" s="344"/>
      <c r="AB921" s="344"/>
      <c r="AC921" s="344"/>
      <c r="AD921" s="344"/>
      <c r="AE921" s="344"/>
      <c r="AF921" s="344"/>
      <c r="AG921" s="101"/>
      <c r="AH921" s="344"/>
      <c r="AK921" s="3">
        <f t="shared" si="37"/>
        <v>0</v>
      </c>
      <c r="AL921" s="3">
        <f t="shared" si="38"/>
        <v>0</v>
      </c>
      <c r="AM921" s="3">
        <f t="shared" si="39"/>
        <v>0</v>
      </c>
      <c r="AN921" s="3">
        <f t="shared" si="42"/>
        <v>0</v>
      </c>
    </row>
    <row r="922">
      <c r="A922" s="343"/>
      <c r="B922" s="344"/>
      <c r="C922" s="344"/>
      <c r="D922" s="344"/>
      <c r="E922" s="344"/>
      <c r="F922" s="345"/>
      <c r="G922" s="346"/>
      <c r="H922" s="347"/>
      <c r="I922" s="348"/>
      <c r="J922" s="345"/>
      <c r="K922" s="349"/>
      <c r="L922" s="344"/>
      <c r="M922" s="350"/>
      <c r="N922" s="351"/>
      <c r="O922" s="352"/>
      <c r="P922" s="353"/>
      <c r="Q922" s="354"/>
      <c r="R922" s="355"/>
      <c r="S922" s="356"/>
      <c r="T922" s="357"/>
      <c r="U922" s="358"/>
      <c r="V922" s="358"/>
      <c r="W922" s="358"/>
      <c r="X922" s="359"/>
      <c r="Y922" s="344"/>
      <c r="Z922" s="344"/>
      <c r="AA922" s="344"/>
      <c r="AB922" s="344"/>
      <c r="AC922" s="344"/>
      <c r="AD922" s="344"/>
      <c r="AE922" s="344"/>
      <c r="AF922" s="344"/>
      <c r="AG922" s="101"/>
      <c r="AH922" s="344"/>
      <c r="AK922" s="3">
        <f t="shared" si="37"/>
        <v>0</v>
      </c>
      <c r="AL922" s="3">
        <f t="shared" si="38"/>
        <v>0</v>
      </c>
      <c r="AM922" s="3">
        <f t="shared" si="39"/>
        <v>0</v>
      </c>
      <c r="AN922" s="3">
        <f t="shared" si="42"/>
        <v>0</v>
      </c>
    </row>
    <row r="923">
      <c r="A923" s="343"/>
      <c r="B923" s="344"/>
      <c r="C923" s="344"/>
      <c r="D923" s="344"/>
      <c r="E923" s="344"/>
      <c r="F923" s="345"/>
      <c r="G923" s="346"/>
      <c r="H923" s="347"/>
      <c r="I923" s="348"/>
      <c r="J923" s="345"/>
      <c r="K923" s="349"/>
      <c r="L923" s="344"/>
      <c r="M923" s="350"/>
      <c r="N923" s="351"/>
      <c r="O923" s="352"/>
      <c r="P923" s="353"/>
      <c r="Q923" s="354"/>
      <c r="R923" s="355"/>
      <c r="S923" s="356"/>
      <c r="T923" s="357"/>
      <c r="U923" s="358"/>
      <c r="V923" s="358"/>
      <c r="W923" s="358"/>
      <c r="X923" s="359"/>
      <c r="Y923" s="344"/>
      <c r="Z923" s="344"/>
      <c r="AA923" s="344"/>
      <c r="AB923" s="344"/>
      <c r="AC923" s="344"/>
      <c r="AD923" s="344"/>
      <c r="AE923" s="344"/>
      <c r="AF923" s="344"/>
      <c r="AG923" s="101"/>
      <c r="AH923" s="344"/>
      <c r="AK923" s="3">
        <f t="shared" si="37"/>
        <v>0</v>
      </c>
      <c r="AL923" s="3">
        <f t="shared" si="38"/>
        <v>0</v>
      </c>
      <c r="AM923" s="3">
        <f t="shared" si="39"/>
        <v>0</v>
      </c>
      <c r="AN923" s="3">
        <f t="shared" si="42"/>
        <v>0</v>
      </c>
    </row>
    <row r="924">
      <c r="A924" s="343"/>
      <c r="B924" s="344"/>
      <c r="C924" s="344"/>
      <c r="D924" s="344"/>
      <c r="E924" s="344"/>
      <c r="F924" s="345"/>
      <c r="G924" s="346"/>
      <c r="H924" s="347"/>
      <c r="I924" s="348"/>
      <c r="J924" s="345"/>
      <c r="K924" s="349"/>
      <c r="L924" s="344"/>
      <c r="M924" s="350"/>
      <c r="N924" s="351"/>
      <c r="O924" s="352"/>
      <c r="P924" s="353"/>
      <c r="Q924" s="354"/>
      <c r="R924" s="355"/>
      <c r="S924" s="356"/>
      <c r="T924" s="357"/>
      <c r="U924" s="358"/>
      <c r="V924" s="358"/>
      <c r="W924" s="358"/>
      <c r="X924" s="359"/>
      <c r="Y924" s="344"/>
      <c r="Z924" s="344"/>
      <c r="AA924" s="344"/>
      <c r="AB924" s="344"/>
      <c r="AC924" s="344"/>
      <c r="AD924" s="344"/>
      <c r="AE924" s="344"/>
      <c r="AF924" s="344"/>
      <c r="AG924" s="101"/>
      <c r="AH924" s="344"/>
      <c r="AK924" s="3">
        <f t="shared" si="37"/>
        <v>0</v>
      </c>
      <c r="AL924" s="3">
        <f t="shared" si="38"/>
        <v>0</v>
      </c>
      <c r="AM924" s="3">
        <f t="shared" si="39"/>
        <v>0</v>
      </c>
      <c r="AN924" s="3">
        <f t="shared" si="42"/>
        <v>0</v>
      </c>
    </row>
    <row r="925">
      <c r="A925" s="343"/>
      <c r="B925" s="344"/>
      <c r="C925" s="344"/>
      <c r="D925" s="344"/>
      <c r="E925" s="344"/>
      <c r="F925" s="345"/>
      <c r="G925" s="346"/>
      <c r="H925" s="347"/>
      <c r="I925" s="348"/>
      <c r="J925" s="345"/>
      <c r="K925" s="349"/>
      <c r="L925" s="344"/>
      <c r="M925" s="350"/>
      <c r="N925" s="351"/>
      <c r="O925" s="352"/>
      <c r="P925" s="353"/>
      <c r="Q925" s="354"/>
      <c r="R925" s="355"/>
      <c r="S925" s="356"/>
      <c r="T925" s="357"/>
      <c r="U925" s="358"/>
      <c r="V925" s="358"/>
      <c r="W925" s="358"/>
      <c r="X925" s="359"/>
      <c r="Y925" s="344"/>
      <c r="Z925" s="344"/>
      <c r="AA925" s="344"/>
      <c r="AB925" s="344"/>
      <c r="AC925" s="344"/>
      <c r="AD925" s="344"/>
      <c r="AE925" s="344"/>
      <c r="AF925" s="344"/>
      <c r="AG925" s="101"/>
      <c r="AH925" s="344"/>
      <c r="AK925" s="3">
        <f t="shared" si="37"/>
        <v>0</v>
      </c>
      <c r="AL925" s="3">
        <f t="shared" si="38"/>
        <v>0</v>
      </c>
      <c r="AM925" s="3">
        <f t="shared" si="39"/>
        <v>0</v>
      </c>
      <c r="AN925" s="3">
        <f t="shared" si="42"/>
        <v>0</v>
      </c>
    </row>
    <row r="926">
      <c r="A926" s="343"/>
      <c r="B926" s="344"/>
      <c r="C926" s="344"/>
      <c r="D926" s="344"/>
      <c r="E926" s="344"/>
      <c r="F926" s="345"/>
      <c r="G926" s="346"/>
      <c r="H926" s="347"/>
      <c r="I926" s="348"/>
      <c r="J926" s="345"/>
      <c r="K926" s="349"/>
      <c r="L926" s="344"/>
      <c r="M926" s="350"/>
      <c r="N926" s="351"/>
      <c r="O926" s="352"/>
      <c r="P926" s="353"/>
      <c r="Q926" s="354"/>
      <c r="R926" s="355"/>
      <c r="S926" s="356"/>
      <c r="T926" s="357"/>
      <c r="U926" s="358"/>
      <c r="V926" s="358"/>
      <c r="W926" s="358"/>
      <c r="X926" s="359"/>
      <c r="Y926" s="344"/>
      <c r="Z926" s="344"/>
      <c r="AA926" s="344"/>
      <c r="AB926" s="344"/>
      <c r="AC926" s="344"/>
      <c r="AD926" s="344"/>
      <c r="AE926" s="344"/>
      <c r="AF926" s="344"/>
      <c r="AG926" s="101"/>
      <c r="AH926" s="344"/>
      <c r="AK926" s="3">
        <f t="shared" si="37"/>
        <v>0</v>
      </c>
      <c r="AL926" s="3">
        <f t="shared" si="38"/>
        <v>0</v>
      </c>
      <c r="AM926" s="3">
        <f t="shared" si="39"/>
        <v>0</v>
      </c>
      <c r="AN926" s="3">
        <f t="shared" si="42"/>
        <v>0</v>
      </c>
    </row>
    <row r="927">
      <c r="A927" s="343"/>
      <c r="B927" s="344"/>
      <c r="C927" s="344"/>
      <c r="D927" s="344"/>
      <c r="E927" s="344"/>
      <c r="F927" s="345"/>
      <c r="G927" s="346"/>
      <c r="H927" s="347"/>
      <c r="I927" s="348"/>
      <c r="J927" s="345"/>
      <c r="K927" s="349"/>
      <c r="L927" s="344"/>
      <c r="M927" s="350"/>
      <c r="N927" s="351"/>
      <c r="O927" s="352"/>
      <c r="P927" s="353"/>
      <c r="Q927" s="354"/>
      <c r="R927" s="355"/>
      <c r="S927" s="356"/>
      <c r="T927" s="357"/>
      <c r="U927" s="358"/>
      <c r="V927" s="358"/>
      <c r="W927" s="358"/>
      <c r="X927" s="359"/>
      <c r="Y927" s="344"/>
      <c r="Z927" s="344"/>
      <c r="AA927" s="344"/>
      <c r="AB927" s="344"/>
      <c r="AC927" s="344"/>
      <c r="AD927" s="344"/>
      <c r="AE927" s="344"/>
      <c r="AF927" s="344"/>
      <c r="AG927" s="101"/>
      <c r="AH927" s="344"/>
      <c r="AK927" s="3">
        <f t="shared" si="37"/>
        <v>0</v>
      </c>
      <c r="AL927" s="3">
        <f t="shared" si="38"/>
        <v>0</v>
      </c>
      <c r="AM927" s="3">
        <f t="shared" si="39"/>
        <v>0</v>
      </c>
      <c r="AN927" s="3">
        <f t="shared" si="42"/>
        <v>0</v>
      </c>
    </row>
    <row r="928">
      <c r="A928" s="343"/>
      <c r="B928" s="344"/>
      <c r="C928" s="344"/>
      <c r="D928" s="344"/>
      <c r="E928" s="344"/>
      <c r="F928" s="345"/>
      <c r="G928" s="346"/>
      <c r="H928" s="347"/>
      <c r="I928" s="348"/>
      <c r="J928" s="345"/>
      <c r="K928" s="349"/>
      <c r="L928" s="344"/>
      <c r="M928" s="350"/>
      <c r="N928" s="351"/>
      <c r="O928" s="352"/>
      <c r="P928" s="353"/>
      <c r="Q928" s="354"/>
      <c r="R928" s="355"/>
      <c r="S928" s="356"/>
      <c r="T928" s="357"/>
      <c r="U928" s="358"/>
      <c r="V928" s="358"/>
      <c r="W928" s="358"/>
      <c r="X928" s="359"/>
      <c r="Y928" s="344"/>
      <c r="Z928" s="344"/>
      <c r="AA928" s="344"/>
      <c r="AB928" s="344"/>
      <c r="AC928" s="344"/>
      <c r="AD928" s="344"/>
      <c r="AE928" s="344"/>
      <c r="AF928" s="344"/>
      <c r="AG928" s="101"/>
      <c r="AH928" s="344"/>
      <c r="AK928" s="3">
        <f t="shared" si="37"/>
        <v>0</v>
      </c>
      <c r="AL928" s="3">
        <f t="shared" si="38"/>
        <v>0</v>
      </c>
      <c r="AM928" s="3">
        <f t="shared" si="39"/>
        <v>0</v>
      </c>
      <c r="AN928" s="3">
        <f t="shared" si="42"/>
        <v>0</v>
      </c>
    </row>
    <row r="929">
      <c r="A929" s="343"/>
      <c r="B929" s="344"/>
      <c r="C929" s="344"/>
      <c r="D929" s="344"/>
      <c r="E929" s="344"/>
      <c r="F929" s="345"/>
      <c r="G929" s="346"/>
      <c r="H929" s="347"/>
      <c r="I929" s="348"/>
      <c r="J929" s="345"/>
      <c r="K929" s="349"/>
      <c r="L929" s="344"/>
      <c r="M929" s="350"/>
      <c r="N929" s="351"/>
      <c r="O929" s="352"/>
      <c r="P929" s="353"/>
      <c r="Q929" s="354"/>
      <c r="R929" s="355"/>
      <c r="S929" s="356"/>
      <c r="T929" s="357"/>
      <c r="U929" s="358"/>
      <c r="V929" s="358"/>
      <c r="W929" s="358"/>
      <c r="X929" s="359"/>
      <c r="Y929" s="344"/>
      <c r="Z929" s="344"/>
      <c r="AA929" s="344"/>
      <c r="AB929" s="344"/>
      <c r="AC929" s="344"/>
      <c r="AD929" s="344"/>
      <c r="AE929" s="344"/>
      <c r="AF929" s="344"/>
      <c r="AG929" s="101"/>
      <c r="AH929" s="344"/>
      <c r="AK929" s="3">
        <f t="shared" si="37"/>
        <v>0</v>
      </c>
      <c r="AL929" s="3">
        <f t="shared" si="38"/>
        <v>0</v>
      </c>
      <c r="AM929" s="3">
        <f t="shared" si="39"/>
        <v>0</v>
      </c>
      <c r="AN929" s="3">
        <f t="shared" si="42"/>
        <v>0</v>
      </c>
    </row>
    <row r="930">
      <c r="A930" s="343"/>
      <c r="B930" s="344"/>
      <c r="C930" s="344"/>
      <c r="D930" s="344"/>
      <c r="E930" s="344"/>
      <c r="F930" s="345"/>
      <c r="G930" s="346"/>
      <c r="H930" s="347"/>
      <c r="I930" s="348"/>
      <c r="J930" s="345"/>
      <c r="K930" s="349"/>
      <c r="L930" s="344"/>
      <c r="M930" s="350"/>
      <c r="N930" s="351"/>
      <c r="O930" s="352"/>
      <c r="P930" s="353"/>
      <c r="Q930" s="354"/>
      <c r="R930" s="355"/>
      <c r="S930" s="356"/>
      <c r="T930" s="357"/>
      <c r="U930" s="358"/>
      <c r="V930" s="358"/>
      <c r="W930" s="358"/>
      <c r="X930" s="359"/>
      <c r="Y930" s="344"/>
      <c r="Z930" s="344"/>
      <c r="AA930" s="344"/>
      <c r="AB930" s="344"/>
      <c r="AC930" s="344"/>
      <c r="AD930" s="344"/>
      <c r="AE930" s="344"/>
      <c r="AF930" s="344"/>
      <c r="AG930" s="101"/>
      <c r="AH930" s="344"/>
      <c r="AK930" s="3">
        <f t="shared" si="37"/>
        <v>0</v>
      </c>
      <c r="AL930" s="3">
        <f t="shared" si="38"/>
        <v>0</v>
      </c>
      <c r="AM930" s="3">
        <f t="shared" si="39"/>
        <v>0</v>
      </c>
      <c r="AN930" s="3">
        <f t="shared" si="42"/>
        <v>0</v>
      </c>
    </row>
    <row r="931">
      <c r="A931" s="343"/>
      <c r="B931" s="344"/>
      <c r="C931" s="344"/>
      <c r="D931" s="344"/>
      <c r="E931" s="344"/>
      <c r="F931" s="345"/>
      <c r="G931" s="346"/>
      <c r="H931" s="347"/>
      <c r="I931" s="348"/>
      <c r="J931" s="345"/>
      <c r="K931" s="349"/>
      <c r="L931" s="344"/>
      <c r="M931" s="350"/>
      <c r="N931" s="351"/>
      <c r="O931" s="352"/>
      <c r="P931" s="353"/>
      <c r="Q931" s="354"/>
      <c r="R931" s="355"/>
      <c r="S931" s="356"/>
      <c r="T931" s="357"/>
      <c r="U931" s="358"/>
      <c r="V931" s="358"/>
      <c r="W931" s="358"/>
      <c r="X931" s="359"/>
      <c r="Y931" s="344"/>
      <c r="Z931" s="344"/>
      <c r="AA931" s="344"/>
      <c r="AB931" s="344"/>
      <c r="AC931" s="344"/>
      <c r="AD931" s="344"/>
      <c r="AE931" s="344"/>
      <c r="AF931" s="344"/>
      <c r="AG931" s="101"/>
      <c r="AH931" s="344"/>
      <c r="AK931" s="3">
        <f t="shared" si="37"/>
        <v>0</v>
      </c>
      <c r="AL931" s="3">
        <f t="shared" si="38"/>
        <v>0</v>
      </c>
      <c r="AM931" s="3">
        <f t="shared" si="39"/>
        <v>0</v>
      </c>
      <c r="AN931" s="3">
        <f t="shared" si="42"/>
        <v>0</v>
      </c>
    </row>
    <row r="932">
      <c r="A932" s="343"/>
      <c r="B932" s="344"/>
      <c r="C932" s="344"/>
      <c r="D932" s="344"/>
      <c r="E932" s="344"/>
      <c r="F932" s="345"/>
      <c r="G932" s="346"/>
      <c r="H932" s="347"/>
      <c r="I932" s="348"/>
      <c r="J932" s="345"/>
      <c r="K932" s="349"/>
      <c r="L932" s="344"/>
      <c r="M932" s="350"/>
      <c r="N932" s="351"/>
      <c r="O932" s="352"/>
      <c r="P932" s="353"/>
      <c r="Q932" s="354"/>
      <c r="R932" s="355"/>
      <c r="S932" s="356"/>
      <c r="T932" s="357"/>
      <c r="U932" s="358"/>
      <c r="V932" s="358"/>
      <c r="W932" s="358"/>
      <c r="X932" s="359"/>
      <c r="Y932" s="344"/>
      <c r="Z932" s="344"/>
      <c r="AA932" s="344"/>
      <c r="AB932" s="344"/>
      <c r="AC932" s="344"/>
      <c r="AD932" s="344"/>
      <c r="AE932" s="344"/>
      <c r="AF932" s="344"/>
      <c r="AG932" s="101"/>
      <c r="AH932" s="344"/>
      <c r="AK932" s="3">
        <f t="shared" si="37"/>
        <v>0</v>
      </c>
      <c r="AL932" s="3">
        <f t="shared" si="38"/>
        <v>0</v>
      </c>
      <c r="AM932" s="3">
        <f t="shared" si="39"/>
        <v>0</v>
      </c>
      <c r="AN932" s="3">
        <f t="shared" si="42"/>
        <v>0</v>
      </c>
    </row>
    <row r="933">
      <c r="A933" s="343"/>
      <c r="B933" s="344"/>
      <c r="C933" s="344"/>
      <c r="D933" s="344"/>
      <c r="E933" s="344"/>
      <c r="F933" s="345"/>
      <c r="G933" s="346"/>
      <c r="H933" s="347"/>
      <c r="I933" s="348"/>
      <c r="J933" s="345"/>
      <c r="K933" s="349"/>
      <c r="L933" s="344"/>
      <c r="M933" s="350"/>
      <c r="N933" s="351"/>
      <c r="O933" s="352"/>
      <c r="P933" s="353"/>
      <c r="Q933" s="354"/>
      <c r="R933" s="355"/>
      <c r="S933" s="356"/>
      <c r="T933" s="357"/>
      <c r="U933" s="358"/>
      <c r="V933" s="358"/>
      <c r="W933" s="358"/>
      <c r="X933" s="359"/>
      <c r="Y933" s="344"/>
      <c r="Z933" s="344"/>
      <c r="AA933" s="344"/>
      <c r="AB933" s="344"/>
      <c r="AC933" s="344"/>
      <c r="AD933" s="344"/>
      <c r="AE933" s="344"/>
      <c r="AF933" s="344"/>
      <c r="AG933" s="101"/>
      <c r="AH933" s="344"/>
      <c r="AK933" s="3">
        <f t="shared" si="37"/>
        <v>0</v>
      </c>
      <c r="AL933" s="3">
        <f t="shared" si="38"/>
        <v>0</v>
      </c>
      <c r="AM933" s="3">
        <f t="shared" si="39"/>
        <v>0</v>
      </c>
      <c r="AN933" s="3">
        <f t="shared" si="42"/>
        <v>0</v>
      </c>
    </row>
    <row r="934">
      <c r="A934" s="343"/>
      <c r="B934" s="344"/>
      <c r="C934" s="344"/>
      <c r="D934" s="344"/>
      <c r="E934" s="344"/>
      <c r="F934" s="345"/>
      <c r="G934" s="346"/>
      <c r="H934" s="347"/>
      <c r="I934" s="348"/>
      <c r="J934" s="345"/>
      <c r="K934" s="349"/>
      <c r="L934" s="344"/>
      <c r="M934" s="350"/>
      <c r="N934" s="351"/>
      <c r="O934" s="352"/>
      <c r="P934" s="353"/>
      <c r="Q934" s="354"/>
      <c r="R934" s="355"/>
      <c r="S934" s="356"/>
      <c r="T934" s="357"/>
      <c r="U934" s="358"/>
      <c r="V934" s="358"/>
      <c r="W934" s="358"/>
      <c r="X934" s="359"/>
      <c r="Y934" s="344"/>
      <c r="Z934" s="344"/>
      <c r="AA934" s="344"/>
      <c r="AB934" s="344"/>
      <c r="AC934" s="344"/>
      <c r="AD934" s="344"/>
      <c r="AE934" s="344"/>
      <c r="AF934" s="344"/>
      <c r="AG934" s="101"/>
      <c r="AH934" s="344"/>
      <c r="AK934" s="3">
        <f t="shared" si="37"/>
        <v>0</v>
      </c>
      <c r="AL934" s="3">
        <f t="shared" si="38"/>
        <v>0</v>
      </c>
      <c r="AM934" s="3">
        <f t="shared" si="39"/>
        <v>0</v>
      </c>
      <c r="AN934" s="3">
        <f t="shared" si="42"/>
        <v>0</v>
      </c>
    </row>
    <row r="935">
      <c r="A935" s="343"/>
      <c r="B935" s="344"/>
      <c r="C935" s="344"/>
      <c r="D935" s="344"/>
      <c r="E935" s="344"/>
      <c r="F935" s="345"/>
      <c r="G935" s="346"/>
      <c r="H935" s="347"/>
      <c r="I935" s="348"/>
      <c r="J935" s="345"/>
      <c r="K935" s="349"/>
      <c r="L935" s="344"/>
      <c r="M935" s="350"/>
      <c r="N935" s="351"/>
      <c r="O935" s="352"/>
      <c r="P935" s="353"/>
      <c r="Q935" s="354"/>
      <c r="R935" s="355"/>
      <c r="S935" s="356"/>
      <c r="T935" s="357"/>
      <c r="U935" s="358"/>
      <c r="V935" s="358"/>
      <c r="W935" s="358"/>
      <c r="X935" s="359"/>
      <c r="Y935" s="344"/>
      <c r="Z935" s="344"/>
      <c r="AA935" s="344"/>
      <c r="AB935" s="344"/>
      <c r="AC935" s="344"/>
      <c r="AD935" s="344"/>
      <c r="AE935" s="344"/>
      <c r="AF935" s="344"/>
      <c r="AG935" s="101"/>
      <c r="AH935" s="344"/>
      <c r="AK935" s="3">
        <f t="shared" si="37"/>
        <v>0</v>
      </c>
      <c r="AL935" s="3">
        <f t="shared" si="38"/>
        <v>0</v>
      </c>
      <c r="AM935" s="3">
        <f t="shared" si="39"/>
        <v>0</v>
      </c>
      <c r="AN935" s="3">
        <f t="shared" si="42"/>
        <v>0</v>
      </c>
    </row>
    <row r="936">
      <c r="A936" s="343"/>
      <c r="B936" s="344"/>
      <c r="C936" s="344"/>
      <c r="D936" s="344"/>
      <c r="E936" s="344"/>
      <c r="F936" s="345"/>
      <c r="G936" s="346"/>
      <c r="H936" s="347"/>
      <c r="I936" s="348"/>
      <c r="J936" s="345"/>
      <c r="K936" s="349"/>
      <c r="L936" s="344"/>
      <c r="M936" s="350"/>
      <c r="N936" s="351"/>
      <c r="O936" s="352"/>
      <c r="P936" s="353"/>
      <c r="Q936" s="354"/>
      <c r="R936" s="355"/>
      <c r="S936" s="356"/>
      <c r="T936" s="357"/>
      <c r="U936" s="358"/>
      <c r="V936" s="358"/>
      <c r="W936" s="358"/>
      <c r="X936" s="359"/>
      <c r="Y936" s="344"/>
      <c r="Z936" s="344"/>
      <c r="AA936" s="344"/>
      <c r="AB936" s="344"/>
      <c r="AC936" s="344"/>
      <c r="AD936" s="344"/>
      <c r="AE936" s="344"/>
      <c r="AF936" s="344"/>
      <c r="AG936" s="101"/>
      <c r="AH936" s="344"/>
      <c r="AK936" s="3">
        <f t="shared" si="37"/>
        <v>0</v>
      </c>
      <c r="AL936" s="3">
        <f t="shared" si="38"/>
        <v>0</v>
      </c>
      <c r="AM936" s="3">
        <f t="shared" si="39"/>
        <v>0</v>
      </c>
      <c r="AN936" s="3">
        <f t="shared" si="42"/>
        <v>0</v>
      </c>
    </row>
    <row r="937">
      <c r="A937" s="343"/>
      <c r="B937" s="344"/>
      <c r="C937" s="344"/>
      <c r="D937" s="344"/>
      <c r="E937" s="344"/>
      <c r="F937" s="345"/>
      <c r="G937" s="346"/>
      <c r="H937" s="347"/>
      <c r="I937" s="348"/>
      <c r="J937" s="345"/>
      <c r="K937" s="349"/>
      <c r="L937" s="344"/>
      <c r="M937" s="350"/>
      <c r="N937" s="351"/>
      <c r="O937" s="352"/>
      <c r="P937" s="353"/>
      <c r="Q937" s="354"/>
      <c r="R937" s="355"/>
      <c r="S937" s="356"/>
      <c r="T937" s="357"/>
      <c r="U937" s="358"/>
      <c r="V937" s="358"/>
      <c r="W937" s="358"/>
      <c r="X937" s="359"/>
      <c r="Y937" s="344"/>
      <c r="Z937" s="344"/>
      <c r="AA937" s="344"/>
      <c r="AB937" s="344"/>
      <c r="AC937" s="344"/>
      <c r="AD937" s="344"/>
      <c r="AE937" s="344"/>
      <c r="AF937" s="344"/>
      <c r="AG937" s="101"/>
      <c r="AH937" s="344"/>
      <c r="AK937" s="3">
        <f t="shared" si="37"/>
        <v>0</v>
      </c>
      <c r="AL937" s="3">
        <f t="shared" si="38"/>
        <v>0</v>
      </c>
      <c r="AM937" s="3">
        <f t="shared" si="39"/>
        <v>0</v>
      </c>
      <c r="AN937" s="3">
        <f t="shared" si="42"/>
        <v>0</v>
      </c>
    </row>
    <row r="938">
      <c r="A938" s="343"/>
      <c r="B938" s="344"/>
      <c r="C938" s="344"/>
      <c r="D938" s="344"/>
      <c r="E938" s="344"/>
      <c r="F938" s="345"/>
      <c r="G938" s="346"/>
      <c r="H938" s="347"/>
      <c r="I938" s="348"/>
      <c r="J938" s="345"/>
      <c r="K938" s="349"/>
      <c r="L938" s="344"/>
      <c r="M938" s="350"/>
      <c r="N938" s="351"/>
      <c r="O938" s="352"/>
      <c r="P938" s="353"/>
      <c r="Q938" s="354"/>
      <c r="R938" s="355"/>
      <c r="S938" s="356"/>
      <c r="T938" s="357"/>
      <c r="U938" s="358"/>
      <c r="V938" s="358"/>
      <c r="W938" s="358"/>
      <c r="X938" s="359"/>
      <c r="Y938" s="344"/>
      <c r="Z938" s="344"/>
      <c r="AA938" s="344"/>
      <c r="AB938" s="344"/>
      <c r="AC938" s="344"/>
      <c r="AD938" s="344"/>
      <c r="AE938" s="344"/>
      <c r="AF938" s="344"/>
      <c r="AG938" s="101"/>
      <c r="AH938" s="344"/>
      <c r="AK938" s="3">
        <f t="shared" si="37"/>
        <v>0</v>
      </c>
      <c r="AL938" s="3">
        <f t="shared" si="38"/>
        <v>0</v>
      </c>
      <c r="AM938" s="3">
        <f t="shared" si="39"/>
        <v>0</v>
      </c>
      <c r="AN938" s="3">
        <f t="shared" si="42"/>
        <v>0</v>
      </c>
    </row>
    <row r="939">
      <c r="A939" s="343"/>
      <c r="B939" s="344"/>
      <c r="C939" s="344"/>
      <c r="D939" s="344"/>
      <c r="E939" s="344"/>
      <c r="F939" s="345"/>
      <c r="G939" s="346"/>
      <c r="H939" s="347"/>
      <c r="I939" s="348"/>
      <c r="J939" s="345"/>
      <c r="K939" s="349"/>
      <c r="L939" s="344"/>
      <c r="M939" s="350"/>
      <c r="N939" s="351"/>
      <c r="O939" s="352"/>
      <c r="P939" s="353"/>
      <c r="Q939" s="354"/>
      <c r="R939" s="355"/>
      <c r="S939" s="356"/>
      <c r="T939" s="357"/>
      <c r="U939" s="358"/>
      <c r="V939" s="358"/>
      <c r="W939" s="358"/>
      <c r="X939" s="359"/>
      <c r="Y939" s="344"/>
      <c r="Z939" s="344"/>
      <c r="AA939" s="344"/>
      <c r="AB939" s="344"/>
      <c r="AC939" s="344"/>
      <c r="AD939" s="344"/>
      <c r="AE939" s="344"/>
      <c r="AF939" s="344"/>
      <c r="AG939" s="101"/>
      <c r="AH939" s="344"/>
      <c r="AK939" s="3">
        <f t="shared" si="37"/>
        <v>0</v>
      </c>
      <c r="AL939" s="3">
        <f t="shared" si="38"/>
        <v>0</v>
      </c>
      <c r="AM939" s="3">
        <f t="shared" si="39"/>
        <v>0</v>
      </c>
      <c r="AN939" s="3">
        <f t="shared" si="42"/>
        <v>0</v>
      </c>
    </row>
    <row r="940">
      <c r="A940" s="343"/>
      <c r="B940" s="344"/>
      <c r="C940" s="344"/>
      <c r="D940" s="344"/>
      <c r="E940" s="344"/>
      <c r="F940" s="345"/>
      <c r="G940" s="346"/>
      <c r="H940" s="347"/>
      <c r="I940" s="348"/>
      <c r="J940" s="345"/>
      <c r="K940" s="349"/>
      <c r="L940" s="344"/>
      <c r="M940" s="350"/>
      <c r="N940" s="351"/>
      <c r="O940" s="352"/>
      <c r="P940" s="353"/>
      <c r="Q940" s="354"/>
      <c r="R940" s="355"/>
      <c r="S940" s="356"/>
      <c r="T940" s="357"/>
      <c r="U940" s="358"/>
      <c r="V940" s="358"/>
      <c r="W940" s="358"/>
      <c r="X940" s="359"/>
      <c r="Y940" s="344"/>
      <c r="Z940" s="344"/>
      <c r="AA940" s="344"/>
      <c r="AB940" s="344"/>
      <c r="AC940" s="344"/>
      <c r="AD940" s="344"/>
      <c r="AE940" s="344"/>
      <c r="AF940" s="344"/>
      <c r="AG940" s="101"/>
      <c r="AH940" s="344"/>
      <c r="AK940" s="3">
        <f t="shared" si="37"/>
        <v>0</v>
      </c>
      <c r="AL940" s="3">
        <f t="shared" si="38"/>
        <v>0</v>
      </c>
      <c r="AM940" s="3">
        <f t="shared" si="39"/>
        <v>0</v>
      </c>
      <c r="AN940" s="3">
        <f t="shared" si="42"/>
        <v>0</v>
      </c>
    </row>
    <row r="941">
      <c r="A941" s="343"/>
      <c r="B941" s="344"/>
      <c r="C941" s="344"/>
      <c r="D941" s="344"/>
      <c r="E941" s="344"/>
      <c r="F941" s="345"/>
      <c r="G941" s="346"/>
      <c r="H941" s="347"/>
      <c r="I941" s="348"/>
      <c r="J941" s="345"/>
      <c r="K941" s="349"/>
      <c r="L941" s="344"/>
      <c r="M941" s="350"/>
      <c r="N941" s="351"/>
      <c r="O941" s="352"/>
      <c r="P941" s="353"/>
      <c r="Q941" s="354"/>
      <c r="R941" s="355"/>
      <c r="S941" s="356"/>
      <c r="T941" s="357"/>
      <c r="U941" s="358"/>
      <c r="V941" s="358"/>
      <c r="W941" s="358"/>
      <c r="X941" s="359"/>
      <c r="Y941" s="344"/>
      <c r="Z941" s="344"/>
      <c r="AA941" s="344"/>
      <c r="AB941" s="344"/>
      <c r="AC941" s="344"/>
      <c r="AD941" s="344"/>
      <c r="AE941" s="344"/>
      <c r="AF941" s="344"/>
      <c r="AG941" s="101"/>
      <c r="AH941" s="344"/>
      <c r="AK941" s="3">
        <f t="shared" si="37"/>
        <v>0</v>
      </c>
      <c r="AL941" s="3">
        <f t="shared" si="38"/>
        <v>0</v>
      </c>
      <c r="AM941" s="3">
        <f t="shared" si="39"/>
        <v>0</v>
      </c>
      <c r="AN941" s="3">
        <f t="shared" si="42"/>
        <v>0</v>
      </c>
    </row>
    <row r="942">
      <c r="A942" s="343"/>
      <c r="B942" s="344"/>
      <c r="C942" s="344"/>
      <c r="D942" s="344"/>
      <c r="E942" s="344"/>
      <c r="F942" s="345"/>
      <c r="G942" s="346"/>
      <c r="H942" s="347"/>
      <c r="I942" s="348"/>
      <c r="J942" s="345"/>
      <c r="K942" s="349"/>
      <c r="L942" s="344"/>
      <c r="M942" s="350"/>
      <c r="N942" s="351"/>
      <c r="O942" s="352"/>
      <c r="P942" s="353"/>
      <c r="Q942" s="354"/>
      <c r="R942" s="355"/>
      <c r="S942" s="356"/>
      <c r="T942" s="357"/>
      <c r="U942" s="358"/>
      <c r="V942" s="358"/>
      <c r="W942" s="358"/>
      <c r="X942" s="359"/>
      <c r="Y942" s="344"/>
      <c r="Z942" s="344"/>
      <c r="AA942" s="344"/>
      <c r="AB942" s="344"/>
      <c r="AC942" s="344"/>
      <c r="AD942" s="344"/>
      <c r="AE942" s="344"/>
      <c r="AF942" s="344"/>
      <c r="AG942" s="101"/>
      <c r="AH942" s="344"/>
      <c r="AK942" s="3">
        <f t="shared" si="37"/>
        <v>0</v>
      </c>
      <c r="AL942" s="3">
        <f t="shared" si="38"/>
        <v>0</v>
      </c>
      <c r="AM942" s="3">
        <f t="shared" si="39"/>
        <v>0</v>
      </c>
      <c r="AN942" s="3">
        <f t="shared" si="42"/>
        <v>0</v>
      </c>
    </row>
    <row r="943">
      <c r="A943" s="343"/>
      <c r="B943" s="344"/>
      <c r="C943" s="344"/>
      <c r="D943" s="344"/>
      <c r="E943" s="344"/>
      <c r="F943" s="345"/>
      <c r="G943" s="346"/>
      <c r="H943" s="347"/>
      <c r="I943" s="348"/>
      <c r="J943" s="345"/>
      <c r="K943" s="349"/>
      <c r="L943" s="344"/>
      <c r="M943" s="350"/>
      <c r="N943" s="351"/>
      <c r="O943" s="352"/>
      <c r="P943" s="353"/>
      <c r="Q943" s="354"/>
      <c r="R943" s="355"/>
      <c r="S943" s="356"/>
      <c r="T943" s="357"/>
      <c r="U943" s="358"/>
      <c r="V943" s="358"/>
      <c r="W943" s="358"/>
      <c r="X943" s="359"/>
      <c r="Y943" s="344"/>
      <c r="Z943" s="344"/>
      <c r="AA943" s="344"/>
      <c r="AB943" s="344"/>
      <c r="AC943" s="344"/>
      <c r="AD943" s="344"/>
      <c r="AE943" s="344"/>
      <c r="AF943" s="344"/>
      <c r="AG943" s="101"/>
      <c r="AH943" s="344"/>
      <c r="AK943" s="3">
        <f t="shared" si="37"/>
        <v>0</v>
      </c>
      <c r="AL943" s="3">
        <f t="shared" si="38"/>
        <v>0</v>
      </c>
      <c r="AM943" s="3">
        <f t="shared" si="39"/>
        <v>0</v>
      </c>
      <c r="AN943" s="3">
        <f t="shared" si="42"/>
        <v>0</v>
      </c>
    </row>
    <row r="944">
      <c r="A944" s="343"/>
      <c r="B944" s="344"/>
      <c r="C944" s="344"/>
      <c r="D944" s="344"/>
      <c r="E944" s="344"/>
      <c r="F944" s="345"/>
      <c r="G944" s="346"/>
      <c r="H944" s="347"/>
      <c r="I944" s="348"/>
      <c r="J944" s="345"/>
      <c r="K944" s="349"/>
      <c r="L944" s="344"/>
      <c r="M944" s="350"/>
      <c r="N944" s="351"/>
      <c r="O944" s="352"/>
      <c r="P944" s="353"/>
      <c r="Q944" s="354"/>
      <c r="R944" s="355"/>
      <c r="S944" s="356"/>
      <c r="T944" s="357"/>
      <c r="U944" s="358"/>
      <c r="V944" s="358"/>
      <c r="W944" s="358"/>
      <c r="X944" s="359"/>
      <c r="Y944" s="344"/>
      <c r="Z944" s="344"/>
      <c r="AA944" s="344"/>
      <c r="AB944" s="344"/>
      <c r="AC944" s="344"/>
      <c r="AD944" s="344"/>
      <c r="AE944" s="344"/>
      <c r="AF944" s="344"/>
      <c r="AG944" s="101"/>
      <c r="AH944" s="344"/>
      <c r="AK944" s="3">
        <f t="shared" si="37"/>
        <v>0</v>
      </c>
      <c r="AL944" s="3">
        <f t="shared" si="38"/>
        <v>0</v>
      </c>
      <c r="AM944" s="3">
        <f t="shared" si="39"/>
        <v>0</v>
      </c>
      <c r="AN944" s="3">
        <f t="shared" si="42"/>
        <v>0</v>
      </c>
    </row>
    <row r="945">
      <c r="A945" s="343"/>
      <c r="B945" s="344"/>
      <c r="C945" s="344"/>
      <c r="D945" s="344"/>
      <c r="E945" s="344"/>
      <c r="F945" s="345"/>
      <c r="G945" s="346"/>
      <c r="H945" s="347"/>
      <c r="I945" s="348"/>
      <c r="J945" s="345"/>
      <c r="K945" s="349"/>
      <c r="L945" s="344"/>
      <c r="M945" s="350"/>
      <c r="N945" s="351"/>
      <c r="O945" s="352"/>
      <c r="P945" s="353"/>
      <c r="Q945" s="354"/>
      <c r="R945" s="355"/>
      <c r="S945" s="356"/>
      <c r="T945" s="357"/>
      <c r="U945" s="358"/>
      <c r="V945" s="358"/>
      <c r="W945" s="358"/>
      <c r="X945" s="359"/>
      <c r="Y945" s="344"/>
      <c r="Z945" s="344"/>
      <c r="AA945" s="344"/>
      <c r="AB945" s="344"/>
      <c r="AC945" s="344"/>
      <c r="AD945" s="344"/>
      <c r="AE945" s="344"/>
      <c r="AF945" s="344"/>
      <c r="AG945" s="101"/>
      <c r="AH945" s="344"/>
      <c r="AK945" s="3">
        <f t="shared" si="37"/>
        <v>0</v>
      </c>
      <c r="AL945" s="3">
        <f t="shared" si="38"/>
        <v>0</v>
      </c>
      <c r="AM945" s="3">
        <f t="shared" si="39"/>
        <v>0</v>
      </c>
      <c r="AN945" s="3">
        <f t="shared" si="42"/>
        <v>0</v>
      </c>
    </row>
    <row r="946">
      <c r="A946" s="343"/>
      <c r="B946" s="344"/>
      <c r="C946" s="344"/>
      <c r="D946" s="344"/>
      <c r="E946" s="344"/>
      <c r="F946" s="345"/>
      <c r="G946" s="346"/>
      <c r="H946" s="347"/>
      <c r="I946" s="348"/>
      <c r="J946" s="345"/>
      <c r="K946" s="349"/>
      <c r="L946" s="344"/>
      <c r="M946" s="350"/>
      <c r="N946" s="351"/>
      <c r="O946" s="352"/>
      <c r="P946" s="353"/>
      <c r="Q946" s="354"/>
      <c r="R946" s="355"/>
      <c r="S946" s="356"/>
      <c r="T946" s="357"/>
      <c r="U946" s="358"/>
      <c r="V946" s="358"/>
      <c r="W946" s="358"/>
      <c r="X946" s="359"/>
      <c r="Y946" s="344"/>
      <c r="Z946" s="344"/>
      <c r="AA946" s="344"/>
      <c r="AB946" s="344"/>
      <c r="AC946" s="344"/>
      <c r="AD946" s="344"/>
      <c r="AE946" s="344"/>
      <c r="AF946" s="344"/>
      <c r="AG946" s="101"/>
      <c r="AH946" s="344"/>
      <c r="AK946" s="3">
        <f t="shared" si="37"/>
        <v>0</v>
      </c>
      <c r="AL946" s="3">
        <f t="shared" si="38"/>
        <v>0</v>
      </c>
      <c r="AM946" s="3">
        <f t="shared" si="39"/>
        <v>0</v>
      </c>
      <c r="AN946" s="3">
        <f t="shared" si="42"/>
        <v>0</v>
      </c>
    </row>
    <row r="947">
      <c r="A947" s="343"/>
      <c r="B947" s="344"/>
      <c r="C947" s="344"/>
      <c r="D947" s="344"/>
      <c r="E947" s="344"/>
      <c r="F947" s="345"/>
      <c r="G947" s="346"/>
      <c r="H947" s="347"/>
      <c r="I947" s="348"/>
      <c r="J947" s="345"/>
      <c r="K947" s="349"/>
      <c r="L947" s="344"/>
      <c r="M947" s="350"/>
      <c r="N947" s="351"/>
      <c r="O947" s="352"/>
      <c r="P947" s="353"/>
      <c r="Q947" s="354"/>
      <c r="R947" s="355"/>
      <c r="S947" s="356"/>
      <c r="T947" s="357"/>
      <c r="U947" s="358"/>
      <c r="V947" s="358"/>
      <c r="W947" s="358"/>
      <c r="X947" s="359"/>
      <c r="Y947" s="344"/>
      <c r="Z947" s="344"/>
      <c r="AA947" s="344"/>
      <c r="AB947" s="344"/>
      <c r="AC947" s="344"/>
      <c r="AD947" s="344"/>
      <c r="AE947" s="344"/>
      <c r="AF947" s="344"/>
      <c r="AG947" s="101"/>
      <c r="AH947" s="344"/>
      <c r="AK947" s="3">
        <f t="shared" si="37"/>
        <v>0</v>
      </c>
      <c r="AL947" s="3">
        <f t="shared" si="38"/>
        <v>0</v>
      </c>
      <c r="AM947" s="3">
        <f t="shared" si="39"/>
        <v>0</v>
      </c>
      <c r="AN947" s="3">
        <f t="shared" si="42"/>
        <v>0</v>
      </c>
    </row>
    <row r="948">
      <c r="A948" s="343"/>
      <c r="B948" s="344"/>
      <c r="C948" s="344"/>
      <c r="D948" s="344"/>
      <c r="E948" s="344"/>
      <c r="F948" s="345"/>
      <c r="G948" s="346"/>
      <c r="H948" s="347"/>
      <c r="I948" s="348"/>
      <c r="J948" s="345"/>
      <c r="K948" s="349"/>
      <c r="L948" s="344"/>
      <c r="M948" s="350"/>
      <c r="N948" s="351"/>
      <c r="O948" s="352"/>
      <c r="P948" s="353"/>
      <c r="Q948" s="354"/>
      <c r="R948" s="355"/>
      <c r="S948" s="356"/>
      <c r="T948" s="357"/>
      <c r="U948" s="358"/>
      <c r="V948" s="358"/>
      <c r="W948" s="358"/>
      <c r="X948" s="359"/>
      <c r="Y948" s="344"/>
      <c r="Z948" s="344"/>
      <c r="AA948" s="344"/>
      <c r="AB948" s="344"/>
      <c r="AC948" s="344"/>
      <c r="AD948" s="344"/>
      <c r="AE948" s="344"/>
      <c r="AF948" s="344"/>
      <c r="AG948" s="101"/>
      <c r="AH948" s="344"/>
      <c r="AK948" s="3">
        <f t="shared" si="37"/>
        <v>0</v>
      </c>
      <c r="AL948" s="3">
        <f t="shared" si="38"/>
        <v>0</v>
      </c>
      <c r="AM948" s="3">
        <f t="shared" si="39"/>
        <v>0</v>
      </c>
      <c r="AN948" s="3">
        <f t="shared" si="42"/>
        <v>0</v>
      </c>
    </row>
    <row r="949">
      <c r="A949" s="343"/>
      <c r="B949" s="344"/>
      <c r="C949" s="344"/>
      <c r="D949" s="344"/>
      <c r="E949" s="344"/>
      <c r="F949" s="345"/>
      <c r="G949" s="346"/>
      <c r="H949" s="347"/>
      <c r="I949" s="348"/>
      <c r="J949" s="345"/>
      <c r="K949" s="349"/>
      <c r="L949" s="344"/>
      <c r="M949" s="350"/>
      <c r="N949" s="351"/>
      <c r="O949" s="352"/>
      <c r="P949" s="353"/>
      <c r="Q949" s="354"/>
      <c r="R949" s="355"/>
      <c r="S949" s="356"/>
      <c r="T949" s="357"/>
      <c r="U949" s="358"/>
      <c r="V949" s="358"/>
      <c r="W949" s="358"/>
      <c r="X949" s="359"/>
      <c r="Y949" s="344"/>
      <c r="Z949" s="344"/>
      <c r="AA949" s="344"/>
      <c r="AB949" s="344"/>
      <c r="AC949" s="344"/>
      <c r="AD949" s="344"/>
      <c r="AE949" s="344"/>
      <c r="AF949" s="344"/>
      <c r="AG949" s="101"/>
      <c r="AH949" s="344"/>
      <c r="AK949" s="3">
        <f t="shared" si="37"/>
        <v>0</v>
      </c>
      <c r="AL949" s="3">
        <f t="shared" si="38"/>
        <v>0</v>
      </c>
      <c r="AM949" s="3">
        <f t="shared" si="39"/>
        <v>0</v>
      </c>
      <c r="AN949" s="3">
        <f t="shared" si="42"/>
        <v>0</v>
      </c>
    </row>
    <row r="950">
      <c r="A950" s="343"/>
      <c r="B950" s="344"/>
      <c r="C950" s="344"/>
      <c r="D950" s="344"/>
      <c r="E950" s="344"/>
      <c r="F950" s="345"/>
      <c r="G950" s="346"/>
      <c r="H950" s="347"/>
      <c r="I950" s="348"/>
      <c r="J950" s="345"/>
      <c r="K950" s="349"/>
      <c r="L950" s="344"/>
      <c r="M950" s="350"/>
      <c r="N950" s="351"/>
      <c r="O950" s="352"/>
      <c r="P950" s="353"/>
      <c r="Q950" s="354"/>
      <c r="R950" s="355"/>
      <c r="S950" s="356"/>
      <c r="T950" s="357"/>
      <c r="U950" s="358"/>
      <c r="V950" s="358"/>
      <c r="W950" s="358"/>
      <c r="X950" s="359"/>
      <c r="Y950" s="344"/>
      <c r="Z950" s="344"/>
      <c r="AA950" s="344"/>
      <c r="AB950" s="344"/>
      <c r="AC950" s="344"/>
      <c r="AD950" s="344"/>
      <c r="AE950" s="344"/>
      <c r="AF950" s="344"/>
      <c r="AG950" s="101"/>
      <c r="AH950" s="344"/>
      <c r="AK950" s="3">
        <f t="shared" si="37"/>
        <v>0</v>
      </c>
      <c r="AL950" s="3">
        <f t="shared" si="38"/>
        <v>0</v>
      </c>
      <c r="AM950" s="3">
        <f t="shared" si="39"/>
        <v>0</v>
      </c>
      <c r="AN950" s="3">
        <f t="shared" si="42"/>
        <v>0</v>
      </c>
    </row>
    <row r="951">
      <c r="A951" s="343"/>
      <c r="B951" s="344"/>
      <c r="C951" s="344"/>
      <c r="D951" s="344"/>
      <c r="E951" s="344"/>
      <c r="F951" s="345"/>
      <c r="G951" s="346"/>
      <c r="H951" s="347"/>
      <c r="I951" s="348"/>
      <c r="J951" s="345"/>
      <c r="K951" s="349"/>
      <c r="L951" s="344"/>
      <c r="M951" s="350"/>
      <c r="N951" s="351"/>
      <c r="O951" s="352"/>
      <c r="P951" s="353"/>
      <c r="Q951" s="354"/>
      <c r="R951" s="355"/>
      <c r="S951" s="356"/>
      <c r="T951" s="357"/>
      <c r="U951" s="358"/>
      <c r="V951" s="358"/>
      <c r="W951" s="358"/>
      <c r="X951" s="359"/>
      <c r="Y951" s="344"/>
      <c r="Z951" s="344"/>
      <c r="AA951" s="344"/>
      <c r="AB951" s="344"/>
      <c r="AC951" s="344"/>
      <c r="AD951" s="344"/>
      <c r="AE951" s="344"/>
      <c r="AF951" s="344"/>
      <c r="AG951" s="101"/>
      <c r="AH951" s="344"/>
      <c r="AK951" s="3">
        <f t="shared" si="37"/>
        <v>0</v>
      </c>
      <c r="AL951" s="3">
        <f t="shared" si="38"/>
        <v>0</v>
      </c>
      <c r="AM951" s="3">
        <f t="shared" si="39"/>
        <v>0</v>
      </c>
      <c r="AN951" s="3">
        <f t="shared" si="42"/>
        <v>0</v>
      </c>
    </row>
    <row r="952">
      <c r="A952" s="343"/>
      <c r="B952" s="344"/>
      <c r="C952" s="344"/>
      <c r="D952" s="344"/>
      <c r="E952" s="344"/>
      <c r="F952" s="345"/>
      <c r="G952" s="346"/>
      <c r="H952" s="347"/>
      <c r="I952" s="348"/>
      <c r="J952" s="345"/>
      <c r="K952" s="349"/>
      <c r="L952" s="344"/>
      <c r="M952" s="350"/>
      <c r="N952" s="351"/>
      <c r="O952" s="352"/>
      <c r="P952" s="353"/>
      <c r="Q952" s="354"/>
      <c r="R952" s="355"/>
      <c r="S952" s="356"/>
      <c r="T952" s="357"/>
      <c r="U952" s="358"/>
      <c r="V952" s="358"/>
      <c r="W952" s="358"/>
      <c r="X952" s="359"/>
      <c r="Y952" s="344"/>
      <c r="Z952" s="344"/>
      <c r="AA952" s="344"/>
      <c r="AB952" s="344"/>
      <c r="AC952" s="344"/>
      <c r="AD952" s="344"/>
      <c r="AE952" s="344"/>
      <c r="AF952" s="344"/>
      <c r="AG952" s="101"/>
      <c r="AH952" s="344"/>
      <c r="AK952" s="3">
        <f t="shared" si="37"/>
        <v>0</v>
      </c>
      <c r="AL952" s="3">
        <f t="shared" si="38"/>
        <v>0</v>
      </c>
      <c r="AM952" s="3">
        <f t="shared" si="39"/>
        <v>0</v>
      </c>
      <c r="AN952" s="3">
        <f t="shared" si="42"/>
        <v>0</v>
      </c>
    </row>
    <row r="953">
      <c r="A953" s="343"/>
      <c r="B953" s="344"/>
      <c r="C953" s="344"/>
      <c r="D953" s="344"/>
      <c r="E953" s="344"/>
      <c r="F953" s="345"/>
      <c r="G953" s="346"/>
      <c r="H953" s="347"/>
      <c r="I953" s="348"/>
      <c r="J953" s="345"/>
      <c r="K953" s="349"/>
      <c r="L953" s="344"/>
      <c r="M953" s="350"/>
      <c r="N953" s="351"/>
      <c r="O953" s="352"/>
      <c r="P953" s="353"/>
      <c r="Q953" s="354"/>
      <c r="R953" s="355"/>
      <c r="S953" s="356"/>
      <c r="T953" s="357"/>
      <c r="U953" s="358"/>
      <c r="V953" s="358"/>
      <c r="W953" s="358"/>
      <c r="X953" s="359"/>
      <c r="Y953" s="344"/>
      <c r="Z953" s="344"/>
      <c r="AA953" s="344"/>
      <c r="AB953" s="344"/>
      <c r="AC953" s="344"/>
      <c r="AD953" s="344"/>
      <c r="AE953" s="344"/>
      <c r="AF953" s="344"/>
      <c r="AG953" s="101"/>
      <c r="AH953" s="344"/>
      <c r="AK953" s="3">
        <f t="shared" si="37"/>
        <v>0</v>
      </c>
      <c r="AL953" s="3">
        <f t="shared" si="38"/>
        <v>0</v>
      </c>
      <c r="AM953" s="3">
        <f t="shared" si="39"/>
        <v>0</v>
      </c>
      <c r="AN953" s="3">
        <f t="shared" si="42"/>
        <v>0</v>
      </c>
    </row>
    <row r="954">
      <c r="A954" s="343"/>
      <c r="B954" s="344"/>
      <c r="C954" s="344"/>
      <c r="D954" s="344"/>
      <c r="E954" s="344"/>
      <c r="F954" s="345"/>
      <c r="G954" s="346"/>
      <c r="H954" s="347"/>
      <c r="I954" s="348"/>
      <c r="J954" s="345"/>
      <c r="K954" s="349"/>
      <c r="L954" s="344"/>
      <c r="M954" s="350"/>
      <c r="N954" s="351"/>
      <c r="O954" s="352"/>
      <c r="P954" s="353"/>
      <c r="Q954" s="354"/>
      <c r="R954" s="355"/>
      <c r="S954" s="356"/>
      <c r="T954" s="357"/>
      <c r="U954" s="358"/>
      <c r="V954" s="358"/>
      <c r="W954" s="358"/>
      <c r="X954" s="359"/>
      <c r="Y954" s="344"/>
      <c r="Z954" s="344"/>
      <c r="AA954" s="344"/>
      <c r="AB954" s="344"/>
      <c r="AC954" s="344"/>
      <c r="AD954" s="344"/>
      <c r="AE954" s="344"/>
      <c r="AF954" s="344"/>
      <c r="AG954" s="101"/>
      <c r="AH954" s="344"/>
      <c r="AK954" s="3">
        <f t="shared" si="37"/>
        <v>0</v>
      </c>
      <c r="AL954" s="3">
        <f t="shared" si="38"/>
        <v>0</v>
      </c>
      <c r="AM954" s="3">
        <f t="shared" si="39"/>
        <v>0</v>
      </c>
      <c r="AN954" s="3">
        <f t="shared" si="42"/>
        <v>0</v>
      </c>
    </row>
    <row r="955">
      <c r="A955" s="343"/>
      <c r="B955" s="344"/>
      <c r="C955" s="344"/>
      <c r="D955" s="344"/>
      <c r="E955" s="344"/>
      <c r="F955" s="345"/>
      <c r="G955" s="346"/>
      <c r="H955" s="347"/>
      <c r="I955" s="348"/>
      <c r="J955" s="345"/>
      <c r="K955" s="349"/>
      <c r="L955" s="344"/>
      <c r="M955" s="350"/>
      <c r="N955" s="351"/>
      <c r="O955" s="352"/>
      <c r="P955" s="353"/>
      <c r="Q955" s="354"/>
      <c r="R955" s="355"/>
      <c r="S955" s="356"/>
      <c r="T955" s="357"/>
      <c r="U955" s="358"/>
      <c r="V955" s="358"/>
      <c r="W955" s="358"/>
      <c r="X955" s="359"/>
      <c r="Y955" s="344"/>
      <c r="Z955" s="344"/>
      <c r="AA955" s="344"/>
      <c r="AB955" s="344"/>
      <c r="AC955" s="344"/>
      <c r="AD955" s="344"/>
      <c r="AE955" s="344"/>
      <c r="AF955" s="344"/>
      <c r="AG955" s="101"/>
      <c r="AH955" s="344"/>
      <c r="AK955" s="3">
        <f t="shared" si="37"/>
        <v>0</v>
      </c>
      <c r="AL955" s="3">
        <f t="shared" si="38"/>
        <v>0</v>
      </c>
      <c r="AM955" s="3">
        <f t="shared" si="39"/>
        <v>0</v>
      </c>
      <c r="AN955" s="3">
        <f t="shared" si="42"/>
        <v>0</v>
      </c>
    </row>
    <row r="956">
      <c r="A956" s="343"/>
      <c r="B956" s="344"/>
      <c r="C956" s="344"/>
      <c r="D956" s="344"/>
      <c r="E956" s="344"/>
      <c r="F956" s="345"/>
      <c r="G956" s="346"/>
      <c r="H956" s="347"/>
      <c r="I956" s="348"/>
      <c r="J956" s="345"/>
      <c r="K956" s="349"/>
      <c r="L956" s="344"/>
      <c r="M956" s="350"/>
      <c r="N956" s="351"/>
      <c r="O956" s="352"/>
      <c r="P956" s="353"/>
      <c r="Q956" s="354"/>
      <c r="R956" s="355"/>
      <c r="S956" s="356"/>
      <c r="T956" s="357"/>
      <c r="U956" s="358"/>
      <c r="V956" s="358"/>
      <c r="W956" s="358"/>
      <c r="X956" s="359"/>
      <c r="Y956" s="344"/>
      <c r="Z956" s="344"/>
      <c r="AA956" s="344"/>
      <c r="AB956" s="344"/>
      <c r="AC956" s="344"/>
      <c r="AD956" s="344"/>
      <c r="AE956" s="344"/>
      <c r="AF956" s="344"/>
      <c r="AG956" s="101"/>
      <c r="AH956" s="344"/>
      <c r="AK956" s="3">
        <f t="shared" si="37"/>
        <v>0</v>
      </c>
      <c r="AL956" s="3">
        <f t="shared" si="38"/>
        <v>0</v>
      </c>
      <c r="AM956" s="3">
        <f t="shared" si="39"/>
        <v>0</v>
      </c>
      <c r="AN956" s="3">
        <f t="shared" si="42"/>
        <v>0</v>
      </c>
    </row>
    <row r="957">
      <c r="A957" s="343"/>
      <c r="B957" s="344"/>
      <c r="C957" s="344"/>
      <c r="D957" s="344"/>
      <c r="E957" s="344"/>
      <c r="F957" s="345"/>
      <c r="G957" s="346"/>
      <c r="H957" s="347"/>
      <c r="I957" s="348"/>
      <c r="J957" s="345"/>
      <c r="K957" s="349"/>
      <c r="L957" s="344"/>
      <c r="M957" s="350"/>
      <c r="N957" s="351"/>
      <c r="O957" s="352"/>
      <c r="P957" s="353"/>
      <c r="Q957" s="354"/>
      <c r="R957" s="355"/>
      <c r="S957" s="356"/>
      <c r="T957" s="357"/>
      <c r="U957" s="358"/>
      <c r="V957" s="358"/>
      <c r="W957" s="358"/>
      <c r="X957" s="359"/>
      <c r="Y957" s="344"/>
      <c r="Z957" s="344"/>
      <c r="AA957" s="344"/>
      <c r="AB957" s="344"/>
      <c r="AC957" s="344"/>
      <c r="AD957" s="344"/>
      <c r="AE957" s="344"/>
      <c r="AF957" s="344"/>
      <c r="AG957" s="101"/>
      <c r="AH957" s="344"/>
      <c r="AK957" s="3">
        <f t="shared" si="37"/>
        <v>0</v>
      </c>
      <c r="AL957" s="3">
        <f t="shared" si="38"/>
        <v>0</v>
      </c>
      <c r="AM957" s="3">
        <f t="shared" si="39"/>
        <v>0</v>
      </c>
      <c r="AN957" s="3">
        <f t="shared" si="42"/>
        <v>0</v>
      </c>
    </row>
    <row r="958">
      <c r="A958" s="343"/>
      <c r="B958" s="344"/>
      <c r="C958" s="344"/>
      <c r="D958" s="344"/>
      <c r="E958" s="344"/>
      <c r="F958" s="345"/>
      <c r="G958" s="346"/>
      <c r="H958" s="347"/>
      <c r="I958" s="348"/>
      <c r="J958" s="345"/>
      <c r="K958" s="349"/>
      <c r="L958" s="344"/>
      <c r="M958" s="350"/>
      <c r="N958" s="351"/>
      <c r="O958" s="352"/>
      <c r="P958" s="353"/>
      <c r="Q958" s="354"/>
      <c r="R958" s="355"/>
      <c r="S958" s="356"/>
      <c r="T958" s="357"/>
      <c r="U958" s="358"/>
      <c r="V958" s="358"/>
      <c r="W958" s="358"/>
      <c r="X958" s="359"/>
      <c r="Y958" s="344"/>
      <c r="Z958" s="344"/>
      <c r="AA958" s="344"/>
      <c r="AB958" s="344"/>
      <c r="AC958" s="344"/>
      <c r="AD958" s="344"/>
      <c r="AE958" s="344"/>
      <c r="AF958" s="344"/>
      <c r="AG958" s="101"/>
      <c r="AH958" s="344"/>
      <c r="AK958" s="3">
        <f t="shared" si="37"/>
        <v>0</v>
      </c>
      <c r="AL958" s="3">
        <f t="shared" si="38"/>
        <v>0</v>
      </c>
      <c r="AM958" s="3">
        <f t="shared" si="39"/>
        <v>0</v>
      </c>
      <c r="AN958" s="3">
        <f t="shared" si="42"/>
        <v>0</v>
      </c>
    </row>
    <row r="959">
      <c r="A959" s="343"/>
      <c r="B959" s="344"/>
      <c r="C959" s="344"/>
      <c r="D959" s="344"/>
      <c r="E959" s="344"/>
      <c r="F959" s="345"/>
      <c r="G959" s="346"/>
      <c r="H959" s="347"/>
      <c r="I959" s="348"/>
      <c r="J959" s="345"/>
      <c r="K959" s="349"/>
      <c r="L959" s="344"/>
      <c r="M959" s="350"/>
      <c r="N959" s="351"/>
      <c r="O959" s="352"/>
      <c r="P959" s="353"/>
      <c r="Q959" s="354"/>
      <c r="R959" s="355"/>
      <c r="S959" s="356"/>
      <c r="T959" s="357"/>
      <c r="U959" s="358"/>
      <c r="V959" s="358"/>
      <c r="W959" s="358"/>
      <c r="X959" s="359"/>
      <c r="Y959" s="344"/>
      <c r="Z959" s="344"/>
      <c r="AA959" s="344"/>
      <c r="AB959" s="344"/>
      <c r="AC959" s="344"/>
      <c r="AD959" s="344"/>
      <c r="AE959" s="344"/>
      <c r="AF959" s="344"/>
      <c r="AG959" s="101"/>
      <c r="AH959" s="344"/>
      <c r="AK959" s="3">
        <f t="shared" si="37"/>
        <v>0</v>
      </c>
      <c r="AL959" s="3">
        <f t="shared" si="38"/>
        <v>0</v>
      </c>
      <c r="AM959" s="3">
        <f t="shared" si="39"/>
        <v>0</v>
      </c>
      <c r="AN959" s="3">
        <f t="shared" si="42"/>
        <v>0</v>
      </c>
    </row>
    <row r="960">
      <c r="A960" s="343"/>
      <c r="B960" s="344"/>
      <c r="C960" s="344"/>
      <c r="D960" s="344"/>
      <c r="E960" s="344"/>
      <c r="F960" s="345"/>
      <c r="G960" s="346"/>
      <c r="H960" s="347"/>
      <c r="I960" s="348"/>
      <c r="J960" s="345"/>
      <c r="K960" s="349"/>
      <c r="L960" s="344"/>
      <c r="M960" s="350"/>
      <c r="N960" s="351"/>
      <c r="O960" s="352"/>
      <c r="P960" s="353"/>
      <c r="Q960" s="354"/>
      <c r="R960" s="355"/>
      <c r="S960" s="356"/>
      <c r="T960" s="357"/>
      <c r="U960" s="358"/>
      <c r="V960" s="358"/>
      <c r="W960" s="358"/>
      <c r="X960" s="359"/>
      <c r="Y960" s="344"/>
      <c r="Z960" s="344"/>
      <c r="AA960" s="344"/>
      <c r="AB960" s="344"/>
      <c r="AC960" s="344"/>
      <c r="AD960" s="344"/>
      <c r="AE960" s="344"/>
      <c r="AF960" s="344"/>
      <c r="AG960" s="101"/>
      <c r="AH960" s="344"/>
      <c r="AK960" s="3">
        <f t="shared" si="37"/>
        <v>0</v>
      </c>
      <c r="AL960" s="3">
        <f t="shared" si="38"/>
        <v>0</v>
      </c>
      <c r="AM960" s="3">
        <f t="shared" si="39"/>
        <v>0</v>
      </c>
      <c r="AN960" s="3">
        <f t="shared" si="42"/>
        <v>0</v>
      </c>
    </row>
    <row r="961">
      <c r="A961" s="343"/>
      <c r="B961" s="344"/>
      <c r="C961" s="344"/>
      <c r="D961" s="344"/>
      <c r="E961" s="344"/>
      <c r="F961" s="345"/>
      <c r="G961" s="346"/>
      <c r="H961" s="347"/>
      <c r="I961" s="348"/>
      <c r="J961" s="345"/>
      <c r="K961" s="349"/>
      <c r="L961" s="344"/>
      <c r="M961" s="350"/>
      <c r="N961" s="351"/>
      <c r="O961" s="352"/>
      <c r="P961" s="353"/>
      <c r="Q961" s="354"/>
      <c r="R961" s="355"/>
      <c r="S961" s="356"/>
      <c r="T961" s="357"/>
      <c r="U961" s="358"/>
      <c r="V961" s="358"/>
      <c r="W961" s="358"/>
      <c r="X961" s="359"/>
      <c r="Y961" s="344"/>
      <c r="Z961" s="344"/>
      <c r="AA961" s="344"/>
      <c r="AB961" s="344"/>
      <c r="AC961" s="344"/>
      <c r="AD961" s="344"/>
      <c r="AE961" s="344"/>
      <c r="AF961" s="344"/>
      <c r="AG961" s="101"/>
      <c r="AH961" s="344"/>
      <c r="AK961" s="3">
        <f t="shared" si="37"/>
        <v>0</v>
      </c>
      <c r="AL961" s="3">
        <f t="shared" si="38"/>
        <v>0</v>
      </c>
      <c r="AM961" s="3">
        <f t="shared" si="39"/>
        <v>0</v>
      </c>
      <c r="AN961" s="3">
        <f t="shared" si="42"/>
        <v>0</v>
      </c>
    </row>
    <row r="962">
      <c r="A962" s="343"/>
      <c r="B962" s="344"/>
      <c r="C962" s="344"/>
      <c r="D962" s="344"/>
      <c r="E962" s="344"/>
      <c r="F962" s="345"/>
      <c r="G962" s="346"/>
      <c r="H962" s="347"/>
      <c r="I962" s="348"/>
      <c r="J962" s="345"/>
      <c r="K962" s="349"/>
      <c r="L962" s="344"/>
      <c r="M962" s="350"/>
      <c r="N962" s="351"/>
      <c r="O962" s="352"/>
      <c r="P962" s="353"/>
      <c r="Q962" s="354"/>
      <c r="R962" s="355"/>
      <c r="S962" s="356"/>
      <c r="T962" s="357"/>
      <c r="U962" s="358"/>
      <c r="V962" s="358"/>
      <c r="W962" s="358"/>
      <c r="X962" s="359"/>
      <c r="Y962" s="344"/>
      <c r="Z962" s="344"/>
      <c r="AA962" s="344"/>
      <c r="AB962" s="344"/>
      <c r="AC962" s="344"/>
      <c r="AD962" s="344"/>
      <c r="AE962" s="344"/>
      <c r="AF962" s="344"/>
      <c r="AG962" s="101"/>
      <c r="AH962" s="344"/>
      <c r="AK962" s="3">
        <f t="shared" si="37"/>
        <v>0</v>
      </c>
      <c r="AL962" s="3">
        <f t="shared" si="38"/>
        <v>0</v>
      </c>
      <c r="AM962" s="3">
        <f t="shared" si="39"/>
        <v>0</v>
      </c>
      <c r="AN962" s="3">
        <f t="shared" si="42"/>
        <v>0</v>
      </c>
    </row>
    <row r="963">
      <c r="A963" s="343"/>
      <c r="B963" s="344"/>
      <c r="C963" s="344"/>
      <c r="D963" s="344"/>
      <c r="E963" s="344"/>
      <c r="F963" s="345"/>
      <c r="G963" s="346"/>
      <c r="H963" s="347"/>
      <c r="I963" s="348"/>
      <c r="J963" s="345"/>
      <c r="K963" s="349"/>
      <c r="L963" s="344"/>
      <c r="M963" s="350"/>
      <c r="N963" s="351"/>
      <c r="O963" s="352"/>
      <c r="P963" s="353"/>
      <c r="Q963" s="354"/>
      <c r="R963" s="355"/>
      <c r="S963" s="356"/>
      <c r="T963" s="357"/>
      <c r="U963" s="358"/>
      <c r="V963" s="358"/>
      <c r="W963" s="358"/>
      <c r="X963" s="359"/>
      <c r="Y963" s="344"/>
      <c r="Z963" s="344"/>
      <c r="AA963" s="344"/>
      <c r="AB963" s="344"/>
      <c r="AC963" s="344"/>
      <c r="AD963" s="344"/>
      <c r="AE963" s="344"/>
      <c r="AF963" s="344"/>
      <c r="AG963" s="101"/>
      <c r="AH963" s="344"/>
      <c r="AK963" s="3">
        <f t="shared" si="37"/>
        <v>0</v>
      </c>
      <c r="AL963" s="3">
        <f t="shared" si="38"/>
        <v>0</v>
      </c>
      <c r="AM963" s="3">
        <f t="shared" si="39"/>
        <v>0</v>
      </c>
      <c r="AN963" s="3">
        <f t="shared" si="42"/>
        <v>0</v>
      </c>
    </row>
    <row r="964">
      <c r="A964" s="343"/>
      <c r="B964" s="344"/>
      <c r="C964" s="344"/>
      <c r="D964" s="344"/>
      <c r="E964" s="344"/>
      <c r="F964" s="345"/>
      <c r="G964" s="346"/>
      <c r="H964" s="347"/>
      <c r="I964" s="348"/>
      <c r="J964" s="345"/>
      <c r="K964" s="349"/>
      <c r="L964" s="344"/>
      <c r="M964" s="350"/>
      <c r="N964" s="351"/>
      <c r="O964" s="352"/>
      <c r="P964" s="353"/>
      <c r="Q964" s="354"/>
      <c r="R964" s="355"/>
      <c r="S964" s="356"/>
      <c r="T964" s="357"/>
      <c r="U964" s="358"/>
      <c r="V964" s="358"/>
      <c r="W964" s="358"/>
      <c r="X964" s="359"/>
      <c r="Y964" s="344"/>
      <c r="Z964" s="344"/>
      <c r="AA964" s="344"/>
      <c r="AB964" s="344"/>
      <c r="AC964" s="344"/>
      <c r="AD964" s="344"/>
      <c r="AE964" s="344"/>
      <c r="AF964" s="344"/>
      <c r="AG964" s="101"/>
      <c r="AH964" s="344"/>
      <c r="AK964" s="3">
        <f t="shared" si="37"/>
        <v>0</v>
      </c>
      <c r="AL964" s="3">
        <f t="shared" si="38"/>
        <v>0</v>
      </c>
      <c r="AM964" s="3">
        <f t="shared" si="39"/>
        <v>0</v>
      </c>
      <c r="AN964" s="3">
        <f t="shared" si="42"/>
        <v>0</v>
      </c>
    </row>
    <row r="965">
      <c r="A965" s="343"/>
      <c r="B965" s="344"/>
      <c r="C965" s="344"/>
      <c r="D965" s="344"/>
      <c r="E965" s="344"/>
      <c r="F965" s="345"/>
      <c r="G965" s="346"/>
      <c r="H965" s="347"/>
      <c r="I965" s="348"/>
      <c r="J965" s="345"/>
      <c r="K965" s="349"/>
      <c r="L965" s="344"/>
      <c r="M965" s="350"/>
      <c r="N965" s="351"/>
      <c r="O965" s="352"/>
      <c r="P965" s="353"/>
      <c r="Q965" s="354"/>
      <c r="R965" s="355"/>
      <c r="S965" s="356"/>
      <c r="T965" s="357"/>
      <c r="U965" s="358"/>
      <c r="V965" s="358"/>
      <c r="W965" s="358"/>
      <c r="X965" s="359"/>
      <c r="Y965" s="344"/>
      <c r="Z965" s="344"/>
      <c r="AA965" s="344"/>
      <c r="AB965" s="344"/>
      <c r="AC965" s="344"/>
      <c r="AD965" s="344"/>
      <c r="AE965" s="344"/>
      <c r="AF965" s="344"/>
      <c r="AG965" s="101"/>
      <c r="AH965" s="344"/>
      <c r="AK965" s="3">
        <f t="shared" si="37"/>
        <v>0</v>
      </c>
      <c r="AL965" s="3">
        <f t="shared" si="38"/>
        <v>0</v>
      </c>
      <c r="AM965" s="3">
        <f t="shared" si="39"/>
        <v>0</v>
      </c>
      <c r="AN965" s="3">
        <f t="shared" si="42"/>
        <v>0</v>
      </c>
    </row>
    <row r="966">
      <c r="A966" s="343"/>
      <c r="B966" s="344"/>
      <c r="C966" s="344"/>
      <c r="D966" s="344"/>
      <c r="E966" s="344"/>
      <c r="F966" s="345"/>
      <c r="G966" s="346"/>
      <c r="H966" s="347"/>
      <c r="I966" s="348"/>
      <c r="J966" s="345"/>
      <c r="K966" s="349"/>
      <c r="L966" s="344"/>
      <c r="M966" s="350"/>
      <c r="N966" s="351"/>
      <c r="O966" s="352"/>
      <c r="P966" s="353"/>
      <c r="Q966" s="354"/>
      <c r="R966" s="355"/>
      <c r="S966" s="356"/>
      <c r="T966" s="357"/>
      <c r="U966" s="358"/>
      <c r="V966" s="358"/>
      <c r="W966" s="358"/>
      <c r="X966" s="359"/>
      <c r="Y966" s="344"/>
      <c r="Z966" s="344"/>
      <c r="AA966" s="344"/>
      <c r="AB966" s="344"/>
      <c r="AC966" s="344"/>
      <c r="AD966" s="344"/>
      <c r="AE966" s="344"/>
      <c r="AF966" s="344"/>
      <c r="AG966" s="101"/>
      <c r="AH966" s="344"/>
      <c r="AK966" s="3">
        <f t="shared" si="37"/>
        <v>0</v>
      </c>
      <c r="AL966" s="3">
        <f t="shared" si="38"/>
        <v>0</v>
      </c>
      <c r="AM966" s="3">
        <f t="shared" si="39"/>
        <v>0</v>
      </c>
      <c r="AN966" s="3">
        <f t="shared" si="42"/>
        <v>0</v>
      </c>
    </row>
    <row r="967">
      <c r="A967" s="343"/>
      <c r="B967" s="344"/>
      <c r="C967" s="344"/>
      <c r="D967" s="344"/>
      <c r="E967" s="344"/>
      <c r="F967" s="345"/>
      <c r="G967" s="346"/>
      <c r="H967" s="347"/>
      <c r="I967" s="348"/>
      <c r="J967" s="345"/>
      <c r="K967" s="349"/>
      <c r="L967" s="344"/>
      <c r="M967" s="350"/>
      <c r="N967" s="351"/>
      <c r="O967" s="352"/>
      <c r="P967" s="353"/>
      <c r="Q967" s="354"/>
      <c r="R967" s="355"/>
      <c r="S967" s="356"/>
      <c r="T967" s="357"/>
      <c r="U967" s="358"/>
      <c r="V967" s="358"/>
      <c r="W967" s="358"/>
      <c r="X967" s="359"/>
      <c r="Y967" s="344"/>
      <c r="Z967" s="344"/>
      <c r="AA967" s="344"/>
      <c r="AB967" s="344"/>
      <c r="AC967" s="344"/>
      <c r="AD967" s="344"/>
      <c r="AE967" s="344"/>
      <c r="AF967" s="344"/>
      <c r="AG967" s="101"/>
      <c r="AH967" s="344"/>
      <c r="AK967" s="3">
        <f t="shared" si="37"/>
        <v>0</v>
      </c>
      <c r="AL967" s="3">
        <f t="shared" si="38"/>
        <v>0</v>
      </c>
      <c r="AM967" s="3">
        <f t="shared" si="39"/>
        <v>0</v>
      </c>
      <c r="AN967" s="3">
        <f t="shared" si="42"/>
        <v>0</v>
      </c>
    </row>
    <row r="968">
      <c r="A968" s="343"/>
      <c r="B968" s="344"/>
      <c r="C968" s="344"/>
      <c r="D968" s="344"/>
      <c r="E968" s="344"/>
      <c r="F968" s="345"/>
      <c r="G968" s="346"/>
      <c r="H968" s="347"/>
      <c r="I968" s="348"/>
      <c r="J968" s="345"/>
      <c r="K968" s="349"/>
      <c r="L968" s="344"/>
      <c r="M968" s="350"/>
      <c r="N968" s="351"/>
      <c r="O968" s="352"/>
      <c r="P968" s="353"/>
      <c r="Q968" s="354"/>
      <c r="R968" s="355"/>
      <c r="S968" s="356"/>
      <c r="T968" s="357"/>
      <c r="U968" s="358"/>
      <c r="V968" s="358"/>
      <c r="W968" s="358"/>
      <c r="X968" s="359"/>
      <c r="Y968" s="344"/>
      <c r="Z968" s="344"/>
      <c r="AA968" s="344"/>
      <c r="AB968" s="344"/>
      <c r="AC968" s="344"/>
      <c r="AD968" s="344"/>
      <c r="AE968" s="344"/>
      <c r="AF968" s="344"/>
      <c r="AG968" s="101"/>
      <c r="AH968" s="344"/>
      <c r="AK968" s="3">
        <f t="shared" si="37"/>
        <v>0</v>
      </c>
      <c r="AL968" s="3">
        <f t="shared" si="38"/>
        <v>0</v>
      </c>
      <c r="AM968" s="3">
        <f t="shared" si="39"/>
        <v>0</v>
      </c>
      <c r="AN968" s="3">
        <f t="shared" si="42"/>
        <v>0</v>
      </c>
    </row>
    <row r="969">
      <c r="A969" s="343"/>
      <c r="B969" s="344"/>
      <c r="C969" s="344"/>
      <c r="D969" s="344"/>
      <c r="E969" s="344"/>
      <c r="F969" s="345"/>
      <c r="G969" s="346"/>
      <c r="H969" s="347"/>
      <c r="I969" s="348"/>
      <c r="J969" s="345"/>
      <c r="K969" s="349"/>
      <c r="L969" s="344"/>
      <c r="M969" s="350"/>
      <c r="N969" s="351"/>
      <c r="O969" s="352"/>
      <c r="P969" s="353"/>
      <c r="Q969" s="354"/>
      <c r="R969" s="355"/>
      <c r="S969" s="356"/>
      <c r="T969" s="357"/>
      <c r="U969" s="358"/>
      <c r="V969" s="358"/>
      <c r="W969" s="358"/>
      <c r="X969" s="359"/>
      <c r="Y969" s="344"/>
      <c r="Z969" s="344"/>
      <c r="AA969" s="344"/>
      <c r="AB969" s="344"/>
      <c r="AC969" s="344"/>
      <c r="AD969" s="344"/>
      <c r="AE969" s="344"/>
      <c r="AF969" s="344"/>
      <c r="AG969" s="101"/>
      <c r="AH969" s="344"/>
      <c r="AK969" s="3">
        <f t="shared" si="37"/>
        <v>0</v>
      </c>
      <c r="AL969" s="3">
        <f t="shared" si="38"/>
        <v>0</v>
      </c>
      <c r="AM969" s="3">
        <f t="shared" si="39"/>
        <v>0</v>
      </c>
      <c r="AN969" s="3">
        <f t="shared" si="42"/>
        <v>0</v>
      </c>
    </row>
    <row r="970">
      <c r="A970" s="343"/>
      <c r="B970" s="344"/>
      <c r="C970" s="344"/>
      <c r="D970" s="344"/>
      <c r="E970" s="344"/>
      <c r="F970" s="345"/>
      <c r="G970" s="346"/>
      <c r="H970" s="347"/>
      <c r="I970" s="348"/>
      <c r="J970" s="345"/>
      <c r="K970" s="349"/>
      <c r="L970" s="344"/>
      <c r="M970" s="350"/>
      <c r="N970" s="351"/>
      <c r="O970" s="352"/>
      <c r="P970" s="353"/>
      <c r="Q970" s="354"/>
      <c r="R970" s="355"/>
      <c r="S970" s="356"/>
      <c r="T970" s="357"/>
      <c r="U970" s="358"/>
      <c r="V970" s="358"/>
      <c r="W970" s="358"/>
      <c r="X970" s="359"/>
      <c r="Y970" s="344"/>
      <c r="Z970" s="344"/>
      <c r="AA970" s="344"/>
      <c r="AB970" s="344"/>
      <c r="AC970" s="344"/>
      <c r="AD970" s="344"/>
      <c r="AE970" s="344"/>
      <c r="AF970" s="344"/>
      <c r="AG970" s="101"/>
      <c r="AH970" s="344"/>
      <c r="AK970" s="3">
        <f t="shared" si="37"/>
        <v>0</v>
      </c>
      <c r="AL970" s="3">
        <f t="shared" si="38"/>
        <v>0</v>
      </c>
      <c r="AM970" s="3">
        <f t="shared" si="39"/>
        <v>0</v>
      </c>
      <c r="AN970" s="3">
        <f t="shared" si="42"/>
        <v>0</v>
      </c>
    </row>
    <row r="971">
      <c r="A971" s="343"/>
      <c r="B971" s="344"/>
      <c r="C971" s="344"/>
      <c r="D971" s="344"/>
      <c r="E971" s="344"/>
      <c r="F971" s="345"/>
      <c r="G971" s="346"/>
      <c r="H971" s="347"/>
      <c r="I971" s="348"/>
      <c r="J971" s="345"/>
      <c r="K971" s="349"/>
      <c r="L971" s="344"/>
      <c r="M971" s="350"/>
      <c r="N971" s="351"/>
      <c r="O971" s="352"/>
      <c r="P971" s="353"/>
      <c r="Q971" s="354"/>
      <c r="R971" s="355"/>
      <c r="S971" s="356"/>
      <c r="T971" s="357"/>
      <c r="U971" s="358"/>
      <c r="V971" s="358"/>
      <c r="W971" s="358"/>
      <c r="X971" s="359"/>
      <c r="Y971" s="344"/>
      <c r="Z971" s="344"/>
      <c r="AA971" s="344"/>
      <c r="AB971" s="344"/>
      <c r="AC971" s="344"/>
      <c r="AD971" s="344"/>
      <c r="AE971" s="344"/>
      <c r="AF971" s="344"/>
      <c r="AG971" s="101"/>
      <c r="AH971" s="344"/>
      <c r="AK971" s="3">
        <f t="shared" si="37"/>
        <v>0</v>
      </c>
      <c r="AL971" s="3">
        <f t="shared" si="38"/>
        <v>0</v>
      </c>
      <c r="AM971" s="3">
        <f t="shared" si="39"/>
        <v>0</v>
      </c>
      <c r="AN971" s="3">
        <f t="shared" si="42"/>
        <v>0</v>
      </c>
    </row>
    <row r="972">
      <c r="A972" s="343"/>
      <c r="B972" s="344"/>
      <c r="C972" s="344"/>
      <c r="D972" s="344"/>
      <c r="E972" s="344"/>
      <c r="F972" s="345"/>
      <c r="G972" s="346"/>
      <c r="H972" s="347"/>
      <c r="I972" s="348"/>
      <c r="J972" s="345"/>
      <c r="K972" s="349"/>
      <c r="L972" s="344"/>
      <c r="M972" s="350"/>
      <c r="N972" s="351"/>
      <c r="O972" s="352"/>
      <c r="P972" s="353"/>
      <c r="Q972" s="354"/>
      <c r="R972" s="355"/>
      <c r="S972" s="356"/>
      <c r="T972" s="357"/>
      <c r="U972" s="358"/>
      <c r="V972" s="358"/>
      <c r="W972" s="358"/>
      <c r="X972" s="359"/>
      <c r="Y972" s="344"/>
      <c r="Z972" s="344"/>
      <c r="AA972" s="344"/>
      <c r="AB972" s="344"/>
      <c r="AC972" s="344"/>
      <c r="AD972" s="344"/>
      <c r="AE972" s="344"/>
      <c r="AF972" s="344"/>
      <c r="AG972" s="101"/>
      <c r="AH972" s="344"/>
      <c r="AK972" s="3">
        <f t="shared" si="37"/>
        <v>0</v>
      </c>
      <c r="AL972" s="3">
        <f t="shared" si="38"/>
        <v>0</v>
      </c>
      <c r="AM972" s="3">
        <f t="shared" si="39"/>
        <v>0</v>
      </c>
      <c r="AN972" s="3">
        <f t="shared" si="42"/>
        <v>0</v>
      </c>
    </row>
    <row r="973">
      <c r="A973" s="343"/>
      <c r="B973" s="344"/>
      <c r="C973" s="344"/>
      <c r="D973" s="344"/>
      <c r="E973" s="344"/>
      <c r="F973" s="345"/>
      <c r="G973" s="346"/>
      <c r="H973" s="347"/>
      <c r="I973" s="348"/>
      <c r="J973" s="345"/>
      <c r="K973" s="349"/>
      <c r="L973" s="344"/>
      <c r="M973" s="350"/>
      <c r="N973" s="351"/>
      <c r="O973" s="352"/>
      <c r="P973" s="353"/>
      <c r="Q973" s="354"/>
      <c r="R973" s="355"/>
      <c r="S973" s="356"/>
      <c r="T973" s="357"/>
      <c r="U973" s="358"/>
      <c r="V973" s="358"/>
      <c r="W973" s="358"/>
      <c r="X973" s="359"/>
      <c r="Y973" s="344"/>
      <c r="Z973" s="344"/>
      <c r="AA973" s="344"/>
      <c r="AB973" s="344"/>
      <c r="AC973" s="344"/>
      <c r="AD973" s="344"/>
      <c r="AE973" s="344"/>
      <c r="AF973" s="344"/>
      <c r="AG973" s="101"/>
      <c r="AH973" s="344"/>
      <c r="AK973" s="3">
        <f t="shared" si="37"/>
        <v>0</v>
      </c>
      <c r="AL973" s="3">
        <f t="shared" si="38"/>
        <v>0</v>
      </c>
      <c r="AM973" s="3">
        <f t="shared" si="39"/>
        <v>0</v>
      </c>
      <c r="AN973" s="3">
        <f t="shared" si="42"/>
        <v>0</v>
      </c>
    </row>
    <row r="974">
      <c r="A974" s="343"/>
      <c r="B974" s="344"/>
      <c r="C974" s="344"/>
      <c r="D974" s="344"/>
      <c r="E974" s="344"/>
      <c r="F974" s="345"/>
      <c r="G974" s="346"/>
      <c r="H974" s="347"/>
      <c r="I974" s="348"/>
      <c r="J974" s="345"/>
      <c r="K974" s="349"/>
      <c r="L974" s="344"/>
      <c r="M974" s="350"/>
      <c r="N974" s="351"/>
      <c r="O974" s="352"/>
      <c r="P974" s="353"/>
      <c r="Q974" s="354"/>
      <c r="R974" s="355"/>
      <c r="S974" s="356"/>
      <c r="T974" s="357"/>
      <c r="U974" s="358"/>
      <c r="V974" s="358"/>
      <c r="W974" s="358"/>
      <c r="X974" s="359"/>
      <c r="Y974" s="344"/>
      <c r="Z974" s="344"/>
      <c r="AA974" s="344"/>
      <c r="AB974" s="344"/>
      <c r="AC974" s="344"/>
      <c r="AD974" s="344"/>
      <c r="AE974" s="344"/>
      <c r="AF974" s="344"/>
      <c r="AG974" s="101"/>
      <c r="AH974" s="344"/>
      <c r="AK974" s="3">
        <f t="shared" si="37"/>
        <v>0</v>
      </c>
      <c r="AL974" s="3">
        <f t="shared" si="38"/>
        <v>0</v>
      </c>
      <c r="AM974" s="3">
        <f t="shared" si="39"/>
        <v>0</v>
      </c>
      <c r="AN974" s="3">
        <f t="shared" si="42"/>
        <v>0</v>
      </c>
    </row>
    <row r="975">
      <c r="A975" s="343"/>
      <c r="B975" s="344"/>
      <c r="C975" s="344"/>
      <c r="D975" s="344"/>
      <c r="E975" s="344"/>
      <c r="F975" s="345"/>
      <c r="G975" s="346"/>
      <c r="H975" s="347"/>
      <c r="I975" s="348"/>
      <c r="J975" s="345"/>
      <c r="K975" s="349"/>
      <c r="L975" s="344"/>
      <c r="M975" s="350"/>
      <c r="N975" s="351"/>
      <c r="O975" s="352"/>
      <c r="P975" s="353"/>
      <c r="Q975" s="354"/>
      <c r="R975" s="355"/>
      <c r="S975" s="356"/>
      <c r="T975" s="357"/>
      <c r="U975" s="358"/>
      <c r="V975" s="358"/>
      <c r="W975" s="358"/>
      <c r="X975" s="359"/>
      <c r="Y975" s="344"/>
      <c r="Z975" s="344"/>
      <c r="AA975" s="344"/>
      <c r="AB975" s="344"/>
      <c r="AC975" s="344"/>
      <c r="AD975" s="344"/>
      <c r="AE975" s="344"/>
      <c r="AF975" s="344"/>
      <c r="AG975" s="101"/>
      <c r="AH975" s="344"/>
      <c r="AK975" s="3">
        <f t="shared" si="37"/>
        <v>0</v>
      </c>
      <c r="AL975" s="3">
        <f t="shared" si="38"/>
        <v>0</v>
      </c>
      <c r="AM975" s="3">
        <f t="shared" si="39"/>
        <v>0</v>
      </c>
      <c r="AN975" s="3">
        <f t="shared" si="42"/>
        <v>0</v>
      </c>
    </row>
    <row r="976">
      <c r="A976" s="343"/>
      <c r="B976" s="344"/>
      <c r="C976" s="344"/>
      <c r="D976" s="344"/>
      <c r="E976" s="344"/>
      <c r="F976" s="345"/>
      <c r="G976" s="346"/>
      <c r="H976" s="347"/>
      <c r="I976" s="348"/>
      <c r="J976" s="345"/>
      <c r="K976" s="349"/>
      <c r="L976" s="344"/>
      <c r="M976" s="350"/>
      <c r="N976" s="351"/>
      <c r="O976" s="352"/>
      <c r="P976" s="353"/>
      <c r="Q976" s="354"/>
      <c r="R976" s="355"/>
      <c r="S976" s="356"/>
      <c r="T976" s="357"/>
      <c r="U976" s="358"/>
      <c r="V976" s="358"/>
      <c r="W976" s="358"/>
      <c r="X976" s="359"/>
      <c r="Y976" s="344"/>
      <c r="Z976" s="344"/>
      <c r="AA976" s="344"/>
      <c r="AB976" s="344"/>
      <c r="AC976" s="344"/>
      <c r="AD976" s="344"/>
      <c r="AE976" s="344"/>
      <c r="AF976" s="344"/>
      <c r="AG976" s="101"/>
      <c r="AH976" s="344"/>
      <c r="AK976" s="3">
        <f t="shared" si="37"/>
        <v>0</v>
      </c>
      <c r="AL976" s="3">
        <f t="shared" si="38"/>
        <v>0</v>
      </c>
      <c r="AM976" s="3">
        <f t="shared" si="39"/>
        <v>0</v>
      </c>
      <c r="AN976" s="3">
        <f t="shared" si="42"/>
        <v>0</v>
      </c>
    </row>
    <row r="977">
      <c r="A977" s="343"/>
      <c r="B977" s="344"/>
      <c r="C977" s="344"/>
      <c r="D977" s="344"/>
      <c r="E977" s="344"/>
      <c r="F977" s="345"/>
      <c r="G977" s="346"/>
      <c r="H977" s="347"/>
      <c r="I977" s="348"/>
      <c r="J977" s="345"/>
      <c r="K977" s="349"/>
      <c r="L977" s="344"/>
      <c r="M977" s="350"/>
      <c r="N977" s="351"/>
      <c r="O977" s="352"/>
      <c r="P977" s="353"/>
      <c r="Q977" s="354"/>
      <c r="R977" s="355"/>
      <c r="S977" s="356"/>
      <c r="T977" s="357"/>
      <c r="U977" s="358"/>
      <c r="V977" s="358"/>
      <c r="W977" s="358"/>
      <c r="X977" s="359"/>
      <c r="Y977" s="344"/>
      <c r="Z977" s="344"/>
      <c r="AA977" s="344"/>
      <c r="AB977" s="344"/>
      <c r="AC977" s="344"/>
      <c r="AD977" s="344"/>
      <c r="AE977" s="344"/>
      <c r="AF977" s="344"/>
      <c r="AG977" s="101"/>
      <c r="AH977" s="344"/>
      <c r="AK977" s="3">
        <f t="shared" si="37"/>
        <v>0</v>
      </c>
      <c r="AL977" s="3">
        <f t="shared" si="38"/>
        <v>0</v>
      </c>
      <c r="AM977" s="3">
        <f t="shared" si="39"/>
        <v>0</v>
      </c>
      <c r="AN977" s="3">
        <f t="shared" si="42"/>
        <v>0</v>
      </c>
    </row>
    <row r="978">
      <c r="A978" s="343"/>
      <c r="B978" s="344"/>
      <c r="C978" s="344"/>
      <c r="D978" s="344"/>
      <c r="E978" s="344"/>
      <c r="F978" s="345"/>
      <c r="G978" s="346"/>
      <c r="H978" s="347"/>
      <c r="I978" s="348"/>
      <c r="J978" s="345"/>
      <c r="K978" s="349"/>
      <c r="L978" s="344"/>
      <c r="M978" s="350"/>
      <c r="N978" s="351"/>
      <c r="O978" s="352"/>
      <c r="P978" s="353"/>
      <c r="Q978" s="354"/>
      <c r="R978" s="355"/>
      <c r="S978" s="356"/>
      <c r="T978" s="357"/>
      <c r="U978" s="358"/>
      <c r="V978" s="358"/>
      <c r="W978" s="358"/>
      <c r="X978" s="359"/>
      <c r="Y978" s="344"/>
      <c r="Z978" s="344"/>
      <c r="AA978" s="344"/>
      <c r="AB978" s="344"/>
      <c r="AC978" s="344"/>
      <c r="AD978" s="344"/>
      <c r="AE978" s="344"/>
      <c r="AF978" s="344"/>
      <c r="AG978" s="101"/>
      <c r="AH978" s="344"/>
      <c r="AK978" s="3">
        <f t="shared" si="37"/>
        <v>0</v>
      </c>
      <c r="AL978" s="3">
        <f t="shared" si="38"/>
        <v>0</v>
      </c>
      <c r="AM978" s="3">
        <f t="shared" si="39"/>
        <v>0</v>
      </c>
      <c r="AN978" s="3">
        <f t="shared" si="42"/>
        <v>0</v>
      </c>
    </row>
    <row r="979">
      <c r="A979" s="343"/>
      <c r="B979" s="344"/>
      <c r="C979" s="344"/>
      <c r="D979" s="344"/>
      <c r="E979" s="344"/>
      <c r="F979" s="345"/>
      <c r="G979" s="346"/>
      <c r="H979" s="347"/>
      <c r="I979" s="348"/>
      <c r="J979" s="345"/>
      <c r="K979" s="349"/>
      <c r="L979" s="344"/>
      <c r="M979" s="350"/>
      <c r="N979" s="351"/>
      <c r="O979" s="352"/>
      <c r="P979" s="353"/>
      <c r="Q979" s="354"/>
      <c r="R979" s="355"/>
      <c r="S979" s="356"/>
      <c r="T979" s="357"/>
      <c r="U979" s="358"/>
      <c r="V979" s="358"/>
      <c r="W979" s="358"/>
      <c r="X979" s="359"/>
      <c r="Y979" s="344"/>
      <c r="Z979" s="344"/>
      <c r="AA979" s="344"/>
      <c r="AB979" s="344"/>
      <c r="AC979" s="344"/>
      <c r="AD979" s="344"/>
      <c r="AE979" s="344"/>
      <c r="AF979" s="344"/>
      <c r="AG979" s="101"/>
      <c r="AH979" s="344"/>
      <c r="AK979" s="3">
        <f t="shared" si="37"/>
        <v>0</v>
      </c>
      <c r="AL979" s="3">
        <f t="shared" si="38"/>
        <v>0</v>
      </c>
      <c r="AM979" s="3">
        <f t="shared" si="39"/>
        <v>0</v>
      </c>
      <c r="AN979" s="3">
        <f t="shared" si="42"/>
        <v>0</v>
      </c>
    </row>
    <row r="980">
      <c r="A980" s="343"/>
      <c r="B980" s="344"/>
      <c r="C980" s="344"/>
      <c r="D980" s="344"/>
      <c r="E980" s="344"/>
      <c r="F980" s="345"/>
      <c r="G980" s="346"/>
      <c r="H980" s="347"/>
      <c r="I980" s="348"/>
      <c r="J980" s="345"/>
      <c r="K980" s="349"/>
      <c r="L980" s="344"/>
      <c r="M980" s="350"/>
      <c r="N980" s="351"/>
      <c r="O980" s="352"/>
      <c r="P980" s="353"/>
      <c r="Q980" s="354"/>
      <c r="R980" s="355"/>
      <c r="S980" s="356"/>
      <c r="T980" s="357"/>
      <c r="U980" s="358"/>
      <c r="V980" s="358"/>
      <c r="W980" s="358"/>
      <c r="X980" s="359"/>
      <c r="Y980" s="344"/>
      <c r="Z980" s="344"/>
      <c r="AA980" s="344"/>
      <c r="AB980" s="344"/>
      <c r="AC980" s="344"/>
      <c r="AD980" s="344"/>
      <c r="AE980" s="344"/>
      <c r="AF980" s="344"/>
      <c r="AG980" s="101"/>
      <c r="AH980" s="344"/>
      <c r="AK980" s="3">
        <f t="shared" si="37"/>
        <v>0</v>
      </c>
      <c r="AL980" s="3">
        <f t="shared" si="38"/>
        <v>0</v>
      </c>
      <c r="AM980" s="3">
        <f t="shared" si="39"/>
        <v>0</v>
      </c>
      <c r="AN980" s="3">
        <f t="shared" si="42"/>
        <v>0</v>
      </c>
    </row>
    <row r="981">
      <c r="A981" s="343"/>
      <c r="B981" s="344"/>
      <c r="C981" s="344"/>
      <c r="D981" s="344"/>
      <c r="E981" s="344"/>
      <c r="F981" s="345"/>
      <c r="G981" s="346"/>
      <c r="H981" s="347"/>
      <c r="I981" s="348"/>
      <c r="J981" s="345"/>
      <c r="K981" s="349"/>
      <c r="L981" s="344"/>
      <c r="M981" s="350"/>
      <c r="N981" s="351"/>
      <c r="O981" s="352"/>
      <c r="P981" s="353"/>
      <c r="Q981" s="354"/>
      <c r="R981" s="355"/>
      <c r="S981" s="356"/>
      <c r="T981" s="357"/>
      <c r="U981" s="358"/>
      <c r="V981" s="358"/>
      <c r="W981" s="358"/>
      <c r="X981" s="359"/>
      <c r="Y981" s="344"/>
      <c r="Z981" s="344"/>
      <c r="AA981" s="344"/>
      <c r="AB981" s="344"/>
      <c r="AC981" s="344"/>
      <c r="AD981" s="344"/>
      <c r="AE981" s="344"/>
      <c r="AF981" s="344"/>
      <c r="AG981" s="101"/>
      <c r="AH981" s="344"/>
      <c r="AK981" s="3">
        <f t="shared" si="37"/>
        <v>0</v>
      </c>
      <c r="AL981" s="3">
        <f t="shared" si="38"/>
        <v>0</v>
      </c>
      <c r="AM981" s="3">
        <f t="shared" si="39"/>
        <v>0</v>
      </c>
      <c r="AN981" s="3">
        <f t="shared" si="42"/>
        <v>0</v>
      </c>
    </row>
    <row r="982">
      <c r="A982" s="343"/>
      <c r="B982" s="344"/>
      <c r="C982" s="344"/>
      <c r="D982" s="344"/>
      <c r="E982" s="344"/>
      <c r="F982" s="345"/>
      <c r="G982" s="346"/>
      <c r="H982" s="347"/>
      <c r="I982" s="348"/>
      <c r="J982" s="345"/>
      <c r="K982" s="349"/>
      <c r="L982" s="344"/>
      <c r="M982" s="350"/>
      <c r="N982" s="351"/>
      <c r="O982" s="352"/>
      <c r="P982" s="353"/>
      <c r="Q982" s="354"/>
      <c r="R982" s="355"/>
      <c r="S982" s="356"/>
      <c r="T982" s="357"/>
      <c r="U982" s="358"/>
      <c r="V982" s="358"/>
      <c r="W982" s="358"/>
      <c r="X982" s="359"/>
      <c r="Y982" s="344"/>
      <c r="Z982" s="344"/>
      <c r="AA982" s="344"/>
      <c r="AB982" s="344"/>
      <c r="AC982" s="344"/>
      <c r="AD982" s="344"/>
      <c r="AE982" s="344"/>
      <c r="AF982" s="344"/>
      <c r="AG982" s="101"/>
      <c r="AH982" s="344"/>
      <c r="AK982" s="3">
        <f t="shared" si="37"/>
        <v>0</v>
      </c>
      <c r="AL982" s="3">
        <f t="shared" si="38"/>
        <v>0</v>
      </c>
      <c r="AM982" s="3">
        <f t="shared" si="39"/>
        <v>0</v>
      </c>
      <c r="AN982" s="3">
        <f t="shared" si="42"/>
        <v>0</v>
      </c>
    </row>
    <row r="983">
      <c r="A983" s="343"/>
      <c r="B983" s="344"/>
      <c r="C983" s="344"/>
      <c r="D983" s="344"/>
      <c r="E983" s="344"/>
      <c r="F983" s="345"/>
      <c r="G983" s="346"/>
      <c r="H983" s="347"/>
      <c r="I983" s="348"/>
      <c r="J983" s="345"/>
      <c r="K983" s="349"/>
      <c r="L983" s="344"/>
      <c r="M983" s="350"/>
      <c r="N983" s="351"/>
      <c r="O983" s="352"/>
      <c r="P983" s="353"/>
      <c r="Q983" s="354"/>
      <c r="R983" s="355"/>
      <c r="S983" s="356"/>
      <c r="T983" s="357"/>
      <c r="U983" s="358"/>
      <c r="V983" s="358"/>
      <c r="W983" s="358"/>
      <c r="X983" s="359"/>
      <c r="Y983" s="344"/>
      <c r="Z983" s="344"/>
      <c r="AA983" s="344"/>
      <c r="AB983" s="344"/>
      <c r="AC983" s="344"/>
      <c r="AD983" s="344"/>
      <c r="AE983" s="344"/>
      <c r="AF983" s="344"/>
      <c r="AG983" s="101"/>
      <c r="AH983" s="344"/>
      <c r="AK983" s="3">
        <f t="shared" si="37"/>
        <v>0</v>
      </c>
      <c r="AL983" s="3">
        <f t="shared" si="38"/>
        <v>0</v>
      </c>
      <c r="AM983" s="3">
        <f t="shared" si="39"/>
        <v>0</v>
      </c>
      <c r="AN983" s="3">
        <f t="shared" si="42"/>
        <v>0</v>
      </c>
    </row>
    <row r="984">
      <c r="A984" s="343"/>
      <c r="B984" s="344"/>
      <c r="C984" s="344"/>
      <c r="D984" s="344"/>
      <c r="E984" s="344"/>
      <c r="F984" s="345"/>
      <c r="G984" s="346"/>
      <c r="H984" s="347"/>
      <c r="I984" s="348"/>
      <c r="J984" s="345"/>
      <c r="K984" s="349"/>
      <c r="L984" s="344"/>
      <c r="M984" s="350"/>
      <c r="N984" s="351"/>
      <c r="O984" s="352"/>
      <c r="P984" s="353"/>
      <c r="Q984" s="354"/>
      <c r="R984" s="355"/>
      <c r="S984" s="356"/>
      <c r="T984" s="357"/>
      <c r="U984" s="358"/>
      <c r="V984" s="358"/>
      <c r="W984" s="358"/>
      <c r="X984" s="359"/>
      <c r="Y984" s="344"/>
      <c r="Z984" s="344"/>
      <c r="AA984" s="344"/>
      <c r="AB984" s="344"/>
      <c r="AC984" s="344"/>
      <c r="AD984" s="344"/>
      <c r="AE984" s="344"/>
      <c r="AF984" s="344"/>
      <c r="AG984" s="101"/>
      <c r="AH984" s="344"/>
      <c r="AK984" s="3">
        <f t="shared" si="37"/>
        <v>0</v>
      </c>
      <c r="AL984" s="3">
        <f t="shared" si="38"/>
        <v>0</v>
      </c>
      <c r="AM984" s="3">
        <f t="shared" si="39"/>
        <v>0</v>
      </c>
      <c r="AN984" s="3">
        <f t="shared" si="42"/>
        <v>0</v>
      </c>
    </row>
    <row r="985">
      <c r="A985" s="343"/>
      <c r="B985" s="344"/>
      <c r="C985" s="344"/>
      <c r="D985" s="344"/>
      <c r="E985" s="344"/>
      <c r="F985" s="345"/>
      <c r="G985" s="346"/>
      <c r="H985" s="347"/>
      <c r="I985" s="348"/>
      <c r="J985" s="345"/>
      <c r="K985" s="349"/>
      <c r="L985" s="344"/>
      <c r="M985" s="350"/>
      <c r="N985" s="351"/>
      <c r="O985" s="352"/>
      <c r="P985" s="353"/>
      <c r="Q985" s="354"/>
      <c r="R985" s="355"/>
      <c r="S985" s="356"/>
      <c r="T985" s="357"/>
      <c r="U985" s="358"/>
      <c r="V985" s="358"/>
      <c r="W985" s="358"/>
      <c r="X985" s="359"/>
      <c r="Y985" s="344"/>
      <c r="Z985" s="344"/>
      <c r="AA985" s="344"/>
      <c r="AB985" s="344"/>
      <c r="AC985" s="344"/>
      <c r="AD985" s="344"/>
      <c r="AE985" s="344"/>
      <c r="AF985" s="344"/>
      <c r="AG985" s="101"/>
      <c r="AH985" s="344"/>
      <c r="AK985" s="3">
        <f t="shared" si="37"/>
        <v>0</v>
      </c>
      <c r="AL985" s="3">
        <f t="shared" si="38"/>
        <v>0</v>
      </c>
      <c r="AM985" s="3">
        <f t="shared" si="39"/>
        <v>0</v>
      </c>
      <c r="AN985" s="3">
        <f t="shared" si="42"/>
        <v>0</v>
      </c>
    </row>
    <row r="986">
      <c r="A986" s="343"/>
      <c r="B986" s="344"/>
      <c r="C986" s="344"/>
      <c r="D986" s="344"/>
      <c r="E986" s="344"/>
      <c r="F986" s="345"/>
      <c r="G986" s="346"/>
      <c r="H986" s="347"/>
      <c r="I986" s="348"/>
      <c r="J986" s="345"/>
      <c r="K986" s="349"/>
      <c r="L986" s="344"/>
      <c r="M986" s="350"/>
      <c r="N986" s="351"/>
      <c r="O986" s="352"/>
      <c r="P986" s="353"/>
      <c r="Q986" s="354"/>
      <c r="R986" s="355"/>
      <c r="S986" s="356"/>
      <c r="T986" s="357"/>
      <c r="U986" s="358"/>
      <c r="V986" s="358"/>
      <c r="W986" s="358"/>
      <c r="X986" s="359"/>
      <c r="Y986" s="344"/>
      <c r="Z986" s="344"/>
      <c r="AA986" s="344"/>
      <c r="AB986" s="344"/>
      <c r="AC986" s="344"/>
      <c r="AD986" s="344"/>
      <c r="AE986" s="344"/>
      <c r="AF986" s="344"/>
      <c r="AG986" s="101"/>
      <c r="AH986" s="344"/>
      <c r="AK986" s="3">
        <f t="shared" si="37"/>
        <v>0</v>
      </c>
      <c r="AL986" s="3">
        <f t="shared" si="38"/>
        <v>0</v>
      </c>
      <c r="AM986" s="3">
        <f t="shared" si="39"/>
        <v>0</v>
      </c>
      <c r="AN986" s="3">
        <f t="shared" si="42"/>
        <v>0</v>
      </c>
    </row>
    <row r="987">
      <c r="A987" s="343"/>
      <c r="B987" s="344"/>
      <c r="C987" s="344"/>
      <c r="D987" s="344"/>
      <c r="E987" s="344"/>
      <c r="F987" s="345"/>
      <c r="G987" s="346"/>
      <c r="H987" s="347"/>
      <c r="I987" s="348"/>
      <c r="J987" s="345"/>
      <c r="K987" s="349"/>
      <c r="L987" s="344"/>
      <c r="M987" s="350"/>
      <c r="N987" s="351"/>
      <c r="O987" s="352"/>
      <c r="P987" s="353"/>
      <c r="Q987" s="354"/>
      <c r="R987" s="355"/>
      <c r="S987" s="356"/>
      <c r="T987" s="357"/>
      <c r="U987" s="358"/>
      <c r="V987" s="358"/>
      <c r="W987" s="358"/>
      <c r="X987" s="359"/>
      <c r="Y987" s="344"/>
      <c r="Z987" s="344"/>
      <c r="AA987" s="344"/>
      <c r="AB987" s="344"/>
      <c r="AC987" s="344"/>
      <c r="AD987" s="344"/>
      <c r="AE987" s="344"/>
      <c r="AF987" s="344"/>
      <c r="AG987" s="101"/>
      <c r="AH987" s="344"/>
      <c r="AK987" s="3">
        <f t="shared" si="37"/>
        <v>0</v>
      </c>
      <c r="AL987" s="3">
        <f t="shared" si="38"/>
        <v>0</v>
      </c>
      <c r="AM987" s="3">
        <f t="shared" si="39"/>
        <v>0</v>
      </c>
      <c r="AN987" s="3">
        <f t="shared" si="42"/>
        <v>0</v>
      </c>
    </row>
    <row r="988">
      <c r="A988" s="343"/>
      <c r="B988" s="344"/>
      <c r="C988" s="344"/>
      <c r="D988" s="344"/>
      <c r="E988" s="344"/>
      <c r="F988" s="345"/>
      <c r="G988" s="346"/>
      <c r="H988" s="347"/>
      <c r="I988" s="348"/>
      <c r="J988" s="345"/>
      <c r="K988" s="349"/>
      <c r="L988" s="344"/>
      <c r="M988" s="350"/>
      <c r="N988" s="351"/>
      <c r="O988" s="352"/>
      <c r="P988" s="353"/>
      <c r="Q988" s="354"/>
      <c r="R988" s="355"/>
      <c r="S988" s="356"/>
      <c r="T988" s="357"/>
      <c r="U988" s="358"/>
      <c r="V988" s="358"/>
      <c r="W988" s="358"/>
      <c r="X988" s="359"/>
      <c r="Y988" s="344"/>
      <c r="Z988" s="344"/>
      <c r="AA988" s="344"/>
      <c r="AB988" s="344"/>
      <c r="AC988" s="344"/>
      <c r="AD988" s="344"/>
      <c r="AE988" s="344"/>
      <c r="AF988" s="344"/>
      <c r="AG988" s="101"/>
      <c r="AH988" s="344"/>
      <c r="AK988" s="3">
        <f t="shared" si="37"/>
        <v>0</v>
      </c>
      <c r="AL988" s="3">
        <f t="shared" si="38"/>
        <v>0</v>
      </c>
      <c r="AM988" s="3">
        <f t="shared" si="39"/>
        <v>0</v>
      </c>
      <c r="AN988" s="3">
        <f t="shared" si="42"/>
        <v>0</v>
      </c>
    </row>
    <row r="989">
      <c r="A989" s="343"/>
      <c r="B989" s="344"/>
      <c r="C989" s="344"/>
      <c r="D989" s="344"/>
      <c r="E989" s="344"/>
      <c r="F989" s="345"/>
      <c r="G989" s="346"/>
      <c r="H989" s="347"/>
      <c r="I989" s="348"/>
      <c r="J989" s="345"/>
      <c r="K989" s="349"/>
      <c r="L989" s="344"/>
      <c r="M989" s="350"/>
      <c r="N989" s="351"/>
      <c r="O989" s="352"/>
      <c r="P989" s="353"/>
      <c r="Q989" s="354"/>
      <c r="R989" s="355"/>
      <c r="S989" s="356"/>
      <c r="T989" s="357"/>
      <c r="U989" s="358"/>
      <c r="V989" s="358"/>
      <c r="W989" s="358"/>
      <c r="X989" s="359"/>
      <c r="Y989" s="344"/>
      <c r="Z989" s="344"/>
      <c r="AA989" s="344"/>
      <c r="AB989" s="344"/>
      <c r="AC989" s="344"/>
      <c r="AD989" s="344"/>
      <c r="AE989" s="344"/>
      <c r="AF989" s="344"/>
      <c r="AG989" s="101"/>
      <c r="AH989" s="344"/>
      <c r="AK989" s="3">
        <f t="shared" si="37"/>
        <v>0</v>
      </c>
      <c r="AL989" s="3">
        <f t="shared" si="38"/>
        <v>0</v>
      </c>
      <c r="AM989" s="3">
        <f t="shared" si="39"/>
        <v>0</v>
      </c>
      <c r="AN989" s="3">
        <f t="shared" si="42"/>
        <v>0</v>
      </c>
    </row>
    <row r="990">
      <c r="A990" s="343"/>
      <c r="B990" s="344"/>
      <c r="C990" s="344"/>
      <c r="D990" s="344"/>
      <c r="E990" s="344"/>
      <c r="F990" s="345"/>
      <c r="G990" s="346"/>
      <c r="H990" s="347"/>
      <c r="I990" s="348"/>
      <c r="J990" s="345"/>
      <c r="K990" s="349"/>
      <c r="L990" s="344"/>
      <c r="M990" s="350"/>
      <c r="N990" s="351"/>
      <c r="O990" s="352"/>
      <c r="P990" s="353"/>
      <c r="Q990" s="354"/>
      <c r="R990" s="355"/>
      <c r="S990" s="356"/>
      <c r="T990" s="357"/>
      <c r="U990" s="358"/>
      <c r="V990" s="358"/>
      <c r="W990" s="358"/>
      <c r="X990" s="359"/>
      <c r="Y990" s="344"/>
      <c r="Z990" s="344"/>
      <c r="AA990" s="344"/>
      <c r="AB990" s="344"/>
      <c r="AC990" s="344"/>
      <c r="AD990" s="344"/>
      <c r="AE990" s="344"/>
      <c r="AF990" s="344"/>
      <c r="AG990" s="101"/>
      <c r="AH990" s="344"/>
      <c r="AK990" s="3">
        <f t="shared" si="37"/>
        <v>0</v>
      </c>
      <c r="AL990" s="3">
        <f t="shared" si="38"/>
        <v>0</v>
      </c>
      <c r="AM990" s="3">
        <f t="shared" si="39"/>
        <v>0</v>
      </c>
      <c r="AN990" s="3">
        <f t="shared" si="42"/>
        <v>0</v>
      </c>
    </row>
    <row r="991">
      <c r="A991" s="343"/>
      <c r="B991" s="344"/>
      <c r="C991" s="344"/>
      <c r="D991" s="344"/>
      <c r="E991" s="344"/>
      <c r="F991" s="345"/>
      <c r="G991" s="346"/>
      <c r="H991" s="347"/>
      <c r="I991" s="348"/>
      <c r="J991" s="345"/>
      <c r="K991" s="349"/>
      <c r="L991" s="344"/>
      <c r="M991" s="350"/>
      <c r="N991" s="351"/>
      <c r="O991" s="352"/>
      <c r="P991" s="353"/>
      <c r="Q991" s="354"/>
      <c r="R991" s="355"/>
      <c r="S991" s="356"/>
      <c r="T991" s="357"/>
      <c r="U991" s="358"/>
      <c r="V991" s="358"/>
      <c r="W991" s="358"/>
      <c r="X991" s="359"/>
      <c r="Y991" s="344"/>
      <c r="Z991" s="344"/>
      <c r="AA991" s="344"/>
      <c r="AB991" s="344"/>
      <c r="AC991" s="344"/>
      <c r="AD991" s="344"/>
      <c r="AE991" s="344"/>
      <c r="AF991" s="344"/>
      <c r="AG991" s="101"/>
      <c r="AH991" s="344"/>
      <c r="AK991" s="3">
        <f t="shared" si="37"/>
        <v>0</v>
      </c>
      <c r="AL991" s="3">
        <f t="shared" si="38"/>
        <v>0</v>
      </c>
      <c r="AM991" s="3">
        <f t="shared" si="39"/>
        <v>0</v>
      </c>
      <c r="AN991" s="3">
        <f t="shared" si="42"/>
        <v>0</v>
      </c>
    </row>
    <row r="992">
      <c r="A992" s="343"/>
      <c r="B992" s="344"/>
      <c r="C992" s="344"/>
      <c r="D992" s="344"/>
      <c r="E992" s="344"/>
      <c r="F992" s="345"/>
      <c r="G992" s="346"/>
      <c r="H992" s="347"/>
      <c r="I992" s="348"/>
      <c r="J992" s="345"/>
      <c r="K992" s="349"/>
      <c r="L992" s="344"/>
      <c r="M992" s="350"/>
      <c r="N992" s="351"/>
      <c r="O992" s="352"/>
      <c r="P992" s="353"/>
      <c r="Q992" s="354"/>
      <c r="R992" s="355"/>
      <c r="S992" s="356"/>
      <c r="T992" s="357"/>
      <c r="U992" s="358"/>
      <c r="V992" s="358"/>
      <c r="W992" s="358"/>
      <c r="X992" s="359"/>
      <c r="Y992" s="344"/>
      <c r="Z992" s="344"/>
      <c r="AA992" s="344"/>
      <c r="AB992" s="344"/>
      <c r="AC992" s="344"/>
      <c r="AD992" s="344"/>
      <c r="AE992" s="344"/>
      <c r="AF992" s="344"/>
      <c r="AG992" s="101"/>
      <c r="AH992" s="344"/>
      <c r="AK992" s="3">
        <f t="shared" si="37"/>
        <v>0</v>
      </c>
      <c r="AL992" s="3">
        <f t="shared" si="38"/>
        <v>0</v>
      </c>
      <c r="AM992" s="3">
        <f t="shared" si="39"/>
        <v>0</v>
      </c>
      <c r="AN992" s="3">
        <f t="shared" si="42"/>
        <v>0</v>
      </c>
    </row>
    <row r="993">
      <c r="A993" s="343"/>
      <c r="B993" s="344"/>
      <c r="C993" s="344"/>
      <c r="D993" s="344"/>
      <c r="E993" s="344"/>
      <c r="F993" s="345"/>
      <c r="G993" s="346"/>
      <c r="H993" s="347"/>
      <c r="I993" s="348"/>
      <c r="J993" s="345"/>
      <c r="K993" s="349"/>
      <c r="L993" s="344"/>
      <c r="M993" s="350"/>
      <c r="N993" s="351"/>
      <c r="O993" s="352"/>
      <c r="P993" s="353"/>
      <c r="Q993" s="354"/>
      <c r="R993" s="355"/>
      <c r="S993" s="356"/>
      <c r="T993" s="357"/>
      <c r="U993" s="358"/>
      <c r="V993" s="358"/>
      <c r="W993" s="358"/>
      <c r="X993" s="359"/>
      <c r="Y993" s="344"/>
      <c r="Z993" s="344"/>
      <c r="AA993" s="344"/>
      <c r="AB993" s="344"/>
      <c r="AC993" s="344"/>
      <c r="AD993" s="344"/>
      <c r="AE993" s="344"/>
      <c r="AF993" s="344"/>
      <c r="AG993" s="101"/>
      <c r="AH993" s="344"/>
      <c r="AK993" s="3">
        <f t="shared" si="37"/>
        <v>0</v>
      </c>
      <c r="AL993" s="3">
        <f t="shared" si="38"/>
        <v>0</v>
      </c>
      <c r="AM993" s="3">
        <f t="shared" si="39"/>
        <v>0</v>
      </c>
      <c r="AN993" s="3">
        <f t="shared" si="42"/>
        <v>0</v>
      </c>
    </row>
    <row r="994">
      <c r="A994" s="343"/>
      <c r="B994" s="344"/>
      <c r="C994" s="344"/>
      <c r="D994" s="344"/>
      <c r="E994" s="344"/>
      <c r="F994" s="345"/>
      <c r="G994" s="346"/>
      <c r="H994" s="347"/>
      <c r="I994" s="348"/>
      <c r="J994" s="345"/>
      <c r="K994" s="349"/>
      <c r="L994" s="344"/>
      <c r="M994" s="350"/>
      <c r="N994" s="351"/>
      <c r="O994" s="352"/>
      <c r="P994" s="353"/>
      <c r="Q994" s="354"/>
      <c r="R994" s="355"/>
      <c r="S994" s="356"/>
      <c r="T994" s="357"/>
      <c r="U994" s="358"/>
      <c r="V994" s="358"/>
      <c r="W994" s="358"/>
      <c r="X994" s="359"/>
      <c r="Y994" s="344"/>
      <c r="Z994" s="344"/>
      <c r="AA994" s="344"/>
      <c r="AB994" s="344"/>
      <c r="AC994" s="344"/>
      <c r="AD994" s="344"/>
      <c r="AE994" s="344"/>
      <c r="AF994" s="344"/>
      <c r="AG994" s="101"/>
      <c r="AH994" s="344"/>
      <c r="AK994" s="3">
        <f t="shared" si="37"/>
        <v>0</v>
      </c>
      <c r="AL994" s="3">
        <f t="shared" si="38"/>
        <v>0</v>
      </c>
      <c r="AM994" s="3">
        <f t="shared" si="39"/>
        <v>0</v>
      </c>
      <c r="AN994" s="3">
        <f t="shared" si="42"/>
        <v>0</v>
      </c>
    </row>
    <row r="995">
      <c r="A995" s="343"/>
      <c r="B995" s="344"/>
      <c r="C995" s="344"/>
      <c r="D995" s="344"/>
      <c r="E995" s="344"/>
      <c r="F995" s="345"/>
      <c r="G995" s="346"/>
      <c r="H995" s="347"/>
      <c r="I995" s="348"/>
      <c r="J995" s="345"/>
      <c r="K995" s="349"/>
      <c r="L995" s="344"/>
      <c r="M995" s="350"/>
      <c r="N995" s="351"/>
      <c r="O995" s="352"/>
      <c r="P995" s="353"/>
      <c r="Q995" s="354"/>
      <c r="R995" s="355"/>
      <c r="S995" s="356"/>
      <c r="T995" s="357"/>
      <c r="U995" s="358"/>
      <c r="V995" s="358"/>
      <c r="W995" s="358"/>
      <c r="X995" s="359"/>
      <c r="Y995" s="344"/>
      <c r="Z995" s="344"/>
      <c r="AA995" s="344"/>
      <c r="AB995" s="344"/>
      <c r="AC995" s="344"/>
      <c r="AD995" s="344"/>
      <c r="AE995" s="344"/>
      <c r="AF995" s="344"/>
      <c r="AG995" s="101"/>
      <c r="AH995" s="344"/>
      <c r="AK995" s="3">
        <f t="shared" si="37"/>
        <v>0</v>
      </c>
      <c r="AL995" s="3">
        <f t="shared" si="38"/>
        <v>0</v>
      </c>
      <c r="AM995" s="3">
        <f t="shared" si="39"/>
        <v>0</v>
      </c>
      <c r="AN995" s="3">
        <f t="shared" si="42"/>
        <v>0</v>
      </c>
    </row>
    <row r="996">
      <c r="A996" s="343"/>
      <c r="B996" s="344"/>
      <c r="C996" s="344"/>
      <c r="D996" s="344"/>
      <c r="E996" s="344"/>
      <c r="F996" s="345"/>
      <c r="G996" s="346"/>
      <c r="H996" s="347"/>
      <c r="I996" s="348"/>
      <c r="J996" s="345"/>
      <c r="K996" s="349"/>
      <c r="L996" s="344"/>
      <c r="M996" s="350"/>
      <c r="N996" s="351"/>
      <c r="O996" s="352"/>
      <c r="P996" s="353"/>
      <c r="Q996" s="354"/>
      <c r="R996" s="355"/>
      <c r="S996" s="356"/>
      <c r="T996" s="357"/>
      <c r="U996" s="358"/>
      <c r="V996" s="358"/>
      <c r="W996" s="358"/>
      <c r="X996" s="359"/>
      <c r="Y996" s="344"/>
      <c r="Z996" s="344"/>
      <c r="AA996" s="344"/>
      <c r="AB996" s="344"/>
      <c r="AC996" s="344"/>
      <c r="AD996" s="344"/>
      <c r="AE996" s="344"/>
      <c r="AF996" s="344"/>
      <c r="AG996" s="101"/>
      <c r="AH996" s="344"/>
      <c r="AK996" s="3">
        <f t="shared" si="37"/>
        <v>0</v>
      </c>
      <c r="AL996" s="3">
        <f t="shared" si="38"/>
        <v>0</v>
      </c>
      <c r="AM996" s="3">
        <f t="shared" si="39"/>
        <v>0</v>
      </c>
      <c r="AN996" s="3">
        <f t="shared" si="42"/>
        <v>0</v>
      </c>
    </row>
    <row r="997">
      <c r="A997" s="343"/>
      <c r="B997" s="344"/>
      <c r="C997" s="344"/>
      <c r="D997" s="344"/>
      <c r="E997" s="344"/>
      <c r="F997" s="345"/>
      <c r="G997" s="346"/>
      <c r="H997" s="347"/>
      <c r="I997" s="348"/>
      <c r="J997" s="345"/>
      <c r="K997" s="349"/>
      <c r="L997" s="344"/>
      <c r="M997" s="350"/>
      <c r="N997" s="351"/>
      <c r="O997" s="352"/>
      <c r="P997" s="353"/>
      <c r="Q997" s="354"/>
      <c r="R997" s="355"/>
      <c r="S997" s="356"/>
      <c r="T997" s="357"/>
      <c r="U997" s="358"/>
      <c r="V997" s="358"/>
      <c r="W997" s="358"/>
      <c r="X997" s="359"/>
      <c r="Y997" s="344"/>
      <c r="Z997" s="344"/>
      <c r="AA997" s="344"/>
      <c r="AB997" s="344"/>
      <c r="AC997" s="344"/>
      <c r="AD997" s="344"/>
      <c r="AE997" s="344"/>
      <c r="AF997" s="344"/>
      <c r="AG997" s="101"/>
      <c r="AH997" s="344"/>
      <c r="AK997" s="3">
        <f t="shared" si="37"/>
        <v>0</v>
      </c>
      <c r="AL997" s="3">
        <f t="shared" si="38"/>
        <v>0</v>
      </c>
      <c r="AM997" s="3">
        <f t="shared" si="39"/>
        <v>0</v>
      </c>
      <c r="AN997" s="3">
        <f t="shared" si="42"/>
        <v>0</v>
      </c>
    </row>
    <row r="998">
      <c r="A998" s="343"/>
      <c r="B998" s="344"/>
      <c r="C998" s="344"/>
      <c r="D998" s="344"/>
      <c r="E998" s="344"/>
      <c r="F998" s="345"/>
      <c r="G998" s="346"/>
      <c r="H998" s="347"/>
      <c r="I998" s="348"/>
      <c r="J998" s="345"/>
      <c r="K998" s="349"/>
      <c r="L998" s="344"/>
      <c r="M998" s="350"/>
      <c r="N998" s="351"/>
      <c r="O998" s="352"/>
      <c r="P998" s="353"/>
      <c r="Q998" s="354"/>
      <c r="R998" s="355"/>
      <c r="S998" s="356"/>
      <c r="T998" s="357"/>
      <c r="U998" s="358"/>
      <c r="V998" s="358"/>
      <c r="W998" s="358"/>
      <c r="X998" s="359"/>
      <c r="Y998" s="344"/>
      <c r="Z998" s="344"/>
      <c r="AA998" s="344"/>
      <c r="AB998" s="344"/>
      <c r="AC998" s="344"/>
      <c r="AD998" s="344"/>
      <c r="AE998" s="344"/>
      <c r="AF998" s="344"/>
      <c r="AG998" s="101"/>
      <c r="AH998" s="344"/>
      <c r="AK998" s="3">
        <f t="shared" si="37"/>
        <v>0</v>
      </c>
      <c r="AL998" s="3">
        <f t="shared" si="38"/>
        <v>0</v>
      </c>
      <c r="AM998" s="3">
        <f t="shared" si="39"/>
        <v>0</v>
      </c>
      <c r="AN998" s="3">
        <f t="shared" si="42"/>
        <v>0</v>
      </c>
    </row>
    <row r="999">
      <c r="A999" s="343"/>
      <c r="B999" s="344"/>
      <c r="C999" s="344"/>
      <c r="D999" s="344"/>
      <c r="E999" s="344"/>
      <c r="F999" s="345"/>
      <c r="G999" s="346"/>
      <c r="H999" s="347"/>
      <c r="I999" s="348"/>
      <c r="J999" s="345"/>
      <c r="K999" s="349"/>
      <c r="L999" s="344"/>
      <c r="M999" s="350"/>
      <c r="N999" s="351"/>
      <c r="O999" s="352"/>
      <c r="P999" s="353"/>
      <c r="Q999" s="354"/>
      <c r="R999" s="355"/>
      <c r="S999" s="356"/>
      <c r="T999" s="357"/>
      <c r="U999" s="358"/>
      <c r="V999" s="358"/>
      <c r="W999" s="358"/>
      <c r="X999" s="359"/>
      <c r="Y999" s="344"/>
      <c r="Z999" s="344"/>
      <c r="AA999" s="344"/>
      <c r="AB999" s="344"/>
      <c r="AC999" s="344"/>
      <c r="AD999" s="344"/>
      <c r="AE999" s="344"/>
      <c r="AF999" s="344"/>
      <c r="AG999" s="101"/>
      <c r="AH999" s="344"/>
      <c r="AK999" s="3">
        <f t="shared" si="37"/>
        <v>0</v>
      </c>
      <c r="AL999" s="3">
        <f t="shared" si="38"/>
        <v>0</v>
      </c>
      <c r="AM999" s="3">
        <f t="shared" si="39"/>
        <v>0</v>
      </c>
      <c r="AN999" s="3">
        <f t="shared" si="42"/>
        <v>0</v>
      </c>
    </row>
    <row r="1000">
      <c r="A1000" s="343"/>
      <c r="B1000" s="344"/>
      <c r="C1000" s="344"/>
      <c r="D1000" s="344"/>
      <c r="E1000" s="344"/>
      <c r="F1000" s="345"/>
      <c r="G1000" s="346"/>
      <c r="H1000" s="347"/>
      <c r="I1000" s="348"/>
      <c r="J1000" s="345"/>
      <c r="K1000" s="349"/>
      <c r="L1000" s="344"/>
      <c r="M1000" s="350"/>
      <c r="N1000" s="351"/>
      <c r="O1000" s="352"/>
      <c r="P1000" s="353"/>
      <c r="Q1000" s="354"/>
      <c r="R1000" s="355"/>
      <c r="S1000" s="356"/>
      <c r="T1000" s="357"/>
      <c r="U1000" s="358"/>
      <c r="V1000" s="358"/>
      <c r="W1000" s="358"/>
      <c r="X1000" s="359"/>
      <c r="Y1000" s="344"/>
      <c r="Z1000" s="344"/>
      <c r="AA1000" s="344"/>
      <c r="AB1000" s="344"/>
      <c r="AC1000" s="344"/>
      <c r="AD1000" s="344"/>
      <c r="AE1000" s="344"/>
      <c r="AF1000" s="344"/>
      <c r="AG1000" s="101"/>
      <c r="AH1000" s="344"/>
      <c r="AK1000" s="3">
        <f t="shared" si="37"/>
        <v>0</v>
      </c>
      <c r="AL1000" s="3">
        <f t="shared" si="38"/>
        <v>0</v>
      </c>
      <c r="AM1000" s="3">
        <f t="shared" si="39"/>
        <v>0</v>
      </c>
      <c r="AN1000" s="3">
        <f t="shared" si="42"/>
        <v>0</v>
      </c>
    </row>
    <row r="1001">
      <c r="A1001" s="343"/>
      <c r="B1001" s="344"/>
      <c r="C1001" s="344"/>
      <c r="D1001" s="344"/>
      <c r="E1001" s="344"/>
      <c r="F1001" s="345"/>
      <c r="G1001" s="346"/>
      <c r="H1001" s="347"/>
      <c r="I1001" s="348"/>
      <c r="J1001" s="345"/>
      <c r="K1001" s="349"/>
      <c r="L1001" s="344"/>
      <c r="M1001" s="350"/>
      <c r="N1001" s="351"/>
      <c r="O1001" s="352"/>
      <c r="P1001" s="353"/>
      <c r="Q1001" s="354"/>
      <c r="R1001" s="355"/>
      <c r="S1001" s="356"/>
      <c r="T1001" s="357"/>
      <c r="U1001" s="358"/>
      <c r="V1001" s="358"/>
      <c r="W1001" s="358"/>
      <c r="X1001" s="359"/>
      <c r="Y1001" s="344"/>
      <c r="Z1001" s="344"/>
      <c r="AA1001" s="344"/>
      <c r="AB1001" s="344"/>
      <c r="AC1001" s="344"/>
      <c r="AD1001" s="344"/>
      <c r="AE1001" s="344"/>
      <c r="AF1001" s="344"/>
      <c r="AG1001" s="101"/>
      <c r="AH1001" s="344"/>
      <c r="AK1001" s="3">
        <f t="shared" si="37"/>
        <v>0</v>
      </c>
      <c r="AL1001" s="3">
        <f t="shared" si="38"/>
        <v>0</v>
      </c>
      <c r="AM1001" s="3">
        <f t="shared" si="39"/>
        <v>0</v>
      </c>
      <c r="AN1001" s="3">
        <f t="shared" si="42"/>
        <v>0</v>
      </c>
    </row>
    <row r="1002">
      <c r="A1002" s="343"/>
      <c r="B1002" s="344"/>
      <c r="C1002" s="344"/>
      <c r="D1002" s="344"/>
      <c r="E1002" s="344"/>
      <c r="F1002" s="345"/>
      <c r="G1002" s="346"/>
      <c r="H1002" s="347"/>
      <c r="I1002" s="348"/>
      <c r="J1002" s="345"/>
      <c r="K1002" s="349"/>
      <c r="L1002" s="344"/>
      <c r="M1002" s="350"/>
      <c r="N1002" s="351"/>
      <c r="O1002" s="352"/>
      <c r="P1002" s="353"/>
      <c r="Q1002" s="354"/>
      <c r="R1002" s="355"/>
      <c r="S1002" s="356"/>
      <c r="T1002" s="357"/>
      <c r="U1002" s="358"/>
      <c r="V1002" s="358"/>
      <c r="W1002" s="358"/>
      <c r="X1002" s="359"/>
      <c r="Y1002" s="344"/>
      <c r="Z1002" s="344"/>
      <c r="AA1002" s="344"/>
      <c r="AB1002" s="344"/>
      <c r="AC1002" s="344"/>
      <c r="AD1002" s="344"/>
      <c r="AE1002" s="344"/>
      <c r="AF1002" s="344"/>
      <c r="AG1002" s="101"/>
      <c r="AH1002" s="344"/>
      <c r="AK1002" s="3">
        <f t="shared" si="37"/>
        <v>0</v>
      </c>
      <c r="AL1002" s="3">
        <f t="shared" si="38"/>
        <v>0</v>
      </c>
      <c r="AM1002" s="3">
        <f t="shared" si="39"/>
        <v>0</v>
      </c>
      <c r="AN1002" s="3">
        <f t="shared" si="42"/>
        <v>0</v>
      </c>
    </row>
    <row r="1003">
      <c r="A1003" s="343"/>
      <c r="B1003" s="344"/>
      <c r="C1003" s="344"/>
      <c r="D1003" s="344"/>
      <c r="E1003" s="344"/>
      <c r="F1003" s="345"/>
      <c r="G1003" s="346"/>
      <c r="H1003" s="347"/>
      <c r="I1003" s="348"/>
      <c r="J1003" s="345"/>
      <c r="K1003" s="349"/>
      <c r="L1003" s="344"/>
      <c r="M1003" s="350"/>
      <c r="N1003" s="351"/>
      <c r="O1003" s="352"/>
      <c r="P1003" s="353"/>
      <c r="Q1003" s="354"/>
      <c r="R1003" s="355"/>
      <c r="S1003" s="356"/>
      <c r="T1003" s="357"/>
      <c r="U1003" s="358"/>
      <c r="V1003" s="358"/>
      <c r="W1003" s="358"/>
      <c r="X1003" s="359"/>
      <c r="Y1003" s="344"/>
      <c r="Z1003" s="344"/>
      <c r="AA1003" s="344"/>
      <c r="AB1003" s="344"/>
      <c r="AC1003" s="344"/>
      <c r="AD1003" s="344"/>
      <c r="AE1003" s="344"/>
      <c r="AF1003" s="344"/>
      <c r="AG1003" s="101"/>
      <c r="AH1003" s="344"/>
      <c r="AK1003" s="3">
        <f t="shared" si="37"/>
        <v>0</v>
      </c>
      <c r="AL1003" s="3">
        <f t="shared" si="38"/>
        <v>0</v>
      </c>
      <c r="AM1003" s="3">
        <f t="shared" si="39"/>
        <v>0</v>
      </c>
      <c r="AN1003" s="3">
        <f t="shared" si="42"/>
        <v>0</v>
      </c>
    </row>
    <row r="1004">
      <c r="A1004" s="343"/>
      <c r="B1004" s="344"/>
      <c r="C1004" s="344"/>
      <c r="D1004" s="344"/>
      <c r="E1004" s="344"/>
      <c r="F1004" s="345"/>
      <c r="G1004" s="346"/>
      <c r="H1004" s="347"/>
      <c r="I1004" s="348"/>
      <c r="J1004" s="345"/>
      <c r="K1004" s="349"/>
      <c r="L1004" s="344"/>
      <c r="M1004" s="350"/>
      <c r="N1004" s="351"/>
      <c r="O1004" s="352"/>
      <c r="P1004" s="353"/>
      <c r="Q1004" s="354"/>
      <c r="R1004" s="355"/>
      <c r="S1004" s="356"/>
      <c r="T1004" s="357"/>
      <c r="U1004" s="358"/>
      <c r="V1004" s="358"/>
      <c r="W1004" s="358"/>
      <c r="X1004" s="359"/>
      <c r="Y1004" s="344"/>
      <c r="Z1004" s="344"/>
      <c r="AA1004" s="344"/>
      <c r="AB1004" s="344"/>
      <c r="AC1004" s="344"/>
      <c r="AD1004" s="344"/>
      <c r="AE1004" s="344"/>
      <c r="AF1004" s="344"/>
      <c r="AG1004" s="101"/>
      <c r="AH1004" s="344"/>
      <c r="AK1004" s="3">
        <f t="shared" si="37"/>
        <v>0</v>
      </c>
      <c r="AL1004" s="3">
        <f t="shared" si="38"/>
        <v>0</v>
      </c>
      <c r="AM1004" s="3">
        <f t="shared" si="39"/>
        <v>0</v>
      </c>
      <c r="AN1004" s="3">
        <f t="shared" si="42"/>
        <v>0</v>
      </c>
    </row>
    <row r="1005">
      <c r="A1005" s="343"/>
      <c r="B1005" s="344"/>
      <c r="C1005" s="344"/>
      <c r="D1005" s="344"/>
      <c r="E1005" s="344"/>
      <c r="F1005" s="345"/>
      <c r="G1005" s="346"/>
      <c r="H1005" s="347"/>
      <c r="I1005" s="348"/>
      <c r="J1005" s="345"/>
      <c r="K1005" s="349"/>
      <c r="L1005" s="344"/>
      <c r="M1005" s="350"/>
      <c r="N1005" s="351"/>
      <c r="O1005" s="352"/>
      <c r="P1005" s="353"/>
      <c r="Q1005" s="354"/>
      <c r="R1005" s="355"/>
      <c r="S1005" s="356"/>
      <c r="T1005" s="357"/>
      <c r="U1005" s="358"/>
      <c r="V1005" s="358"/>
      <c r="W1005" s="358"/>
      <c r="X1005" s="359"/>
      <c r="Y1005" s="344"/>
      <c r="Z1005" s="344"/>
      <c r="AA1005" s="344"/>
      <c r="AB1005" s="344"/>
      <c r="AC1005" s="344"/>
      <c r="AD1005" s="344"/>
      <c r="AE1005" s="344"/>
      <c r="AF1005" s="344"/>
      <c r="AG1005" s="101"/>
      <c r="AH1005" s="344"/>
      <c r="AK1005" s="3">
        <f t="shared" si="37"/>
        <v>0</v>
      </c>
      <c r="AL1005" s="3">
        <f t="shared" si="38"/>
        <v>0</v>
      </c>
      <c r="AM1005" s="3">
        <f t="shared" si="39"/>
        <v>0</v>
      </c>
      <c r="AN1005" s="3">
        <f t="shared" si="42"/>
        <v>0</v>
      </c>
    </row>
    <row r="1006">
      <c r="A1006" s="343"/>
      <c r="B1006" s="344"/>
      <c r="C1006" s="344"/>
      <c r="D1006" s="344"/>
      <c r="E1006" s="344"/>
      <c r="F1006" s="345"/>
      <c r="G1006" s="346"/>
      <c r="H1006" s="347"/>
      <c r="I1006" s="348"/>
      <c r="J1006" s="345"/>
      <c r="K1006" s="349"/>
      <c r="L1006" s="344"/>
      <c r="M1006" s="350"/>
      <c r="N1006" s="351"/>
      <c r="O1006" s="352"/>
      <c r="P1006" s="353"/>
      <c r="Q1006" s="354"/>
      <c r="R1006" s="355"/>
      <c r="S1006" s="356"/>
      <c r="T1006" s="357"/>
      <c r="U1006" s="358"/>
      <c r="V1006" s="358"/>
      <c r="W1006" s="358"/>
      <c r="X1006" s="359"/>
      <c r="Y1006" s="344"/>
      <c r="Z1006" s="344"/>
      <c r="AA1006" s="344"/>
      <c r="AB1006" s="344"/>
      <c r="AC1006" s="344"/>
      <c r="AD1006" s="344"/>
      <c r="AE1006" s="344"/>
      <c r="AF1006" s="344"/>
      <c r="AG1006" s="101"/>
      <c r="AH1006" s="344"/>
      <c r="AK1006" s="3">
        <f t="shared" si="37"/>
        <v>0</v>
      </c>
      <c r="AL1006" s="3">
        <f t="shared" si="38"/>
        <v>0</v>
      </c>
      <c r="AM1006" s="3">
        <f t="shared" si="39"/>
        <v>0</v>
      </c>
      <c r="AN1006" s="3">
        <f t="shared" si="42"/>
        <v>0</v>
      </c>
    </row>
    <row r="1007">
      <c r="A1007" s="343"/>
      <c r="B1007" s="344"/>
      <c r="C1007" s="344"/>
      <c r="D1007" s="344"/>
      <c r="E1007" s="344"/>
      <c r="F1007" s="345"/>
      <c r="G1007" s="346"/>
      <c r="H1007" s="347"/>
      <c r="I1007" s="348"/>
      <c r="J1007" s="345"/>
      <c r="K1007" s="349"/>
      <c r="L1007" s="344"/>
      <c r="M1007" s="350"/>
      <c r="N1007" s="351"/>
      <c r="O1007" s="352"/>
      <c r="P1007" s="353"/>
      <c r="Q1007" s="354"/>
      <c r="R1007" s="355"/>
      <c r="S1007" s="356"/>
      <c r="T1007" s="357"/>
      <c r="U1007" s="358"/>
      <c r="V1007" s="358"/>
      <c r="W1007" s="358"/>
      <c r="X1007" s="359"/>
      <c r="Y1007" s="344"/>
      <c r="Z1007" s="344"/>
      <c r="AA1007" s="344"/>
      <c r="AB1007" s="344"/>
      <c r="AC1007" s="344"/>
      <c r="AD1007" s="344"/>
      <c r="AE1007" s="344"/>
      <c r="AF1007" s="344"/>
      <c r="AG1007" s="101"/>
      <c r="AH1007" s="344"/>
      <c r="AK1007" s="3">
        <f t="shared" si="37"/>
        <v>0</v>
      </c>
      <c r="AL1007" s="3">
        <f t="shared" si="38"/>
        <v>0</v>
      </c>
      <c r="AM1007" s="3">
        <f t="shared" si="39"/>
        <v>0</v>
      </c>
      <c r="AN1007" s="3">
        <f t="shared" si="42"/>
        <v>0</v>
      </c>
    </row>
    <row r="1008">
      <c r="A1008" s="343"/>
      <c r="B1008" s="344"/>
      <c r="C1008" s="344"/>
      <c r="D1008" s="344"/>
      <c r="E1008" s="344"/>
      <c r="F1008" s="345"/>
      <c r="G1008" s="346"/>
      <c r="H1008" s="347"/>
      <c r="I1008" s="348"/>
      <c r="J1008" s="345"/>
      <c r="K1008" s="349"/>
      <c r="L1008" s="344"/>
      <c r="M1008" s="350"/>
      <c r="N1008" s="351"/>
      <c r="O1008" s="352"/>
      <c r="P1008" s="353"/>
      <c r="Q1008" s="354"/>
      <c r="R1008" s="355"/>
      <c r="S1008" s="356"/>
      <c r="T1008" s="357"/>
      <c r="U1008" s="358"/>
      <c r="V1008" s="358"/>
      <c r="W1008" s="358"/>
      <c r="X1008" s="359"/>
      <c r="Y1008" s="344"/>
      <c r="Z1008" s="344"/>
      <c r="AA1008" s="344"/>
      <c r="AB1008" s="344"/>
      <c r="AC1008" s="344"/>
      <c r="AD1008" s="344"/>
      <c r="AE1008" s="344"/>
      <c r="AF1008" s="344"/>
      <c r="AG1008" s="101"/>
      <c r="AH1008" s="344"/>
      <c r="AK1008" s="3">
        <f t="shared" si="37"/>
        <v>0</v>
      </c>
      <c r="AL1008" s="3">
        <f t="shared" si="38"/>
        <v>0</v>
      </c>
      <c r="AM1008" s="3">
        <f t="shared" si="39"/>
        <v>0</v>
      </c>
      <c r="AN1008" s="3">
        <f t="shared" si="42"/>
        <v>0</v>
      </c>
    </row>
    <row r="1009">
      <c r="A1009" s="343"/>
      <c r="B1009" s="344"/>
      <c r="C1009" s="344"/>
      <c r="D1009" s="344"/>
      <c r="E1009" s="344"/>
      <c r="F1009" s="345"/>
      <c r="G1009" s="346"/>
      <c r="H1009" s="347"/>
      <c r="I1009" s="348"/>
      <c r="J1009" s="345"/>
      <c r="K1009" s="349"/>
      <c r="L1009" s="344"/>
      <c r="M1009" s="350"/>
      <c r="N1009" s="351"/>
      <c r="O1009" s="352"/>
      <c r="P1009" s="353"/>
      <c r="Q1009" s="354"/>
      <c r="R1009" s="355"/>
      <c r="S1009" s="356"/>
      <c r="T1009" s="357"/>
      <c r="U1009" s="358"/>
      <c r="V1009" s="358"/>
      <c r="W1009" s="358"/>
      <c r="X1009" s="359"/>
      <c r="Y1009" s="344"/>
      <c r="Z1009" s="344"/>
      <c r="AA1009" s="344"/>
      <c r="AB1009" s="344"/>
      <c r="AC1009" s="344"/>
      <c r="AD1009" s="344"/>
      <c r="AE1009" s="344"/>
      <c r="AF1009" s="344"/>
      <c r="AG1009" s="101"/>
      <c r="AH1009" s="344"/>
      <c r="AK1009" s="3">
        <f t="shared" si="37"/>
        <v>0</v>
      </c>
      <c r="AL1009" s="3">
        <f t="shared" si="38"/>
        <v>0</v>
      </c>
      <c r="AM1009" s="3">
        <f t="shared" si="39"/>
        <v>0</v>
      </c>
      <c r="AN1009" s="3">
        <f t="shared" si="42"/>
        <v>0</v>
      </c>
    </row>
    <row r="1010">
      <c r="A1010" s="343"/>
      <c r="B1010" s="344"/>
      <c r="C1010" s="344"/>
      <c r="D1010" s="344"/>
      <c r="E1010" s="344"/>
      <c r="F1010" s="345"/>
      <c r="G1010" s="346"/>
      <c r="H1010" s="347"/>
      <c r="I1010" s="348"/>
      <c r="J1010" s="345"/>
      <c r="K1010" s="349"/>
      <c r="L1010" s="344"/>
      <c r="M1010" s="350"/>
      <c r="N1010" s="351"/>
      <c r="O1010" s="352"/>
      <c r="P1010" s="353"/>
      <c r="Q1010" s="354"/>
      <c r="R1010" s="355"/>
      <c r="S1010" s="356"/>
      <c r="T1010" s="357"/>
      <c r="U1010" s="358"/>
      <c r="V1010" s="358"/>
      <c r="W1010" s="358"/>
      <c r="X1010" s="359"/>
      <c r="Y1010" s="344"/>
      <c r="Z1010" s="344"/>
      <c r="AA1010" s="344"/>
      <c r="AB1010" s="344"/>
      <c r="AC1010" s="344"/>
      <c r="AD1010" s="344"/>
      <c r="AE1010" s="344"/>
      <c r="AF1010" s="344"/>
      <c r="AG1010" s="101"/>
      <c r="AH1010" s="344"/>
      <c r="AK1010" s="3">
        <f t="shared" si="37"/>
        <v>0</v>
      </c>
      <c r="AL1010" s="3">
        <f t="shared" si="38"/>
        <v>0</v>
      </c>
      <c r="AM1010" s="3">
        <f t="shared" si="39"/>
        <v>0</v>
      </c>
      <c r="AN1010" s="3">
        <f t="shared" si="42"/>
        <v>0</v>
      </c>
    </row>
    <row r="1011">
      <c r="A1011" s="343"/>
      <c r="B1011" s="344"/>
      <c r="C1011" s="344"/>
      <c r="D1011" s="344"/>
      <c r="E1011" s="344"/>
      <c r="F1011" s="345"/>
      <c r="G1011" s="346"/>
      <c r="H1011" s="347"/>
      <c r="I1011" s="348"/>
      <c r="J1011" s="345"/>
      <c r="K1011" s="349"/>
      <c r="L1011" s="344"/>
      <c r="M1011" s="350"/>
      <c r="N1011" s="351"/>
      <c r="O1011" s="352"/>
      <c r="P1011" s="353"/>
      <c r="Q1011" s="354"/>
      <c r="R1011" s="355"/>
      <c r="S1011" s="356"/>
      <c r="T1011" s="357"/>
      <c r="U1011" s="358"/>
      <c r="V1011" s="358"/>
      <c r="W1011" s="358"/>
      <c r="X1011" s="359"/>
      <c r="Y1011" s="344"/>
      <c r="Z1011" s="344"/>
      <c r="AA1011" s="344"/>
      <c r="AB1011" s="344"/>
      <c r="AC1011" s="344"/>
      <c r="AD1011" s="344"/>
      <c r="AE1011" s="344"/>
      <c r="AF1011" s="344"/>
      <c r="AG1011" s="101"/>
      <c r="AH1011" s="344"/>
      <c r="AK1011" s="3">
        <f t="shared" si="37"/>
        <v>0</v>
      </c>
      <c r="AL1011" s="3">
        <f t="shared" si="38"/>
        <v>0</v>
      </c>
      <c r="AM1011" s="3">
        <f t="shared" si="39"/>
        <v>0</v>
      </c>
      <c r="AN1011" s="3">
        <f t="shared" si="42"/>
        <v>0</v>
      </c>
    </row>
    <row r="1012">
      <c r="A1012" s="343"/>
      <c r="B1012" s="344"/>
      <c r="C1012" s="344"/>
      <c r="D1012" s="344"/>
      <c r="E1012" s="344"/>
      <c r="F1012" s="345"/>
      <c r="G1012" s="346"/>
      <c r="H1012" s="347"/>
      <c r="I1012" s="348"/>
      <c r="J1012" s="345"/>
      <c r="K1012" s="349"/>
      <c r="L1012" s="344"/>
      <c r="M1012" s="350"/>
      <c r="N1012" s="351"/>
      <c r="O1012" s="352"/>
      <c r="P1012" s="353"/>
      <c r="Q1012" s="354"/>
      <c r="R1012" s="355"/>
      <c r="S1012" s="356"/>
      <c r="T1012" s="357"/>
      <c r="U1012" s="358"/>
      <c r="V1012" s="358"/>
      <c r="W1012" s="358"/>
      <c r="X1012" s="359"/>
      <c r="Y1012" s="344"/>
      <c r="Z1012" s="344"/>
      <c r="AA1012" s="344"/>
      <c r="AB1012" s="344"/>
      <c r="AC1012" s="344"/>
      <c r="AD1012" s="344"/>
      <c r="AE1012" s="344"/>
      <c r="AF1012" s="344"/>
      <c r="AG1012" s="101"/>
      <c r="AH1012" s="344"/>
      <c r="AK1012" s="3">
        <f t="shared" si="37"/>
        <v>0</v>
      </c>
      <c r="AL1012" s="3">
        <f t="shared" si="38"/>
        <v>0</v>
      </c>
      <c r="AM1012" s="3">
        <f t="shared" si="39"/>
        <v>0</v>
      </c>
      <c r="AN1012" s="3">
        <f t="shared" si="42"/>
        <v>0</v>
      </c>
    </row>
    <row r="1013">
      <c r="A1013" s="343"/>
      <c r="B1013" s="344"/>
      <c r="C1013" s="344"/>
      <c r="D1013" s="344"/>
      <c r="E1013" s="344"/>
      <c r="F1013" s="345"/>
      <c r="G1013" s="346"/>
      <c r="H1013" s="347"/>
      <c r="I1013" s="348"/>
      <c r="J1013" s="345"/>
      <c r="K1013" s="349"/>
      <c r="L1013" s="344"/>
      <c r="M1013" s="350"/>
      <c r="N1013" s="351"/>
      <c r="O1013" s="352"/>
      <c r="P1013" s="353"/>
      <c r="Q1013" s="354"/>
      <c r="R1013" s="355"/>
      <c r="S1013" s="356"/>
      <c r="T1013" s="357"/>
      <c r="U1013" s="358"/>
      <c r="V1013" s="358"/>
      <c r="W1013" s="358"/>
      <c r="X1013" s="359"/>
      <c r="Y1013" s="344"/>
      <c r="Z1013" s="344"/>
      <c r="AA1013" s="344"/>
      <c r="AB1013" s="344"/>
      <c r="AC1013" s="344"/>
      <c r="AD1013" s="344"/>
      <c r="AE1013" s="344"/>
      <c r="AF1013" s="344"/>
      <c r="AG1013" s="101"/>
      <c r="AH1013" s="344"/>
      <c r="AK1013" s="3">
        <f t="shared" si="37"/>
        <v>0</v>
      </c>
      <c r="AL1013" s="3">
        <f t="shared" si="38"/>
        <v>0</v>
      </c>
      <c r="AM1013" s="3">
        <f t="shared" si="39"/>
        <v>0</v>
      </c>
      <c r="AN1013" s="3">
        <f t="shared" si="42"/>
        <v>0</v>
      </c>
    </row>
    <row r="1014">
      <c r="A1014" s="343"/>
      <c r="B1014" s="344"/>
      <c r="C1014" s="344"/>
      <c r="D1014" s="344"/>
      <c r="E1014" s="344"/>
      <c r="F1014" s="345"/>
      <c r="G1014" s="346"/>
      <c r="H1014" s="347"/>
      <c r="I1014" s="348"/>
      <c r="J1014" s="345"/>
      <c r="K1014" s="349"/>
      <c r="L1014" s="344"/>
      <c r="M1014" s="350"/>
      <c r="N1014" s="351"/>
      <c r="O1014" s="352"/>
      <c r="P1014" s="353"/>
      <c r="Q1014" s="354"/>
      <c r="R1014" s="355"/>
      <c r="S1014" s="356"/>
      <c r="T1014" s="357"/>
      <c r="U1014" s="358"/>
      <c r="V1014" s="358"/>
      <c r="W1014" s="358"/>
      <c r="X1014" s="359"/>
      <c r="Y1014" s="344"/>
      <c r="Z1014" s="344"/>
      <c r="AA1014" s="344"/>
      <c r="AB1014" s="344"/>
      <c r="AC1014" s="344"/>
      <c r="AD1014" s="344"/>
      <c r="AE1014" s="344"/>
      <c r="AF1014" s="344"/>
      <c r="AG1014" s="101"/>
      <c r="AH1014" s="344"/>
      <c r="AK1014" s="3">
        <f t="shared" si="37"/>
        <v>0</v>
      </c>
      <c r="AL1014" s="3">
        <f t="shared" si="38"/>
        <v>0</v>
      </c>
      <c r="AM1014" s="3">
        <f t="shared" si="39"/>
        <v>0</v>
      </c>
      <c r="AN1014" s="3">
        <f t="shared" si="42"/>
        <v>0</v>
      </c>
    </row>
    <row r="1015">
      <c r="A1015" s="343"/>
      <c r="B1015" s="344"/>
      <c r="C1015" s="344"/>
      <c r="D1015" s="344"/>
      <c r="E1015" s="344"/>
      <c r="F1015" s="345"/>
      <c r="G1015" s="346"/>
      <c r="H1015" s="347"/>
      <c r="I1015" s="348"/>
      <c r="J1015" s="345"/>
      <c r="K1015" s="349"/>
      <c r="L1015" s="344"/>
      <c r="M1015" s="350"/>
      <c r="N1015" s="351"/>
      <c r="O1015" s="352"/>
      <c r="P1015" s="353"/>
      <c r="Q1015" s="354"/>
      <c r="R1015" s="355"/>
      <c r="S1015" s="356"/>
      <c r="T1015" s="357"/>
      <c r="U1015" s="358"/>
      <c r="V1015" s="358"/>
      <c r="W1015" s="358"/>
      <c r="X1015" s="359"/>
      <c r="Y1015" s="344"/>
      <c r="Z1015" s="344"/>
      <c r="AA1015" s="344"/>
      <c r="AB1015" s="344"/>
      <c r="AC1015" s="344"/>
      <c r="AD1015" s="344"/>
      <c r="AE1015" s="344"/>
      <c r="AF1015" s="344"/>
      <c r="AG1015" s="101"/>
      <c r="AH1015" s="344"/>
      <c r="AK1015" s="3">
        <f t="shared" si="37"/>
        <v>0</v>
      </c>
      <c r="AL1015" s="3">
        <f t="shared" si="38"/>
        <v>0</v>
      </c>
      <c r="AM1015" s="3">
        <f t="shared" si="39"/>
        <v>0</v>
      </c>
      <c r="AN1015" s="3">
        <f t="shared" si="42"/>
        <v>0</v>
      </c>
    </row>
    <row r="1016">
      <c r="A1016" s="343"/>
      <c r="B1016" s="344"/>
      <c r="C1016" s="344"/>
      <c r="D1016" s="344"/>
      <c r="E1016" s="344"/>
      <c r="F1016" s="345"/>
      <c r="G1016" s="346"/>
      <c r="H1016" s="347"/>
      <c r="I1016" s="348"/>
      <c r="J1016" s="345"/>
      <c r="K1016" s="349"/>
      <c r="L1016" s="344"/>
      <c r="M1016" s="350"/>
      <c r="N1016" s="351"/>
      <c r="O1016" s="352"/>
      <c r="P1016" s="353"/>
      <c r="Q1016" s="354"/>
      <c r="R1016" s="355"/>
      <c r="S1016" s="356"/>
      <c r="T1016" s="357"/>
      <c r="U1016" s="358"/>
      <c r="V1016" s="358"/>
      <c r="W1016" s="358"/>
      <c r="X1016" s="359"/>
      <c r="Y1016" s="344"/>
      <c r="Z1016" s="344"/>
      <c r="AA1016" s="344"/>
      <c r="AB1016" s="344"/>
      <c r="AC1016" s="344"/>
      <c r="AD1016" s="344"/>
      <c r="AE1016" s="344"/>
      <c r="AF1016" s="344"/>
      <c r="AG1016" s="101"/>
      <c r="AH1016" s="344"/>
      <c r="AK1016" s="3">
        <f t="shared" si="37"/>
        <v>0</v>
      </c>
      <c r="AL1016" s="3">
        <f t="shared" si="38"/>
        <v>0</v>
      </c>
      <c r="AM1016" s="3">
        <f t="shared" si="39"/>
        <v>0</v>
      </c>
      <c r="AN1016" s="3">
        <f t="shared" si="42"/>
        <v>0</v>
      </c>
    </row>
    <row r="1017">
      <c r="A1017" s="343"/>
      <c r="B1017" s="344"/>
      <c r="C1017" s="344"/>
      <c r="D1017" s="344"/>
      <c r="E1017" s="344"/>
      <c r="F1017" s="345"/>
      <c r="G1017" s="346"/>
      <c r="H1017" s="347"/>
      <c r="I1017" s="348"/>
      <c r="J1017" s="345"/>
      <c r="K1017" s="349"/>
      <c r="L1017" s="344"/>
      <c r="M1017" s="350"/>
      <c r="N1017" s="351"/>
      <c r="O1017" s="352"/>
      <c r="P1017" s="353"/>
      <c r="Q1017" s="354"/>
      <c r="R1017" s="355"/>
      <c r="S1017" s="356"/>
      <c r="T1017" s="357"/>
      <c r="U1017" s="358"/>
      <c r="V1017" s="358"/>
      <c r="W1017" s="358"/>
      <c r="X1017" s="359"/>
      <c r="Y1017" s="344"/>
      <c r="Z1017" s="344"/>
      <c r="AA1017" s="344"/>
      <c r="AB1017" s="344"/>
      <c r="AC1017" s="344"/>
      <c r="AD1017" s="344"/>
      <c r="AE1017" s="344"/>
      <c r="AF1017" s="344"/>
      <c r="AG1017" s="101"/>
      <c r="AH1017" s="344"/>
      <c r="AK1017" s="3">
        <f t="shared" si="37"/>
        <v>0</v>
      </c>
      <c r="AL1017" s="3">
        <f t="shared" si="38"/>
        <v>0</v>
      </c>
      <c r="AM1017" s="3">
        <f t="shared" si="39"/>
        <v>0</v>
      </c>
      <c r="AN1017" s="3">
        <f t="shared" si="42"/>
        <v>0</v>
      </c>
    </row>
    <row r="1018">
      <c r="A1018" s="343"/>
      <c r="B1018" s="344"/>
      <c r="C1018" s="344"/>
      <c r="D1018" s="344"/>
      <c r="E1018" s="344"/>
      <c r="F1018" s="345"/>
      <c r="G1018" s="346"/>
      <c r="H1018" s="347"/>
      <c r="I1018" s="348"/>
      <c r="J1018" s="345"/>
      <c r="K1018" s="349"/>
      <c r="L1018" s="344"/>
      <c r="M1018" s="350"/>
      <c r="N1018" s="351"/>
      <c r="O1018" s="352"/>
      <c r="P1018" s="353"/>
      <c r="Q1018" s="354"/>
      <c r="R1018" s="355"/>
      <c r="S1018" s="356"/>
      <c r="T1018" s="357"/>
      <c r="U1018" s="358"/>
      <c r="V1018" s="358"/>
      <c r="W1018" s="358"/>
      <c r="X1018" s="359"/>
      <c r="Y1018" s="344"/>
      <c r="Z1018" s="344"/>
      <c r="AA1018" s="344"/>
      <c r="AB1018" s="344"/>
      <c r="AC1018" s="344"/>
      <c r="AD1018" s="344"/>
      <c r="AE1018" s="344"/>
      <c r="AF1018" s="344"/>
      <c r="AG1018" s="101"/>
      <c r="AH1018" s="344"/>
      <c r="AK1018" s="3">
        <f t="shared" si="37"/>
        <v>0</v>
      </c>
      <c r="AL1018" s="3">
        <f t="shared" si="38"/>
        <v>0</v>
      </c>
      <c r="AM1018" s="3">
        <f t="shared" si="39"/>
        <v>0</v>
      </c>
      <c r="AN1018" s="3">
        <f t="shared" si="42"/>
        <v>0</v>
      </c>
    </row>
    <row r="1019">
      <c r="A1019" s="343"/>
      <c r="B1019" s="344"/>
      <c r="C1019" s="344"/>
      <c r="D1019" s="344"/>
      <c r="E1019" s="344"/>
      <c r="F1019" s="345"/>
      <c r="G1019" s="346"/>
      <c r="H1019" s="347"/>
      <c r="I1019" s="348"/>
      <c r="J1019" s="345"/>
      <c r="K1019" s="349"/>
      <c r="L1019" s="344"/>
      <c r="M1019" s="350"/>
      <c r="N1019" s="351"/>
      <c r="O1019" s="352"/>
      <c r="P1019" s="353"/>
      <c r="Q1019" s="354"/>
      <c r="R1019" s="355"/>
      <c r="S1019" s="356"/>
      <c r="T1019" s="357"/>
      <c r="U1019" s="358"/>
      <c r="V1019" s="358"/>
      <c r="W1019" s="358"/>
      <c r="X1019" s="359"/>
      <c r="Y1019" s="344"/>
      <c r="Z1019" s="344"/>
      <c r="AA1019" s="344"/>
      <c r="AB1019" s="344"/>
      <c r="AC1019" s="344"/>
      <c r="AD1019" s="344"/>
      <c r="AE1019" s="344"/>
      <c r="AF1019" s="344"/>
      <c r="AG1019" s="101"/>
      <c r="AH1019" s="344"/>
      <c r="AK1019" s="3">
        <f t="shared" si="37"/>
        <v>0</v>
      </c>
      <c r="AL1019" s="3">
        <f t="shared" si="38"/>
        <v>0</v>
      </c>
      <c r="AM1019" s="3">
        <f t="shared" si="39"/>
        <v>0</v>
      </c>
      <c r="AN1019" s="3">
        <f t="shared" si="42"/>
        <v>0</v>
      </c>
    </row>
    <row r="1020">
      <c r="A1020" s="343"/>
      <c r="B1020" s="344"/>
      <c r="C1020" s="344"/>
      <c r="D1020" s="344"/>
      <c r="E1020" s="344"/>
      <c r="F1020" s="345"/>
      <c r="G1020" s="346"/>
      <c r="H1020" s="347"/>
      <c r="I1020" s="348"/>
      <c r="J1020" s="345"/>
      <c r="K1020" s="349"/>
      <c r="L1020" s="344"/>
      <c r="M1020" s="350"/>
      <c r="N1020" s="351"/>
      <c r="O1020" s="352"/>
      <c r="P1020" s="353"/>
      <c r="Q1020" s="354"/>
      <c r="R1020" s="355"/>
      <c r="S1020" s="356"/>
      <c r="T1020" s="357"/>
      <c r="U1020" s="358"/>
      <c r="V1020" s="358"/>
      <c r="W1020" s="358"/>
      <c r="X1020" s="359"/>
      <c r="Y1020" s="344"/>
      <c r="Z1020" s="344"/>
      <c r="AA1020" s="344"/>
      <c r="AB1020" s="344"/>
      <c r="AC1020" s="344"/>
      <c r="AD1020" s="344"/>
      <c r="AE1020" s="344"/>
      <c r="AF1020" s="344"/>
      <c r="AG1020" s="101"/>
      <c r="AH1020" s="344"/>
      <c r="AK1020" s="3">
        <f t="shared" si="37"/>
        <v>0</v>
      </c>
      <c r="AL1020" s="3">
        <f t="shared" si="38"/>
        <v>0</v>
      </c>
      <c r="AM1020" s="3">
        <f t="shared" si="39"/>
        <v>0</v>
      </c>
      <c r="AN1020" s="3">
        <f t="shared" si="42"/>
        <v>0</v>
      </c>
    </row>
    <row r="1021">
      <c r="A1021" s="343"/>
      <c r="B1021" s="344"/>
      <c r="C1021" s="344"/>
      <c r="D1021" s="344"/>
      <c r="E1021" s="344"/>
      <c r="F1021" s="345"/>
      <c r="G1021" s="346"/>
      <c r="H1021" s="347"/>
      <c r="I1021" s="348"/>
      <c r="J1021" s="345"/>
      <c r="K1021" s="349"/>
      <c r="L1021" s="344"/>
      <c r="M1021" s="350"/>
      <c r="N1021" s="351"/>
      <c r="O1021" s="352"/>
      <c r="P1021" s="353"/>
      <c r="Q1021" s="354"/>
      <c r="R1021" s="355"/>
      <c r="S1021" s="356"/>
      <c r="T1021" s="357"/>
      <c r="U1021" s="358"/>
      <c r="V1021" s="358"/>
      <c r="W1021" s="358"/>
      <c r="X1021" s="359"/>
      <c r="Y1021" s="344"/>
      <c r="Z1021" s="344"/>
      <c r="AA1021" s="344"/>
      <c r="AB1021" s="344"/>
      <c r="AC1021" s="344"/>
      <c r="AD1021" s="344"/>
      <c r="AE1021" s="344"/>
      <c r="AF1021" s="344"/>
      <c r="AG1021" s="101"/>
      <c r="AH1021" s="344"/>
      <c r="AK1021" s="3">
        <f t="shared" si="37"/>
        <v>0</v>
      </c>
      <c r="AL1021" s="3">
        <f t="shared" si="38"/>
        <v>0</v>
      </c>
      <c r="AM1021" s="3">
        <f t="shared" si="39"/>
        <v>0</v>
      </c>
      <c r="AN1021" s="3">
        <f t="shared" si="42"/>
        <v>0</v>
      </c>
    </row>
    <row r="1022">
      <c r="A1022" s="343"/>
      <c r="B1022" s="344"/>
      <c r="C1022" s="344"/>
      <c r="D1022" s="344"/>
      <c r="E1022" s="344"/>
      <c r="F1022" s="345"/>
      <c r="G1022" s="346"/>
      <c r="H1022" s="347"/>
      <c r="I1022" s="348"/>
      <c r="J1022" s="345"/>
      <c r="K1022" s="349"/>
      <c r="L1022" s="344"/>
      <c r="M1022" s="350"/>
      <c r="N1022" s="351"/>
      <c r="O1022" s="352"/>
      <c r="P1022" s="353"/>
      <c r="Q1022" s="354"/>
      <c r="R1022" s="355"/>
      <c r="S1022" s="356"/>
      <c r="T1022" s="357"/>
      <c r="U1022" s="358"/>
      <c r="V1022" s="358"/>
      <c r="W1022" s="358"/>
      <c r="X1022" s="359"/>
      <c r="Y1022" s="344"/>
      <c r="Z1022" s="344"/>
      <c r="AA1022" s="344"/>
      <c r="AB1022" s="344"/>
      <c r="AC1022" s="344"/>
      <c r="AD1022" s="344"/>
      <c r="AE1022" s="344"/>
      <c r="AF1022" s="344"/>
      <c r="AG1022" s="101"/>
      <c r="AH1022" s="344"/>
      <c r="AK1022" s="3">
        <f t="shared" si="37"/>
        <v>0</v>
      </c>
      <c r="AL1022" s="3">
        <f t="shared" si="38"/>
        <v>0</v>
      </c>
      <c r="AM1022" s="3">
        <f t="shared" si="39"/>
        <v>0</v>
      </c>
      <c r="AN1022" s="3">
        <f t="shared" si="42"/>
        <v>0</v>
      </c>
    </row>
    <row r="1023">
      <c r="A1023" s="343"/>
      <c r="B1023" s="344"/>
      <c r="C1023" s="344"/>
      <c r="D1023" s="344"/>
      <c r="E1023" s="344"/>
      <c r="F1023" s="345"/>
      <c r="G1023" s="346"/>
      <c r="H1023" s="347"/>
      <c r="I1023" s="348"/>
      <c r="J1023" s="345"/>
      <c r="K1023" s="349"/>
      <c r="L1023" s="344"/>
      <c r="M1023" s="350"/>
      <c r="N1023" s="351"/>
      <c r="O1023" s="352"/>
      <c r="P1023" s="353"/>
      <c r="Q1023" s="354"/>
      <c r="R1023" s="355"/>
      <c r="S1023" s="356"/>
      <c r="T1023" s="357"/>
      <c r="U1023" s="358"/>
      <c r="V1023" s="358"/>
      <c r="W1023" s="358"/>
      <c r="X1023" s="359"/>
      <c r="Y1023" s="344"/>
      <c r="Z1023" s="344"/>
      <c r="AA1023" s="344"/>
      <c r="AB1023" s="344"/>
      <c r="AC1023" s="344"/>
      <c r="AD1023" s="344"/>
      <c r="AE1023" s="344"/>
      <c r="AF1023" s="344"/>
      <c r="AG1023" s="101"/>
      <c r="AH1023" s="344"/>
      <c r="AK1023" s="3">
        <f t="shared" si="37"/>
        <v>0</v>
      </c>
      <c r="AL1023" s="3">
        <f t="shared" si="38"/>
        <v>0</v>
      </c>
      <c r="AM1023" s="3">
        <f t="shared" si="39"/>
        <v>0</v>
      </c>
      <c r="AN1023" s="3">
        <f t="shared" si="42"/>
        <v>0</v>
      </c>
    </row>
    <row r="1024">
      <c r="A1024" s="343"/>
      <c r="B1024" s="344"/>
      <c r="C1024" s="344"/>
      <c r="D1024" s="344"/>
      <c r="E1024" s="344"/>
      <c r="F1024" s="345"/>
      <c r="G1024" s="346"/>
      <c r="H1024" s="347"/>
      <c r="I1024" s="348"/>
      <c r="J1024" s="345"/>
      <c r="K1024" s="349"/>
      <c r="L1024" s="344"/>
      <c r="M1024" s="350"/>
      <c r="N1024" s="351"/>
      <c r="O1024" s="352"/>
      <c r="P1024" s="353"/>
      <c r="Q1024" s="354"/>
      <c r="R1024" s="355"/>
      <c r="S1024" s="356"/>
      <c r="T1024" s="357"/>
      <c r="U1024" s="358"/>
      <c r="V1024" s="358"/>
      <c r="W1024" s="358"/>
      <c r="X1024" s="359"/>
      <c r="Y1024" s="344"/>
      <c r="Z1024" s="344"/>
      <c r="AA1024" s="344"/>
      <c r="AB1024" s="344"/>
      <c r="AC1024" s="344"/>
      <c r="AD1024" s="344"/>
      <c r="AE1024" s="344"/>
      <c r="AF1024" s="344"/>
      <c r="AG1024" s="101"/>
      <c r="AH1024" s="344"/>
      <c r="AK1024" s="3">
        <f t="shared" si="37"/>
        <v>0</v>
      </c>
      <c r="AL1024" s="3">
        <f t="shared" si="38"/>
        <v>0</v>
      </c>
      <c r="AM1024" s="3">
        <f t="shared" si="39"/>
        <v>0</v>
      </c>
      <c r="AN1024" s="3">
        <f t="shared" si="42"/>
        <v>0</v>
      </c>
    </row>
    <row r="1025">
      <c r="A1025" s="343"/>
      <c r="B1025" s="344"/>
      <c r="C1025" s="344"/>
      <c r="D1025" s="344"/>
      <c r="E1025" s="344"/>
      <c r="F1025" s="345"/>
      <c r="G1025" s="346"/>
      <c r="H1025" s="347"/>
      <c r="I1025" s="348"/>
      <c r="J1025" s="345"/>
      <c r="K1025" s="349"/>
      <c r="L1025" s="344"/>
      <c r="M1025" s="350"/>
      <c r="N1025" s="351"/>
      <c r="O1025" s="352"/>
      <c r="P1025" s="353"/>
      <c r="Q1025" s="354"/>
      <c r="R1025" s="355"/>
      <c r="S1025" s="356"/>
      <c r="T1025" s="357"/>
      <c r="U1025" s="358"/>
      <c r="V1025" s="358"/>
      <c r="W1025" s="358"/>
      <c r="X1025" s="359"/>
      <c r="Y1025" s="344"/>
      <c r="Z1025" s="344"/>
      <c r="AA1025" s="344"/>
      <c r="AB1025" s="344"/>
      <c r="AC1025" s="344"/>
      <c r="AD1025" s="344"/>
      <c r="AE1025" s="344"/>
      <c r="AF1025" s="344"/>
      <c r="AG1025" s="101"/>
      <c r="AH1025" s="344"/>
      <c r="AK1025" s="3">
        <f t="shared" si="37"/>
        <v>0</v>
      </c>
      <c r="AL1025" s="3">
        <f t="shared" si="38"/>
        <v>0</v>
      </c>
      <c r="AM1025" s="3">
        <f t="shared" si="39"/>
        <v>0</v>
      </c>
      <c r="AN1025" s="3">
        <f t="shared" si="42"/>
        <v>0</v>
      </c>
    </row>
    <row r="1026">
      <c r="A1026" s="343"/>
      <c r="B1026" s="344"/>
      <c r="C1026" s="344"/>
      <c r="D1026" s="344"/>
      <c r="E1026" s="344"/>
      <c r="F1026" s="345"/>
      <c r="G1026" s="346"/>
      <c r="H1026" s="347"/>
      <c r="I1026" s="348"/>
      <c r="J1026" s="345"/>
      <c r="K1026" s="349"/>
      <c r="L1026" s="344"/>
      <c r="M1026" s="350"/>
      <c r="N1026" s="351"/>
      <c r="O1026" s="352"/>
      <c r="P1026" s="353"/>
      <c r="Q1026" s="354"/>
      <c r="R1026" s="355"/>
      <c r="S1026" s="356"/>
      <c r="T1026" s="357"/>
      <c r="U1026" s="358"/>
      <c r="V1026" s="358"/>
      <c r="W1026" s="358"/>
      <c r="X1026" s="359"/>
      <c r="Y1026" s="344"/>
      <c r="Z1026" s="344"/>
      <c r="AA1026" s="344"/>
      <c r="AB1026" s="344"/>
      <c r="AC1026" s="344"/>
      <c r="AD1026" s="344"/>
      <c r="AE1026" s="344"/>
      <c r="AF1026" s="344"/>
      <c r="AG1026" s="101"/>
      <c r="AH1026" s="344"/>
      <c r="AK1026" s="3">
        <f t="shared" si="37"/>
        <v>0</v>
      </c>
      <c r="AL1026" s="3">
        <f t="shared" si="38"/>
        <v>0</v>
      </c>
      <c r="AM1026" s="3">
        <f t="shared" si="39"/>
        <v>0</v>
      </c>
      <c r="AN1026" s="3">
        <f t="shared" si="42"/>
        <v>0</v>
      </c>
    </row>
    <row r="1027">
      <c r="A1027" s="343"/>
      <c r="B1027" s="344"/>
      <c r="C1027" s="344"/>
      <c r="D1027" s="344"/>
      <c r="E1027" s="344"/>
      <c r="F1027" s="345"/>
      <c r="G1027" s="346"/>
      <c r="H1027" s="347"/>
      <c r="I1027" s="348"/>
      <c r="J1027" s="345"/>
      <c r="K1027" s="349"/>
      <c r="L1027" s="344"/>
      <c r="M1027" s="350"/>
      <c r="N1027" s="351"/>
      <c r="O1027" s="352"/>
      <c r="P1027" s="353"/>
      <c r="Q1027" s="354"/>
      <c r="R1027" s="355"/>
      <c r="S1027" s="356"/>
      <c r="T1027" s="357"/>
      <c r="U1027" s="358"/>
      <c r="V1027" s="358"/>
      <c r="W1027" s="358"/>
      <c r="X1027" s="359"/>
      <c r="Y1027" s="344"/>
      <c r="Z1027" s="344"/>
      <c r="AA1027" s="344"/>
      <c r="AB1027" s="344"/>
      <c r="AC1027" s="344"/>
      <c r="AD1027" s="344"/>
      <c r="AE1027" s="344"/>
      <c r="AF1027" s="344"/>
      <c r="AG1027" s="101"/>
      <c r="AH1027" s="344"/>
      <c r="AK1027" s="3">
        <f t="shared" si="37"/>
        <v>0</v>
      </c>
      <c r="AL1027" s="3">
        <f t="shared" si="38"/>
        <v>0</v>
      </c>
      <c r="AM1027" s="3">
        <f t="shared" si="39"/>
        <v>0</v>
      </c>
      <c r="AN1027" s="3">
        <f t="shared" si="42"/>
        <v>0</v>
      </c>
    </row>
    <row r="1028">
      <c r="A1028" s="343"/>
      <c r="B1028" s="344"/>
      <c r="C1028" s="344"/>
      <c r="D1028" s="344"/>
      <c r="E1028" s="344"/>
      <c r="F1028" s="345"/>
      <c r="G1028" s="346"/>
      <c r="H1028" s="347"/>
      <c r="I1028" s="348"/>
      <c r="J1028" s="345"/>
      <c r="K1028" s="349"/>
      <c r="L1028" s="344"/>
      <c r="M1028" s="350"/>
      <c r="N1028" s="351"/>
      <c r="O1028" s="352"/>
      <c r="P1028" s="353"/>
      <c r="Q1028" s="354"/>
      <c r="R1028" s="355"/>
      <c r="S1028" s="356"/>
      <c r="T1028" s="357"/>
      <c r="U1028" s="358"/>
      <c r="V1028" s="358"/>
      <c r="W1028" s="358"/>
      <c r="X1028" s="359"/>
      <c r="Y1028" s="344"/>
      <c r="Z1028" s="344"/>
      <c r="AA1028" s="344"/>
      <c r="AB1028" s="344"/>
      <c r="AC1028" s="344"/>
      <c r="AD1028" s="344"/>
      <c r="AE1028" s="344"/>
      <c r="AF1028" s="344"/>
      <c r="AG1028" s="101"/>
      <c r="AH1028" s="344"/>
      <c r="AK1028" s="3">
        <f t="shared" si="37"/>
        <v>0</v>
      </c>
      <c r="AL1028" s="3">
        <f t="shared" si="38"/>
        <v>0</v>
      </c>
      <c r="AM1028" s="3">
        <f t="shared" si="39"/>
        <v>0</v>
      </c>
      <c r="AN1028" s="3">
        <f t="shared" si="42"/>
        <v>0</v>
      </c>
    </row>
    <row r="1029">
      <c r="A1029" s="343"/>
      <c r="B1029" s="344"/>
      <c r="C1029" s="344"/>
      <c r="D1029" s="344"/>
      <c r="E1029" s="344"/>
      <c r="F1029" s="345"/>
      <c r="G1029" s="346"/>
      <c r="H1029" s="347"/>
      <c r="I1029" s="348"/>
      <c r="J1029" s="345"/>
      <c r="K1029" s="349"/>
      <c r="L1029" s="344"/>
      <c r="M1029" s="350"/>
      <c r="N1029" s="351"/>
      <c r="O1029" s="352"/>
      <c r="P1029" s="353"/>
      <c r="Q1029" s="354"/>
      <c r="R1029" s="355"/>
      <c r="S1029" s="356"/>
      <c r="T1029" s="357"/>
      <c r="U1029" s="358"/>
      <c r="V1029" s="358"/>
      <c r="W1029" s="358"/>
      <c r="X1029" s="359"/>
      <c r="Y1029" s="344"/>
      <c r="Z1029" s="344"/>
      <c r="AA1029" s="344"/>
      <c r="AB1029" s="344"/>
      <c r="AC1029" s="344"/>
      <c r="AD1029" s="344"/>
      <c r="AE1029" s="344"/>
      <c r="AF1029" s="344"/>
      <c r="AG1029" s="101"/>
      <c r="AH1029" s="344"/>
      <c r="AK1029" s="3">
        <f t="shared" si="37"/>
        <v>0</v>
      </c>
      <c r="AL1029" s="3">
        <f t="shared" si="38"/>
        <v>0</v>
      </c>
      <c r="AM1029" s="3">
        <f t="shared" si="39"/>
        <v>0</v>
      </c>
      <c r="AN1029" s="3">
        <f t="shared" si="42"/>
        <v>0</v>
      </c>
    </row>
    <row r="1030">
      <c r="A1030" s="343"/>
      <c r="B1030" s="344"/>
      <c r="C1030" s="344"/>
      <c r="D1030" s="344"/>
      <c r="E1030" s="344"/>
      <c r="F1030" s="345"/>
      <c r="G1030" s="346"/>
      <c r="H1030" s="347"/>
      <c r="I1030" s="348"/>
      <c r="J1030" s="345"/>
      <c r="K1030" s="349"/>
      <c r="L1030" s="344"/>
      <c r="M1030" s="350"/>
      <c r="N1030" s="351"/>
      <c r="O1030" s="352"/>
      <c r="P1030" s="353"/>
      <c r="Q1030" s="354"/>
      <c r="R1030" s="355"/>
      <c r="S1030" s="356"/>
      <c r="T1030" s="357"/>
      <c r="U1030" s="358"/>
      <c r="V1030" s="358"/>
      <c r="W1030" s="358"/>
      <c r="X1030" s="359"/>
      <c r="Y1030" s="344"/>
      <c r="Z1030" s="344"/>
      <c r="AA1030" s="344"/>
      <c r="AB1030" s="344"/>
      <c r="AC1030" s="344"/>
      <c r="AD1030" s="344"/>
      <c r="AE1030" s="344"/>
      <c r="AF1030" s="344"/>
      <c r="AG1030" s="101"/>
      <c r="AH1030" s="344"/>
      <c r="AK1030" s="3">
        <f t="shared" si="37"/>
        <v>0</v>
      </c>
      <c r="AL1030" s="3">
        <f t="shared" si="38"/>
        <v>0</v>
      </c>
      <c r="AM1030" s="3">
        <f t="shared" si="39"/>
        <v>0</v>
      </c>
      <c r="AN1030" s="3">
        <f t="shared" si="42"/>
        <v>0</v>
      </c>
    </row>
    <row r="1031">
      <c r="A1031" s="343"/>
      <c r="B1031" s="344"/>
      <c r="C1031" s="344"/>
      <c r="D1031" s="344"/>
      <c r="E1031" s="344"/>
      <c r="F1031" s="345"/>
      <c r="G1031" s="346"/>
      <c r="H1031" s="347"/>
      <c r="I1031" s="348"/>
      <c r="J1031" s="345"/>
      <c r="K1031" s="349"/>
      <c r="L1031" s="344"/>
      <c r="M1031" s="350"/>
      <c r="N1031" s="351"/>
      <c r="O1031" s="352"/>
      <c r="P1031" s="353"/>
      <c r="Q1031" s="354"/>
      <c r="R1031" s="355"/>
      <c r="S1031" s="356"/>
      <c r="T1031" s="357"/>
      <c r="U1031" s="358"/>
      <c r="V1031" s="358"/>
      <c r="W1031" s="358"/>
      <c r="X1031" s="359"/>
      <c r="Y1031" s="344"/>
      <c r="Z1031" s="344"/>
      <c r="AA1031" s="344"/>
      <c r="AB1031" s="344"/>
      <c r="AC1031" s="344"/>
      <c r="AD1031" s="344"/>
      <c r="AE1031" s="344"/>
      <c r="AF1031" s="344"/>
      <c r="AG1031" s="101"/>
      <c r="AH1031" s="344"/>
      <c r="AK1031" s="3">
        <f t="shared" si="37"/>
        <v>0</v>
      </c>
      <c r="AL1031" s="3">
        <f t="shared" si="38"/>
        <v>0</v>
      </c>
      <c r="AM1031" s="3">
        <f t="shared" si="39"/>
        <v>0</v>
      </c>
      <c r="AN1031" s="3">
        <f t="shared" si="42"/>
        <v>0</v>
      </c>
    </row>
    <row r="1032">
      <c r="A1032" s="343"/>
      <c r="B1032" s="344"/>
      <c r="C1032" s="344"/>
      <c r="D1032" s="344"/>
      <c r="E1032" s="344"/>
      <c r="F1032" s="345"/>
      <c r="G1032" s="346"/>
      <c r="H1032" s="347"/>
      <c r="I1032" s="348"/>
      <c r="J1032" s="345"/>
      <c r="K1032" s="349"/>
      <c r="L1032" s="344"/>
      <c r="M1032" s="350"/>
      <c r="N1032" s="351"/>
      <c r="O1032" s="352"/>
      <c r="P1032" s="353"/>
      <c r="Q1032" s="354"/>
      <c r="R1032" s="355"/>
      <c r="S1032" s="356"/>
      <c r="T1032" s="357"/>
      <c r="U1032" s="358"/>
      <c r="V1032" s="358"/>
      <c r="W1032" s="358"/>
      <c r="X1032" s="359"/>
      <c r="Y1032" s="344"/>
      <c r="Z1032" s="344"/>
      <c r="AA1032" s="344"/>
      <c r="AB1032" s="344"/>
      <c r="AC1032" s="344"/>
      <c r="AD1032" s="344"/>
      <c r="AE1032" s="344"/>
      <c r="AF1032" s="344"/>
      <c r="AG1032" s="101"/>
      <c r="AH1032" s="344"/>
      <c r="AK1032" s="3">
        <f t="shared" si="37"/>
        <v>0</v>
      </c>
      <c r="AL1032" s="3">
        <f t="shared" si="38"/>
        <v>0</v>
      </c>
      <c r="AM1032" s="3">
        <f t="shared" si="39"/>
        <v>0</v>
      </c>
      <c r="AN1032" s="3">
        <f t="shared" si="42"/>
        <v>0</v>
      </c>
    </row>
    <row r="1033">
      <c r="A1033" s="343"/>
      <c r="B1033" s="344"/>
      <c r="C1033" s="344"/>
      <c r="D1033" s="344"/>
      <c r="E1033" s="344"/>
      <c r="F1033" s="345"/>
      <c r="G1033" s="346"/>
      <c r="H1033" s="114" t="str">
        <f>vlookup(G1033,'Bidding list 26'!$B$4:$G$270,6,0)</f>
        <v>#N/A</v>
      </c>
      <c r="I1033" s="348"/>
      <c r="J1033" s="345"/>
      <c r="K1033" s="349"/>
      <c r="L1033" s="344"/>
      <c r="M1033" s="350"/>
      <c r="N1033" s="351"/>
      <c r="O1033" s="352"/>
      <c r="P1033" s="353"/>
      <c r="Q1033" s="354"/>
      <c r="R1033" s="355"/>
      <c r="S1033" s="356"/>
      <c r="T1033" s="357"/>
      <c r="U1033" s="358"/>
      <c r="V1033" s="358"/>
      <c r="W1033" s="358"/>
      <c r="X1033" s="359"/>
      <c r="Y1033" s="344"/>
      <c r="Z1033" s="344"/>
      <c r="AA1033" s="344"/>
      <c r="AB1033" s="344"/>
      <c r="AC1033" s="344"/>
      <c r="AD1033" s="344"/>
      <c r="AE1033" s="344"/>
      <c r="AF1033" s="344"/>
      <c r="AG1033" s="101"/>
      <c r="AH1033" s="344"/>
    </row>
    <row r="1034">
      <c r="A1034" s="343"/>
      <c r="B1034" s="344"/>
      <c r="C1034" s="344"/>
      <c r="D1034" s="344"/>
      <c r="E1034" s="344"/>
      <c r="F1034" s="345"/>
      <c r="G1034" s="346"/>
      <c r="H1034" s="347"/>
      <c r="I1034" s="348"/>
      <c r="J1034" s="345"/>
      <c r="K1034" s="349"/>
      <c r="L1034" s="344"/>
      <c r="M1034" s="350"/>
      <c r="N1034" s="351"/>
      <c r="O1034" s="352"/>
      <c r="P1034" s="353"/>
      <c r="Q1034" s="354"/>
      <c r="R1034" s="355"/>
      <c r="S1034" s="356"/>
      <c r="T1034" s="357"/>
      <c r="U1034" s="358"/>
      <c r="V1034" s="358"/>
      <c r="W1034" s="358"/>
      <c r="X1034" s="359"/>
      <c r="Y1034" s="344"/>
      <c r="Z1034" s="344"/>
      <c r="AA1034" s="344"/>
      <c r="AB1034" s="344"/>
      <c r="AC1034" s="344"/>
      <c r="AD1034" s="344"/>
      <c r="AE1034" s="344"/>
      <c r="AF1034" s="344"/>
      <c r="AG1034" s="101"/>
      <c r="AH1034" s="344"/>
    </row>
    <row r="1035">
      <c r="A1035" s="343"/>
      <c r="B1035" s="344"/>
      <c r="C1035" s="344"/>
      <c r="D1035" s="344"/>
      <c r="E1035" s="344"/>
      <c r="F1035" s="345"/>
      <c r="G1035" s="346"/>
      <c r="H1035" s="347"/>
      <c r="I1035" s="348"/>
      <c r="J1035" s="345"/>
      <c r="K1035" s="349"/>
      <c r="L1035" s="344"/>
      <c r="M1035" s="350"/>
      <c r="N1035" s="351"/>
      <c r="O1035" s="352"/>
      <c r="P1035" s="353"/>
      <c r="Q1035" s="354"/>
      <c r="R1035" s="355"/>
      <c r="S1035" s="356"/>
      <c r="T1035" s="357"/>
      <c r="U1035" s="358"/>
      <c r="V1035" s="358"/>
      <c r="W1035" s="358"/>
      <c r="X1035" s="359"/>
      <c r="Y1035" s="344"/>
      <c r="Z1035" s="344"/>
      <c r="AA1035" s="344"/>
      <c r="AB1035" s="344"/>
      <c r="AC1035" s="344"/>
      <c r="AD1035" s="344"/>
      <c r="AE1035" s="344"/>
      <c r="AF1035" s="344"/>
      <c r="AG1035" s="101"/>
      <c r="AH1035" s="344"/>
    </row>
    <row r="1036">
      <c r="A1036" s="343"/>
      <c r="B1036" s="344"/>
      <c r="C1036" s="344"/>
      <c r="D1036" s="344"/>
      <c r="E1036" s="344"/>
      <c r="F1036" s="345"/>
      <c r="G1036" s="346"/>
      <c r="H1036" s="347"/>
      <c r="I1036" s="348"/>
      <c r="J1036" s="345"/>
      <c r="K1036" s="349"/>
      <c r="L1036" s="344"/>
      <c r="M1036" s="350"/>
      <c r="N1036" s="351"/>
      <c r="O1036" s="352"/>
      <c r="P1036" s="353"/>
      <c r="Q1036" s="354"/>
      <c r="R1036" s="355"/>
      <c r="S1036" s="356"/>
      <c r="T1036" s="357"/>
      <c r="U1036" s="358"/>
      <c r="V1036" s="358"/>
      <c r="W1036" s="358"/>
      <c r="X1036" s="359"/>
      <c r="Y1036" s="344"/>
      <c r="Z1036" s="344"/>
      <c r="AA1036" s="344"/>
      <c r="AB1036" s="344"/>
      <c r="AC1036" s="344"/>
      <c r="AD1036" s="344"/>
      <c r="AE1036" s="344"/>
      <c r="AF1036" s="344"/>
      <c r="AG1036" s="101"/>
      <c r="AH1036" s="344"/>
    </row>
    <row r="1037">
      <c r="A1037" s="343"/>
      <c r="B1037" s="344"/>
      <c r="C1037" s="344"/>
      <c r="D1037" s="344"/>
      <c r="E1037" s="344"/>
      <c r="F1037" s="345"/>
      <c r="G1037" s="346"/>
      <c r="H1037" s="347"/>
      <c r="I1037" s="348"/>
      <c r="J1037" s="345"/>
      <c r="K1037" s="349"/>
      <c r="L1037" s="344"/>
      <c r="M1037" s="350"/>
      <c r="N1037" s="351"/>
      <c r="O1037" s="352"/>
      <c r="P1037" s="353"/>
      <c r="Q1037" s="354"/>
      <c r="R1037" s="355"/>
      <c r="S1037" s="356"/>
      <c r="T1037" s="357"/>
      <c r="U1037" s="358"/>
      <c r="V1037" s="358"/>
      <c r="W1037" s="358"/>
      <c r="X1037" s="359"/>
      <c r="Y1037" s="344"/>
      <c r="Z1037" s="344"/>
      <c r="AA1037" s="344"/>
      <c r="AB1037" s="344"/>
      <c r="AC1037" s="344"/>
      <c r="AD1037" s="344"/>
      <c r="AE1037" s="344"/>
      <c r="AF1037" s="344"/>
      <c r="AG1037" s="101"/>
      <c r="AH1037" s="344"/>
    </row>
    <row r="1038">
      <c r="A1038" s="343"/>
      <c r="B1038" s="344"/>
      <c r="C1038" s="344"/>
      <c r="D1038" s="344"/>
      <c r="E1038" s="344"/>
      <c r="F1038" s="345"/>
      <c r="G1038" s="346"/>
      <c r="H1038" s="347"/>
      <c r="I1038" s="348"/>
      <c r="J1038" s="345"/>
      <c r="K1038" s="349"/>
      <c r="L1038" s="344"/>
      <c r="M1038" s="350"/>
      <c r="N1038" s="351"/>
      <c r="O1038" s="352"/>
      <c r="P1038" s="353"/>
      <c r="Q1038" s="354"/>
      <c r="R1038" s="355"/>
      <c r="S1038" s="356"/>
      <c r="T1038" s="357"/>
      <c r="U1038" s="358"/>
      <c r="V1038" s="358"/>
      <c r="W1038" s="358"/>
      <c r="X1038" s="359"/>
      <c r="Y1038" s="344"/>
      <c r="Z1038" s="344"/>
      <c r="AA1038" s="344"/>
      <c r="AB1038" s="344"/>
      <c r="AC1038" s="344"/>
      <c r="AD1038" s="344"/>
      <c r="AE1038" s="344"/>
      <c r="AF1038" s="344"/>
      <c r="AG1038" s="101"/>
      <c r="AH1038" s="344"/>
    </row>
    <row r="1039">
      <c r="A1039" s="343"/>
      <c r="B1039" s="344"/>
      <c r="C1039" s="344"/>
      <c r="D1039" s="344"/>
      <c r="E1039" s="344"/>
      <c r="F1039" s="345"/>
      <c r="G1039" s="346"/>
      <c r="H1039" s="347"/>
      <c r="I1039" s="348"/>
      <c r="J1039" s="345"/>
      <c r="K1039" s="349"/>
      <c r="L1039" s="344"/>
      <c r="M1039" s="350"/>
      <c r="N1039" s="351"/>
      <c r="O1039" s="352"/>
      <c r="P1039" s="353"/>
      <c r="Q1039" s="354"/>
      <c r="R1039" s="355"/>
      <c r="S1039" s="356"/>
      <c r="T1039" s="357"/>
      <c r="U1039" s="358"/>
      <c r="V1039" s="358"/>
      <c r="W1039" s="358"/>
      <c r="X1039" s="359"/>
      <c r="Y1039" s="344"/>
      <c r="Z1039" s="344"/>
      <c r="AA1039" s="344"/>
      <c r="AB1039" s="344"/>
      <c r="AC1039" s="344"/>
      <c r="AD1039" s="344"/>
      <c r="AE1039" s="344"/>
      <c r="AF1039" s="344"/>
      <c r="AG1039" s="101"/>
      <c r="AH1039" s="344"/>
    </row>
    <row r="1040">
      <c r="A1040" s="343"/>
      <c r="B1040" s="344"/>
      <c r="C1040" s="344"/>
      <c r="D1040" s="344"/>
      <c r="E1040" s="344"/>
      <c r="F1040" s="345"/>
      <c r="G1040" s="346"/>
      <c r="H1040" s="347"/>
      <c r="I1040" s="348"/>
      <c r="J1040" s="345"/>
      <c r="K1040" s="349"/>
      <c r="L1040" s="344"/>
      <c r="M1040" s="350"/>
      <c r="N1040" s="351"/>
      <c r="O1040" s="352"/>
      <c r="P1040" s="353"/>
      <c r="Q1040" s="354"/>
      <c r="R1040" s="355"/>
      <c r="S1040" s="356"/>
      <c r="T1040" s="357"/>
      <c r="U1040" s="358"/>
      <c r="V1040" s="358"/>
      <c r="W1040" s="358"/>
      <c r="X1040" s="359"/>
      <c r="Y1040" s="344"/>
      <c r="Z1040" s="344"/>
      <c r="AA1040" s="344"/>
      <c r="AB1040" s="344"/>
      <c r="AC1040" s="344"/>
      <c r="AD1040" s="344"/>
      <c r="AE1040" s="344"/>
      <c r="AF1040" s="344"/>
      <c r="AG1040" s="101"/>
      <c r="AH1040" s="344"/>
    </row>
    <row r="1041">
      <c r="A1041" s="343"/>
      <c r="B1041" s="344"/>
      <c r="C1041" s="344"/>
      <c r="D1041" s="344"/>
      <c r="E1041" s="344"/>
      <c r="F1041" s="345"/>
      <c r="G1041" s="346"/>
      <c r="H1041" s="347"/>
      <c r="I1041" s="348"/>
      <c r="J1041" s="345"/>
      <c r="K1041" s="349"/>
      <c r="L1041" s="344"/>
      <c r="M1041" s="350"/>
      <c r="N1041" s="351"/>
      <c r="O1041" s="352"/>
      <c r="P1041" s="353"/>
      <c r="Q1041" s="354"/>
      <c r="R1041" s="355"/>
      <c r="S1041" s="356"/>
      <c r="T1041" s="357"/>
      <c r="U1041" s="358"/>
      <c r="V1041" s="358"/>
      <c r="W1041" s="358"/>
      <c r="X1041" s="359"/>
      <c r="Y1041" s="344"/>
      <c r="Z1041" s="344"/>
      <c r="AA1041" s="344"/>
      <c r="AB1041" s="344"/>
      <c r="AC1041" s="344"/>
      <c r="AD1041" s="344"/>
      <c r="AE1041" s="344"/>
      <c r="AF1041" s="344"/>
      <c r="AG1041" s="101"/>
      <c r="AH1041" s="344"/>
    </row>
    <row r="1042">
      <c r="A1042" s="343"/>
      <c r="B1042" s="344"/>
      <c r="C1042" s="344"/>
      <c r="D1042" s="344"/>
      <c r="E1042" s="344"/>
      <c r="F1042" s="345"/>
      <c r="G1042" s="346"/>
      <c r="H1042" s="347"/>
      <c r="I1042" s="348"/>
      <c r="J1042" s="345"/>
      <c r="K1042" s="349"/>
      <c r="L1042" s="344"/>
      <c r="M1042" s="350"/>
      <c r="N1042" s="351"/>
      <c r="O1042" s="352"/>
      <c r="P1042" s="353"/>
      <c r="Q1042" s="354"/>
      <c r="R1042" s="355"/>
      <c r="S1042" s="356"/>
      <c r="T1042" s="357"/>
      <c r="U1042" s="358"/>
      <c r="V1042" s="358"/>
      <c r="W1042" s="358"/>
      <c r="X1042" s="359"/>
      <c r="Y1042" s="344"/>
      <c r="Z1042" s="344"/>
      <c r="AA1042" s="344"/>
      <c r="AB1042" s="344"/>
      <c r="AC1042" s="344"/>
      <c r="AD1042" s="344"/>
      <c r="AE1042" s="344"/>
      <c r="AF1042" s="344"/>
      <c r="AG1042" s="101"/>
      <c r="AH1042" s="344"/>
    </row>
    <row r="1043">
      <c r="A1043" s="343"/>
      <c r="B1043" s="344"/>
      <c r="C1043" s="344"/>
      <c r="D1043" s="344"/>
      <c r="E1043" s="344"/>
      <c r="F1043" s="345"/>
      <c r="G1043" s="346"/>
      <c r="H1043" s="347"/>
      <c r="I1043" s="348"/>
      <c r="J1043" s="345"/>
      <c r="K1043" s="349"/>
      <c r="L1043" s="344"/>
      <c r="M1043" s="350"/>
      <c r="N1043" s="351"/>
      <c r="O1043" s="352"/>
      <c r="P1043" s="353"/>
      <c r="Q1043" s="354"/>
      <c r="R1043" s="355"/>
      <c r="S1043" s="356"/>
      <c r="T1043" s="357"/>
      <c r="U1043" s="358"/>
      <c r="V1043" s="358"/>
      <c r="W1043" s="358"/>
      <c r="X1043" s="359"/>
      <c r="Y1043" s="344"/>
      <c r="Z1043" s="344"/>
      <c r="AA1043" s="344"/>
      <c r="AB1043" s="344"/>
      <c r="AC1043" s="344"/>
      <c r="AD1043" s="344"/>
      <c r="AE1043" s="344"/>
      <c r="AF1043" s="344"/>
      <c r="AG1043" s="101"/>
      <c r="AH1043" s="344"/>
    </row>
    <row r="1044">
      <c r="A1044" s="343"/>
      <c r="B1044" s="344"/>
      <c r="C1044" s="344"/>
      <c r="D1044" s="344"/>
      <c r="E1044" s="344"/>
      <c r="F1044" s="345"/>
      <c r="G1044" s="346"/>
      <c r="H1044" s="347"/>
      <c r="I1044" s="348"/>
      <c r="J1044" s="345"/>
      <c r="K1044" s="349"/>
      <c r="L1044" s="344"/>
      <c r="M1044" s="350"/>
      <c r="N1044" s="351"/>
      <c r="O1044" s="352"/>
      <c r="P1044" s="353"/>
      <c r="Q1044" s="354"/>
      <c r="R1044" s="355"/>
      <c r="S1044" s="356"/>
      <c r="T1044" s="357"/>
      <c r="U1044" s="358"/>
      <c r="V1044" s="358"/>
      <c r="W1044" s="358"/>
      <c r="X1044" s="359"/>
      <c r="Y1044" s="344"/>
      <c r="Z1044" s="344"/>
      <c r="AA1044" s="344"/>
      <c r="AB1044" s="344"/>
      <c r="AC1044" s="344"/>
      <c r="AD1044" s="344"/>
      <c r="AE1044" s="344"/>
      <c r="AF1044" s="344"/>
      <c r="AG1044" s="101"/>
      <c r="AH1044" s="344"/>
    </row>
    <row r="1045">
      <c r="A1045" s="343"/>
      <c r="B1045" s="344"/>
      <c r="C1045" s="344"/>
      <c r="D1045" s="344"/>
      <c r="E1045" s="344"/>
      <c r="F1045" s="345"/>
      <c r="G1045" s="346"/>
      <c r="H1045" s="347"/>
      <c r="I1045" s="348"/>
      <c r="J1045" s="345"/>
      <c r="K1045" s="349"/>
      <c r="L1045" s="344"/>
      <c r="M1045" s="350"/>
      <c r="N1045" s="351"/>
      <c r="O1045" s="352"/>
      <c r="P1045" s="353"/>
      <c r="Q1045" s="354"/>
      <c r="R1045" s="355"/>
      <c r="S1045" s="356"/>
      <c r="T1045" s="357"/>
      <c r="U1045" s="358"/>
      <c r="V1045" s="358"/>
      <c r="W1045" s="358"/>
      <c r="X1045" s="359"/>
      <c r="Y1045" s="344"/>
      <c r="Z1045" s="344"/>
      <c r="AA1045" s="344"/>
      <c r="AB1045" s="344"/>
      <c r="AC1045" s="344"/>
      <c r="AD1045" s="344"/>
      <c r="AE1045" s="344"/>
      <c r="AF1045" s="344"/>
      <c r="AG1045" s="101"/>
      <c r="AH1045" s="344"/>
    </row>
    <row r="1046">
      <c r="A1046" s="343"/>
      <c r="B1046" s="344"/>
      <c r="C1046" s="344"/>
      <c r="D1046" s="344"/>
      <c r="E1046" s="344"/>
      <c r="F1046" s="345"/>
      <c r="G1046" s="346"/>
      <c r="H1046" s="347"/>
      <c r="I1046" s="348"/>
      <c r="J1046" s="345"/>
      <c r="K1046" s="349"/>
      <c r="L1046" s="344"/>
      <c r="M1046" s="350"/>
      <c r="N1046" s="351"/>
      <c r="O1046" s="352"/>
      <c r="P1046" s="353"/>
      <c r="Q1046" s="354"/>
      <c r="R1046" s="355">
        <f>21+555</f>
        <v>576</v>
      </c>
      <c r="S1046" s="356"/>
      <c r="T1046" s="357"/>
      <c r="U1046" s="358"/>
      <c r="V1046" s="358"/>
      <c r="W1046" s="358"/>
      <c r="X1046" s="359"/>
      <c r="Y1046" s="344"/>
      <c r="Z1046" s="344"/>
      <c r="AA1046" s="344"/>
      <c r="AB1046" s="344"/>
      <c r="AC1046" s="344"/>
      <c r="AD1046" s="344"/>
      <c r="AE1046" s="344"/>
      <c r="AF1046" s="344"/>
      <c r="AG1046" s="101"/>
      <c r="AH1046" s="344"/>
    </row>
    <row r="1047">
      <c r="A1047" s="343"/>
      <c r="B1047" s="344"/>
      <c r="C1047" s="344"/>
      <c r="D1047" s="344"/>
      <c r="E1047" s="344"/>
      <c r="F1047" s="345"/>
      <c r="G1047" s="346"/>
      <c r="H1047" s="347"/>
      <c r="I1047" s="348"/>
      <c r="J1047" s="345"/>
      <c r="K1047" s="349"/>
      <c r="L1047" s="344"/>
      <c r="M1047" s="350"/>
      <c r="N1047" s="351"/>
      <c r="O1047" s="352"/>
      <c r="P1047" s="353"/>
      <c r="Q1047" s="354"/>
      <c r="R1047" s="355"/>
      <c r="S1047" s="356"/>
      <c r="T1047" s="357"/>
      <c r="U1047" s="358"/>
      <c r="V1047" s="358"/>
      <c r="W1047" s="358"/>
      <c r="X1047" s="359"/>
      <c r="Y1047" s="344"/>
      <c r="Z1047" s="344"/>
      <c r="AA1047" s="344"/>
      <c r="AB1047" s="344"/>
      <c r="AC1047" s="344"/>
      <c r="AD1047" s="344"/>
      <c r="AE1047" s="344"/>
      <c r="AF1047" s="344"/>
      <c r="AG1047" s="101"/>
      <c r="AH1047" s="344"/>
    </row>
    <row r="1048">
      <c r="A1048" s="343"/>
      <c r="B1048" s="344"/>
      <c r="C1048" s="344"/>
      <c r="D1048" s="344"/>
      <c r="E1048" s="344"/>
      <c r="F1048" s="345"/>
      <c r="G1048" s="346"/>
      <c r="H1048" s="347"/>
      <c r="I1048" s="348"/>
      <c r="J1048" s="345"/>
      <c r="K1048" s="349"/>
      <c r="L1048" s="344"/>
      <c r="M1048" s="350"/>
      <c r="N1048" s="351"/>
      <c r="O1048" s="352"/>
      <c r="P1048" s="353"/>
      <c r="Q1048" s="354"/>
      <c r="R1048" s="355"/>
      <c r="S1048" s="356"/>
      <c r="T1048" s="357"/>
      <c r="U1048" s="358"/>
      <c r="V1048" s="358"/>
      <c r="W1048" s="358"/>
      <c r="X1048" s="359"/>
      <c r="Y1048" s="344"/>
      <c r="Z1048" s="344"/>
      <c r="AA1048" s="344"/>
      <c r="AB1048" s="344"/>
      <c r="AC1048" s="344"/>
      <c r="AD1048" s="344"/>
      <c r="AE1048" s="344"/>
      <c r="AF1048" s="344"/>
      <c r="AG1048" s="101"/>
      <c r="AH1048" s="344"/>
    </row>
    <row r="1049">
      <c r="A1049" s="343"/>
      <c r="B1049" s="344"/>
      <c r="C1049" s="344"/>
      <c r="D1049" s="344"/>
      <c r="E1049" s="344"/>
      <c r="F1049" s="345"/>
      <c r="G1049" s="346"/>
      <c r="H1049" s="347"/>
      <c r="I1049" s="348"/>
      <c r="J1049" s="345"/>
      <c r="K1049" s="349"/>
      <c r="L1049" s="344"/>
      <c r="M1049" s="350"/>
      <c r="N1049" s="351"/>
      <c r="O1049" s="352"/>
      <c r="P1049" s="353"/>
      <c r="Q1049" s="354"/>
      <c r="R1049" s="355"/>
      <c r="S1049" s="356"/>
      <c r="T1049" s="357"/>
      <c r="U1049" s="358"/>
      <c r="V1049" s="358"/>
      <c r="W1049" s="358"/>
      <c r="X1049" s="359"/>
      <c r="Y1049" s="344"/>
      <c r="Z1049" s="344"/>
      <c r="AA1049" s="344"/>
      <c r="AB1049" s="344"/>
      <c r="AC1049" s="344"/>
      <c r="AD1049" s="344"/>
      <c r="AE1049" s="344"/>
      <c r="AF1049" s="344"/>
      <c r="AG1049" s="101"/>
      <c r="AH1049" s="344"/>
    </row>
    <row r="1050">
      <c r="A1050" s="343"/>
      <c r="B1050" s="344"/>
      <c r="C1050" s="344"/>
      <c r="D1050" s="344"/>
      <c r="E1050" s="344"/>
      <c r="F1050" s="345"/>
      <c r="G1050" s="346"/>
      <c r="H1050" s="347"/>
      <c r="I1050" s="348"/>
      <c r="J1050" s="345"/>
      <c r="K1050" s="349"/>
      <c r="L1050" s="344"/>
      <c r="M1050" s="350"/>
      <c r="N1050" s="351"/>
      <c r="O1050" s="352"/>
      <c r="P1050" s="353"/>
      <c r="Q1050" s="354"/>
      <c r="R1050" s="355"/>
      <c r="S1050" s="356"/>
      <c r="T1050" s="357"/>
      <c r="U1050" s="358"/>
      <c r="V1050" s="358"/>
      <c r="W1050" s="358"/>
      <c r="X1050" s="359"/>
      <c r="Y1050" s="344"/>
      <c r="Z1050" s="344"/>
      <c r="AA1050" s="344"/>
      <c r="AB1050" s="344"/>
      <c r="AC1050" s="344"/>
      <c r="AD1050" s="344"/>
      <c r="AE1050" s="344"/>
      <c r="AF1050" s="344"/>
      <c r="AG1050" s="101"/>
      <c r="AH1050" s="344"/>
    </row>
    <row r="1051">
      <c r="A1051" s="343"/>
      <c r="B1051" s="344"/>
      <c r="C1051" s="344"/>
      <c r="D1051" s="344"/>
      <c r="E1051" s="344"/>
      <c r="F1051" s="345"/>
      <c r="G1051" s="346"/>
      <c r="H1051" s="347"/>
      <c r="I1051" s="348"/>
      <c r="J1051" s="345"/>
      <c r="K1051" s="349"/>
      <c r="L1051" s="344"/>
      <c r="M1051" s="350"/>
      <c r="N1051" s="351"/>
      <c r="O1051" s="352"/>
      <c r="P1051" s="353"/>
      <c r="Q1051" s="354"/>
      <c r="R1051" s="355"/>
      <c r="S1051" s="356"/>
      <c r="T1051" s="357"/>
      <c r="U1051" s="358"/>
      <c r="V1051" s="358"/>
      <c r="W1051" s="358"/>
      <c r="X1051" s="359"/>
      <c r="Y1051" s="344"/>
      <c r="Z1051" s="344"/>
      <c r="AA1051" s="344"/>
      <c r="AB1051" s="344"/>
      <c r="AC1051" s="344"/>
      <c r="AD1051" s="344"/>
      <c r="AE1051" s="344"/>
      <c r="AF1051" s="344"/>
      <c r="AG1051" s="101"/>
      <c r="AH1051" s="344"/>
    </row>
    <row r="1052">
      <c r="A1052" s="343"/>
      <c r="B1052" s="344"/>
      <c r="C1052" s="344"/>
      <c r="D1052" s="344"/>
      <c r="E1052" s="344"/>
      <c r="F1052" s="345"/>
      <c r="G1052" s="346"/>
      <c r="H1052" s="347"/>
      <c r="I1052" s="348"/>
      <c r="J1052" s="345"/>
      <c r="K1052" s="349"/>
      <c r="L1052" s="344"/>
      <c r="M1052" s="350"/>
      <c r="N1052" s="351"/>
      <c r="O1052" s="352"/>
      <c r="P1052" s="353"/>
      <c r="Q1052" s="354"/>
      <c r="R1052" s="355"/>
      <c r="S1052" s="356"/>
      <c r="T1052" s="357"/>
      <c r="U1052" s="358"/>
      <c r="V1052" s="358"/>
      <c r="W1052" s="358"/>
      <c r="X1052" s="359"/>
      <c r="Y1052" s="344"/>
      <c r="Z1052" s="344"/>
      <c r="AA1052" s="344"/>
      <c r="AB1052" s="344"/>
      <c r="AC1052" s="344"/>
      <c r="AD1052" s="344"/>
      <c r="AE1052" s="344"/>
      <c r="AF1052" s="344"/>
      <c r="AG1052" s="101"/>
      <c r="AH1052" s="344"/>
    </row>
    <row r="1053">
      <c r="A1053" s="343"/>
      <c r="B1053" s="344"/>
      <c r="C1053" s="344"/>
      <c r="D1053" s="344"/>
      <c r="E1053" s="344"/>
      <c r="F1053" s="345"/>
      <c r="G1053" s="346"/>
      <c r="H1053" s="347"/>
      <c r="I1053" s="348"/>
      <c r="J1053" s="345"/>
      <c r="K1053" s="349"/>
      <c r="L1053" s="344"/>
      <c r="M1053" s="350"/>
      <c r="N1053" s="351"/>
      <c r="O1053" s="352"/>
      <c r="P1053" s="353"/>
      <c r="Q1053" s="354"/>
      <c r="R1053" s="355"/>
      <c r="S1053" s="356"/>
      <c r="T1053" s="357"/>
      <c r="U1053" s="358"/>
      <c r="V1053" s="358"/>
      <c r="W1053" s="358"/>
      <c r="X1053" s="359"/>
      <c r="Y1053" s="344"/>
      <c r="Z1053" s="344"/>
      <c r="AA1053" s="344"/>
      <c r="AB1053" s="344"/>
      <c r="AC1053" s="344"/>
      <c r="AD1053" s="344"/>
      <c r="AE1053" s="344"/>
      <c r="AF1053" s="344"/>
      <c r="AG1053" s="101"/>
      <c r="AH1053" s="344"/>
    </row>
    <row r="1054">
      <c r="A1054" s="343"/>
      <c r="B1054" s="344"/>
      <c r="C1054" s="344"/>
      <c r="D1054" s="344"/>
      <c r="E1054" s="344"/>
      <c r="F1054" s="345"/>
      <c r="G1054" s="346"/>
      <c r="H1054" s="347"/>
      <c r="I1054" s="348"/>
      <c r="J1054" s="345"/>
      <c r="K1054" s="349"/>
      <c r="L1054" s="344"/>
      <c r="M1054" s="350"/>
      <c r="N1054" s="351"/>
      <c r="O1054" s="352"/>
      <c r="P1054" s="353"/>
      <c r="Q1054" s="354"/>
      <c r="R1054" s="355"/>
      <c r="S1054" s="356"/>
      <c r="T1054" s="357"/>
      <c r="U1054" s="358"/>
      <c r="V1054" s="358"/>
      <c r="W1054" s="358"/>
      <c r="X1054" s="359"/>
      <c r="Y1054" s="344"/>
      <c r="Z1054" s="344"/>
      <c r="AA1054" s="344"/>
      <c r="AB1054" s="344"/>
      <c r="AC1054" s="344"/>
      <c r="AD1054" s="344"/>
      <c r="AE1054" s="344"/>
      <c r="AF1054" s="344"/>
      <c r="AG1054" s="101"/>
      <c r="AH1054" s="344"/>
    </row>
    <row r="1055">
      <c r="A1055" s="343"/>
      <c r="B1055" s="344"/>
      <c r="C1055" s="344"/>
      <c r="D1055" s="344"/>
      <c r="E1055" s="344"/>
      <c r="F1055" s="345"/>
      <c r="G1055" s="346"/>
      <c r="H1055" s="347"/>
      <c r="I1055" s="348"/>
      <c r="J1055" s="345"/>
      <c r="K1055" s="349"/>
      <c r="L1055" s="344"/>
      <c r="M1055" s="350"/>
      <c r="N1055" s="351"/>
      <c r="O1055" s="352"/>
      <c r="P1055" s="353"/>
      <c r="Q1055" s="354"/>
      <c r="R1055" s="355"/>
      <c r="S1055" s="356"/>
      <c r="T1055" s="357"/>
      <c r="U1055" s="358"/>
      <c r="V1055" s="358"/>
      <c r="W1055" s="358"/>
      <c r="X1055" s="359"/>
      <c r="Y1055" s="344"/>
      <c r="Z1055" s="344"/>
      <c r="AA1055" s="344"/>
      <c r="AB1055" s="344"/>
      <c r="AC1055" s="344"/>
      <c r="AD1055" s="344"/>
      <c r="AE1055" s="344"/>
      <c r="AF1055" s="344"/>
      <c r="AG1055" s="101"/>
      <c r="AH1055" s="344"/>
    </row>
    <row r="1056">
      <c r="A1056" s="343"/>
      <c r="B1056" s="344"/>
      <c r="C1056" s="344"/>
      <c r="D1056" s="344"/>
      <c r="E1056" s="344"/>
      <c r="F1056" s="345"/>
      <c r="G1056" s="346"/>
      <c r="H1056" s="347"/>
      <c r="I1056" s="348"/>
      <c r="J1056" s="345"/>
      <c r="K1056" s="349"/>
      <c r="L1056" s="344"/>
      <c r="M1056" s="350"/>
      <c r="N1056" s="351"/>
      <c r="O1056" s="352"/>
      <c r="P1056" s="353"/>
      <c r="Q1056" s="354"/>
      <c r="R1056" s="355"/>
      <c r="S1056" s="356"/>
      <c r="T1056" s="357"/>
      <c r="U1056" s="358"/>
      <c r="V1056" s="358"/>
      <c r="W1056" s="358"/>
      <c r="X1056" s="359"/>
      <c r="Y1056" s="344"/>
      <c r="Z1056" s="344"/>
      <c r="AA1056" s="344"/>
      <c r="AB1056" s="344"/>
      <c r="AC1056" s="344"/>
      <c r="AD1056" s="344"/>
      <c r="AE1056" s="344"/>
      <c r="AF1056" s="344"/>
      <c r="AG1056" s="101"/>
      <c r="AH1056" s="344"/>
    </row>
    <row r="1057">
      <c r="A1057" s="343"/>
      <c r="B1057" s="344"/>
      <c r="C1057" s="344"/>
      <c r="D1057" s="344"/>
      <c r="E1057" s="344"/>
      <c r="F1057" s="345"/>
      <c r="G1057" s="346"/>
      <c r="H1057" s="347"/>
      <c r="I1057" s="348"/>
      <c r="J1057" s="345"/>
      <c r="K1057" s="349"/>
      <c r="L1057" s="344"/>
      <c r="M1057" s="350"/>
      <c r="N1057" s="351"/>
      <c r="O1057" s="352"/>
      <c r="P1057" s="353"/>
      <c r="Q1057" s="354"/>
      <c r="R1057" s="355"/>
      <c r="S1057" s="356"/>
      <c r="T1057" s="357"/>
      <c r="U1057" s="358"/>
      <c r="V1057" s="358"/>
      <c r="W1057" s="358"/>
      <c r="X1057" s="359"/>
      <c r="Y1057" s="344"/>
      <c r="Z1057" s="344"/>
      <c r="AA1057" s="344"/>
      <c r="AB1057" s="344"/>
      <c r="AC1057" s="344"/>
      <c r="AD1057" s="344"/>
      <c r="AE1057" s="344"/>
      <c r="AF1057" s="344"/>
      <c r="AG1057" s="101"/>
      <c r="AH1057" s="344"/>
    </row>
    <row r="1058">
      <c r="A1058" s="343"/>
      <c r="B1058" s="344"/>
      <c r="C1058" s="344"/>
      <c r="D1058" s="344"/>
      <c r="E1058" s="344"/>
      <c r="F1058" s="345"/>
      <c r="G1058" s="346"/>
      <c r="H1058" s="347"/>
      <c r="I1058" s="348"/>
      <c r="J1058" s="345"/>
      <c r="K1058" s="349"/>
      <c r="L1058" s="344"/>
      <c r="M1058" s="350"/>
      <c r="N1058" s="351"/>
      <c r="O1058" s="352"/>
      <c r="P1058" s="353"/>
      <c r="Q1058" s="354"/>
      <c r="R1058" s="355"/>
      <c r="S1058" s="356"/>
      <c r="T1058" s="357"/>
      <c r="U1058" s="358"/>
      <c r="V1058" s="358"/>
      <c r="W1058" s="358"/>
      <c r="X1058" s="359"/>
      <c r="Y1058" s="344"/>
      <c r="Z1058" s="344"/>
      <c r="AA1058" s="344"/>
      <c r="AB1058" s="344"/>
      <c r="AC1058" s="344"/>
      <c r="AD1058" s="344"/>
      <c r="AE1058" s="344"/>
      <c r="AF1058" s="344"/>
      <c r="AG1058" s="101"/>
      <c r="AH1058" s="344"/>
    </row>
    <row r="1059">
      <c r="A1059" s="343"/>
      <c r="B1059" s="344"/>
      <c r="C1059" s="344"/>
      <c r="D1059" s="344"/>
      <c r="E1059" s="344"/>
      <c r="F1059" s="345"/>
      <c r="G1059" s="346"/>
      <c r="H1059" s="347"/>
      <c r="I1059" s="348"/>
      <c r="J1059" s="345"/>
      <c r="K1059" s="349"/>
      <c r="L1059" s="344"/>
      <c r="M1059" s="350"/>
      <c r="N1059" s="351"/>
      <c r="O1059" s="352"/>
      <c r="P1059" s="353"/>
      <c r="Q1059" s="354"/>
      <c r="R1059" s="355"/>
      <c r="S1059" s="356"/>
      <c r="T1059" s="357"/>
      <c r="U1059" s="358"/>
      <c r="V1059" s="358"/>
      <c r="W1059" s="358"/>
      <c r="X1059" s="359"/>
      <c r="Y1059" s="344"/>
      <c r="Z1059" s="344"/>
      <c r="AA1059" s="344"/>
      <c r="AB1059" s="344"/>
      <c r="AC1059" s="344"/>
      <c r="AD1059" s="344"/>
      <c r="AE1059" s="344"/>
      <c r="AF1059" s="344"/>
      <c r="AG1059" s="101"/>
      <c r="AH1059" s="344"/>
    </row>
    <row r="1060">
      <c r="A1060" s="343"/>
      <c r="B1060" s="344"/>
      <c r="C1060" s="344"/>
      <c r="D1060" s="344"/>
      <c r="E1060" s="344"/>
      <c r="F1060" s="345"/>
      <c r="G1060" s="346"/>
      <c r="H1060" s="347"/>
      <c r="I1060" s="348"/>
      <c r="J1060" s="345"/>
      <c r="K1060" s="349"/>
      <c r="L1060" s="344"/>
      <c r="M1060" s="350"/>
      <c r="N1060" s="351"/>
      <c r="O1060" s="352"/>
      <c r="P1060" s="353"/>
      <c r="Q1060" s="354"/>
      <c r="R1060" s="355"/>
      <c r="S1060" s="356"/>
      <c r="T1060" s="357"/>
      <c r="U1060" s="358"/>
      <c r="V1060" s="358"/>
      <c r="W1060" s="358"/>
      <c r="X1060" s="359"/>
      <c r="Y1060" s="344"/>
      <c r="Z1060" s="344"/>
      <c r="AA1060" s="344"/>
      <c r="AB1060" s="344"/>
      <c r="AC1060" s="344"/>
      <c r="AD1060" s="344"/>
      <c r="AE1060" s="344"/>
      <c r="AF1060" s="344"/>
      <c r="AG1060" s="101"/>
      <c r="AH1060" s="344"/>
    </row>
    <row r="1061">
      <c r="A1061" s="343"/>
      <c r="B1061" s="344"/>
      <c r="C1061" s="344"/>
      <c r="D1061" s="344"/>
      <c r="E1061" s="344"/>
      <c r="F1061" s="345"/>
      <c r="G1061" s="346"/>
      <c r="H1061" s="347"/>
      <c r="I1061" s="348"/>
      <c r="J1061" s="345"/>
      <c r="K1061" s="349"/>
      <c r="L1061" s="344"/>
      <c r="M1061" s="350"/>
      <c r="N1061" s="351"/>
      <c r="O1061" s="352"/>
      <c r="P1061" s="353"/>
      <c r="Q1061" s="354"/>
      <c r="R1061" s="355"/>
      <c r="S1061" s="356"/>
      <c r="T1061" s="357"/>
      <c r="U1061" s="358"/>
      <c r="V1061" s="358"/>
      <c r="W1061" s="358"/>
      <c r="X1061" s="359"/>
      <c r="Y1061" s="344"/>
      <c r="Z1061" s="344"/>
      <c r="AA1061" s="344"/>
      <c r="AB1061" s="344"/>
      <c r="AC1061" s="344"/>
      <c r="AD1061" s="344"/>
      <c r="AE1061" s="344"/>
      <c r="AF1061" s="344"/>
      <c r="AG1061" s="101"/>
      <c r="AH1061" s="344"/>
    </row>
    <row r="1062">
      <c r="A1062" s="343"/>
      <c r="B1062" s="344"/>
      <c r="C1062" s="344"/>
      <c r="D1062" s="344"/>
      <c r="E1062" s="344"/>
      <c r="F1062" s="345"/>
      <c r="G1062" s="346"/>
      <c r="H1062" s="347"/>
      <c r="I1062" s="348"/>
      <c r="J1062" s="345"/>
      <c r="K1062" s="349"/>
      <c r="L1062" s="344"/>
      <c r="M1062" s="350"/>
      <c r="N1062" s="351"/>
      <c r="O1062" s="352"/>
      <c r="P1062" s="353"/>
      <c r="Q1062" s="354"/>
      <c r="R1062" s="355"/>
      <c r="S1062" s="356"/>
      <c r="T1062" s="357"/>
      <c r="U1062" s="358"/>
      <c r="V1062" s="358"/>
      <c r="W1062" s="358"/>
      <c r="X1062" s="359"/>
      <c r="Y1062" s="344"/>
      <c r="Z1062" s="344"/>
      <c r="AA1062" s="344"/>
      <c r="AB1062" s="344"/>
      <c r="AC1062" s="344"/>
      <c r="AD1062" s="344"/>
      <c r="AE1062" s="344"/>
      <c r="AF1062" s="344"/>
      <c r="AG1062" s="101"/>
      <c r="AH1062" s="344"/>
    </row>
    <row r="1063">
      <c r="A1063" s="343"/>
      <c r="B1063" s="344"/>
      <c r="C1063" s="344"/>
      <c r="D1063" s="344"/>
      <c r="E1063" s="344"/>
      <c r="F1063" s="345"/>
      <c r="G1063" s="346"/>
      <c r="H1063" s="347"/>
      <c r="I1063" s="348"/>
      <c r="J1063" s="345"/>
      <c r="K1063" s="349"/>
      <c r="L1063" s="344"/>
      <c r="M1063" s="350"/>
      <c r="N1063" s="351"/>
      <c r="O1063" s="352"/>
      <c r="P1063" s="353"/>
      <c r="Q1063" s="354"/>
      <c r="R1063" s="355"/>
      <c r="S1063" s="356"/>
      <c r="T1063" s="357"/>
      <c r="U1063" s="358"/>
      <c r="V1063" s="358"/>
      <c r="W1063" s="358"/>
      <c r="X1063" s="359"/>
      <c r="Y1063" s="344"/>
      <c r="Z1063" s="344"/>
      <c r="AA1063" s="344"/>
      <c r="AB1063" s="344"/>
      <c r="AC1063" s="344"/>
      <c r="AD1063" s="344"/>
      <c r="AE1063" s="344"/>
      <c r="AF1063" s="344"/>
      <c r="AG1063" s="101"/>
      <c r="AH1063" s="344"/>
    </row>
    <row r="1064">
      <c r="A1064" s="343"/>
      <c r="B1064" s="344"/>
      <c r="C1064" s="344"/>
      <c r="D1064" s="344"/>
      <c r="E1064" s="344"/>
      <c r="F1064" s="345"/>
      <c r="G1064" s="346"/>
      <c r="H1064" s="347"/>
      <c r="I1064" s="348"/>
      <c r="J1064" s="345"/>
      <c r="K1064" s="349"/>
      <c r="L1064" s="344"/>
      <c r="M1064" s="350"/>
      <c r="N1064" s="351"/>
      <c r="O1064" s="352"/>
      <c r="P1064" s="353"/>
      <c r="Q1064" s="354"/>
      <c r="R1064" s="355"/>
      <c r="S1064" s="356"/>
      <c r="T1064" s="357"/>
      <c r="U1064" s="358"/>
      <c r="V1064" s="358"/>
      <c r="W1064" s="358"/>
      <c r="X1064" s="359"/>
      <c r="Y1064" s="344"/>
      <c r="Z1064" s="344"/>
      <c r="AA1064" s="344"/>
      <c r="AB1064" s="344"/>
      <c r="AC1064" s="344"/>
      <c r="AD1064" s="344"/>
      <c r="AE1064" s="344"/>
      <c r="AF1064" s="344"/>
      <c r="AG1064" s="101"/>
      <c r="AH1064" s="344"/>
    </row>
    <row r="1065">
      <c r="A1065" s="343"/>
      <c r="B1065" s="344"/>
      <c r="C1065" s="344"/>
      <c r="D1065" s="344"/>
      <c r="E1065" s="344"/>
      <c r="F1065" s="345"/>
      <c r="G1065" s="346"/>
      <c r="H1065" s="347"/>
      <c r="I1065" s="348"/>
      <c r="J1065" s="345"/>
      <c r="K1065" s="349"/>
      <c r="L1065" s="344"/>
      <c r="M1065" s="350"/>
      <c r="N1065" s="351"/>
      <c r="O1065" s="352"/>
      <c r="P1065" s="353"/>
      <c r="Q1065" s="354"/>
      <c r="R1065" s="355"/>
      <c r="S1065" s="356"/>
      <c r="T1065" s="357"/>
      <c r="U1065" s="358"/>
      <c r="V1065" s="358"/>
      <c r="W1065" s="358"/>
      <c r="X1065" s="359"/>
      <c r="Y1065" s="344"/>
      <c r="Z1065" s="344"/>
      <c r="AA1065" s="344"/>
      <c r="AB1065" s="344"/>
      <c r="AC1065" s="344"/>
      <c r="AD1065" s="344"/>
      <c r="AE1065" s="344"/>
      <c r="AF1065" s="344"/>
      <c r="AG1065" s="101"/>
      <c r="AH1065" s="344"/>
    </row>
    <row r="1066">
      <c r="A1066" s="343"/>
      <c r="B1066" s="344"/>
      <c r="C1066" s="344"/>
      <c r="D1066" s="344"/>
      <c r="E1066" s="344"/>
      <c r="F1066" s="345"/>
      <c r="G1066" s="346"/>
      <c r="H1066" s="347"/>
      <c r="I1066" s="348"/>
      <c r="J1066" s="345"/>
      <c r="K1066" s="349"/>
      <c r="L1066" s="344"/>
      <c r="M1066" s="350"/>
      <c r="N1066" s="351"/>
      <c r="O1066" s="352"/>
      <c r="P1066" s="353"/>
      <c r="Q1066" s="354"/>
      <c r="R1066" s="355"/>
      <c r="S1066" s="356"/>
      <c r="T1066" s="357"/>
      <c r="U1066" s="358"/>
      <c r="V1066" s="358"/>
      <c r="W1066" s="358"/>
      <c r="X1066" s="359"/>
      <c r="Y1066" s="344"/>
      <c r="Z1066" s="344"/>
      <c r="AA1066" s="344"/>
      <c r="AB1066" s="344"/>
      <c r="AC1066" s="344"/>
      <c r="AD1066" s="344"/>
      <c r="AE1066" s="344"/>
      <c r="AF1066" s="344"/>
      <c r="AG1066" s="101"/>
      <c r="AH1066" s="344"/>
    </row>
    <row r="1067">
      <c r="A1067" s="343"/>
      <c r="B1067" s="344"/>
      <c r="C1067" s="344"/>
      <c r="D1067" s="344"/>
      <c r="E1067" s="344"/>
      <c r="F1067" s="345"/>
      <c r="G1067" s="346"/>
      <c r="H1067" s="347"/>
      <c r="I1067" s="348"/>
      <c r="J1067" s="345"/>
      <c r="K1067" s="349"/>
      <c r="L1067" s="344"/>
      <c r="M1067" s="350"/>
      <c r="N1067" s="351"/>
      <c r="O1067" s="352"/>
      <c r="P1067" s="353"/>
      <c r="Q1067" s="354"/>
      <c r="R1067" s="355"/>
      <c r="S1067" s="356"/>
      <c r="T1067" s="357"/>
      <c r="U1067" s="358"/>
      <c r="V1067" s="358"/>
      <c r="W1067" s="358"/>
      <c r="X1067" s="359"/>
      <c r="Y1067" s="344"/>
      <c r="Z1067" s="344"/>
      <c r="AA1067" s="344"/>
      <c r="AB1067" s="344"/>
      <c r="AC1067" s="344"/>
      <c r="AD1067" s="344"/>
      <c r="AE1067" s="344"/>
      <c r="AF1067" s="344"/>
      <c r="AG1067" s="101"/>
      <c r="AH1067" s="344"/>
    </row>
    <row r="1068">
      <c r="A1068" s="343"/>
      <c r="B1068" s="344"/>
      <c r="C1068" s="344"/>
      <c r="D1068" s="344"/>
      <c r="E1068" s="344"/>
      <c r="F1068" s="345"/>
      <c r="G1068" s="346"/>
      <c r="H1068" s="347"/>
      <c r="I1068" s="348"/>
      <c r="J1068" s="345"/>
      <c r="K1068" s="349"/>
      <c r="L1068" s="344"/>
      <c r="M1068" s="350"/>
      <c r="N1068" s="351"/>
      <c r="O1068" s="352"/>
      <c r="P1068" s="353"/>
      <c r="Q1068" s="354"/>
      <c r="R1068" s="355"/>
      <c r="S1068" s="356"/>
      <c r="T1068" s="357"/>
      <c r="U1068" s="358"/>
      <c r="V1068" s="358"/>
      <c r="W1068" s="358"/>
      <c r="X1068" s="359"/>
      <c r="Y1068" s="344"/>
      <c r="Z1068" s="344"/>
      <c r="AA1068" s="344"/>
      <c r="AB1068" s="344"/>
      <c r="AC1068" s="344"/>
      <c r="AD1068" s="344"/>
      <c r="AE1068" s="344"/>
      <c r="AF1068" s="344"/>
      <c r="AG1068" s="101"/>
      <c r="AH1068" s="344"/>
    </row>
    <row r="1069">
      <c r="A1069" s="343"/>
      <c r="B1069" s="344"/>
      <c r="C1069" s="344"/>
      <c r="D1069" s="344"/>
      <c r="E1069" s="344"/>
      <c r="F1069" s="345"/>
      <c r="G1069" s="346"/>
      <c r="H1069" s="347"/>
      <c r="I1069" s="348"/>
      <c r="J1069" s="345"/>
      <c r="K1069" s="349"/>
      <c r="L1069" s="344"/>
      <c r="M1069" s="350"/>
      <c r="N1069" s="351"/>
      <c r="O1069" s="352"/>
      <c r="P1069" s="353"/>
      <c r="Q1069" s="354"/>
      <c r="R1069" s="355"/>
      <c r="S1069" s="356"/>
      <c r="T1069" s="357"/>
      <c r="U1069" s="358"/>
      <c r="V1069" s="358"/>
      <c r="W1069" s="358"/>
      <c r="X1069" s="359"/>
      <c r="Y1069" s="344"/>
      <c r="Z1069" s="344"/>
      <c r="AA1069" s="344"/>
      <c r="AB1069" s="344"/>
      <c r="AC1069" s="344"/>
      <c r="AD1069" s="344"/>
      <c r="AE1069" s="344"/>
      <c r="AF1069" s="344"/>
      <c r="AG1069" s="101"/>
      <c r="AH1069" s="344"/>
    </row>
    <row r="1070">
      <c r="A1070" s="343"/>
      <c r="B1070" s="344"/>
      <c r="C1070" s="344"/>
      <c r="D1070" s="344"/>
      <c r="E1070" s="344"/>
      <c r="F1070" s="345"/>
      <c r="G1070" s="346"/>
      <c r="H1070" s="347"/>
      <c r="I1070" s="348"/>
      <c r="J1070" s="345"/>
      <c r="K1070" s="349"/>
      <c r="L1070" s="344"/>
      <c r="M1070" s="350"/>
      <c r="N1070" s="351"/>
      <c r="O1070" s="352"/>
      <c r="P1070" s="353"/>
      <c r="Q1070" s="354"/>
      <c r="R1070" s="355"/>
      <c r="S1070" s="356"/>
      <c r="T1070" s="357"/>
      <c r="U1070" s="358"/>
      <c r="V1070" s="358"/>
      <c r="W1070" s="358"/>
      <c r="X1070" s="359"/>
      <c r="Y1070" s="344"/>
      <c r="Z1070" s="344"/>
      <c r="AA1070" s="344"/>
      <c r="AB1070" s="344"/>
      <c r="AC1070" s="344"/>
      <c r="AD1070" s="344"/>
      <c r="AE1070" s="344"/>
      <c r="AF1070" s="344"/>
      <c r="AG1070" s="101"/>
      <c r="AH1070" s="344"/>
    </row>
    <row r="1071">
      <c r="A1071" s="343"/>
      <c r="B1071" s="344"/>
      <c r="C1071" s="344"/>
      <c r="D1071" s="344"/>
      <c r="E1071" s="344"/>
      <c r="F1071" s="345"/>
      <c r="G1071" s="346"/>
      <c r="H1071" s="347"/>
      <c r="I1071" s="348"/>
      <c r="J1071" s="345"/>
      <c r="K1071" s="349"/>
      <c r="L1071" s="344"/>
      <c r="M1071" s="350"/>
      <c r="N1071" s="351"/>
      <c r="O1071" s="352"/>
      <c r="P1071" s="353"/>
      <c r="Q1071" s="354"/>
      <c r="R1071" s="355"/>
      <c r="S1071" s="356"/>
      <c r="T1071" s="357"/>
      <c r="U1071" s="358"/>
      <c r="V1071" s="358"/>
      <c r="W1071" s="358"/>
      <c r="X1071" s="359"/>
      <c r="Y1071" s="344"/>
      <c r="Z1071" s="344"/>
      <c r="AA1071" s="344"/>
      <c r="AB1071" s="344"/>
      <c r="AC1071" s="344"/>
      <c r="AD1071" s="344"/>
      <c r="AE1071" s="344"/>
      <c r="AF1071" s="344"/>
      <c r="AG1071" s="101"/>
      <c r="AH1071" s="344"/>
    </row>
    <row r="1072">
      <c r="A1072" s="343"/>
      <c r="B1072" s="344"/>
      <c r="C1072" s="344"/>
      <c r="D1072" s="344"/>
      <c r="E1072" s="344"/>
      <c r="F1072" s="345"/>
      <c r="G1072" s="346"/>
      <c r="H1072" s="347"/>
      <c r="I1072" s="348"/>
      <c r="J1072" s="345"/>
      <c r="K1072" s="349"/>
      <c r="L1072" s="344"/>
      <c r="M1072" s="350"/>
      <c r="N1072" s="351"/>
      <c r="O1072" s="352"/>
      <c r="P1072" s="353"/>
      <c r="Q1072" s="354"/>
      <c r="R1072" s="355"/>
      <c r="S1072" s="356"/>
      <c r="T1072" s="357"/>
      <c r="U1072" s="358"/>
      <c r="V1072" s="358"/>
      <c r="W1072" s="358"/>
      <c r="X1072" s="359"/>
      <c r="Y1072" s="344"/>
      <c r="Z1072" s="344"/>
      <c r="AA1072" s="344"/>
      <c r="AB1072" s="344"/>
      <c r="AC1072" s="344"/>
      <c r="AD1072" s="344"/>
      <c r="AE1072" s="344"/>
      <c r="AF1072" s="344"/>
      <c r="AG1072" s="101"/>
      <c r="AH1072" s="344"/>
    </row>
    <row r="1073">
      <c r="A1073" s="343"/>
      <c r="B1073" s="344"/>
      <c r="C1073" s="344"/>
      <c r="D1073" s="344"/>
      <c r="E1073" s="344"/>
      <c r="F1073" s="345"/>
      <c r="G1073" s="346"/>
      <c r="H1073" s="347"/>
      <c r="I1073" s="348"/>
      <c r="J1073" s="345"/>
      <c r="K1073" s="349"/>
      <c r="L1073" s="344"/>
      <c r="M1073" s="350"/>
      <c r="N1073" s="351"/>
      <c r="O1073" s="352"/>
      <c r="P1073" s="353"/>
      <c r="Q1073" s="354"/>
      <c r="R1073" s="355"/>
      <c r="S1073" s="356"/>
      <c r="T1073" s="357"/>
      <c r="U1073" s="358"/>
      <c r="V1073" s="358"/>
      <c r="W1073" s="358"/>
      <c r="X1073" s="359"/>
      <c r="Y1073" s="344"/>
      <c r="Z1073" s="344"/>
      <c r="AA1073" s="344"/>
      <c r="AB1073" s="344"/>
      <c r="AC1073" s="344"/>
      <c r="AD1073" s="344"/>
      <c r="AE1073" s="344"/>
      <c r="AF1073" s="344"/>
      <c r="AG1073" s="101"/>
      <c r="AH1073" s="344"/>
    </row>
    <row r="1074">
      <c r="A1074" s="343"/>
      <c r="B1074" s="344"/>
      <c r="C1074" s="344"/>
      <c r="D1074" s="344"/>
      <c r="E1074" s="344"/>
      <c r="F1074" s="345"/>
      <c r="G1074" s="346"/>
      <c r="H1074" s="347"/>
      <c r="I1074" s="348"/>
      <c r="J1074" s="345"/>
      <c r="K1074" s="349"/>
      <c r="L1074" s="344"/>
      <c r="M1074" s="350"/>
      <c r="N1074" s="351"/>
      <c r="O1074" s="352"/>
      <c r="P1074" s="353"/>
      <c r="Q1074" s="354"/>
      <c r="R1074" s="355"/>
      <c r="S1074" s="356"/>
      <c r="T1074" s="357"/>
      <c r="U1074" s="358"/>
      <c r="V1074" s="358"/>
      <c r="W1074" s="358"/>
      <c r="X1074" s="359"/>
      <c r="Y1074" s="344"/>
      <c r="Z1074" s="344"/>
      <c r="AA1074" s="344"/>
      <c r="AB1074" s="344"/>
      <c r="AC1074" s="344"/>
      <c r="AD1074" s="344"/>
      <c r="AE1074" s="344"/>
      <c r="AF1074" s="344"/>
      <c r="AG1074" s="101"/>
      <c r="AH1074" s="344"/>
    </row>
    <row r="1075">
      <c r="A1075" s="343"/>
      <c r="B1075" s="344"/>
      <c r="C1075" s="344"/>
      <c r="D1075" s="344"/>
      <c r="E1075" s="344"/>
      <c r="F1075" s="345"/>
      <c r="G1075" s="346"/>
      <c r="H1075" s="347"/>
      <c r="I1075" s="348"/>
      <c r="J1075" s="345"/>
      <c r="K1075" s="349"/>
      <c r="L1075" s="344"/>
      <c r="M1075" s="350"/>
      <c r="N1075" s="351"/>
      <c r="O1075" s="352"/>
      <c r="P1075" s="353"/>
      <c r="Q1075" s="354"/>
      <c r="R1075" s="355"/>
      <c r="S1075" s="356"/>
      <c r="T1075" s="357"/>
      <c r="U1075" s="358"/>
      <c r="V1075" s="358"/>
      <c r="W1075" s="358"/>
      <c r="X1075" s="359"/>
      <c r="Y1075" s="344"/>
      <c r="Z1075" s="344"/>
      <c r="AA1075" s="344"/>
      <c r="AB1075" s="344"/>
      <c r="AC1075" s="344"/>
      <c r="AD1075" s="344"/>
      <c r="AE1075" s="344"/>
      <c r="AF1075" s="344"/>
      <c r="AG1075" s="101"/>
      <c r="AH1075" s="344"/>
    </row>
    <row r="1076">
      <c r="A1076" s="343"/>
      <c r="B1076" s="344"/>
      <c r="C1076" s="344"/>
      <c r="D1076" s="344"/>
      <c r="E1076" s="344"/>
      <c r="F1076" s="345"/>
      <c r="G1076" s="346"/>
      <c r="H1076" s="347"/>
      <c r="I1076" s="348"/>
      <c r="J1076" s="345"/>
      <c r="K1076" s="349"/>
      <c r="L1076" s="344"/>
      <c r="M1076" s="350"/>
      <c r="N1076" s="351"/>
      <c r="O1076" s="352"/>
      <c r="P1076" s="353"/>
      <c r="Q1076" s="354"/>
      <c r="R1076" s="355"/>
      <c r="S1076" s="356"/>
      <c r="T1076" s="357"/>
      <c r="U1076" s="358"/>
      <c r="V1076" s="358"/>
      <c r="W1076" s="358"/>
      <c r="X1076" s="359"/>
      <c r="Y1076" s="344"/>
      <c r="Z1076" s="344"/>
      <c r="AA1076" s="344"/>
      <c r="AB1076" s="344"/>
      <c r="AC1076" s="344"/>
      <c r="AD1076" s="344"/>
      <c r="AE1076" s="344"/>
      <c r="AF1076" s="344"/>
      <c r="AG1076" s="101"/>
      <c r="AH1076" s="344"/>
    </row>
    <row r="1077">
      <c r="A1077" s="343"/>
      <c r="B1077" s="344"/>
      <c r="C1077" s="344"/>
      <c r="D1077" s="344"/>
      <c r="E1077" s="344"/>
      <c r="F1077" s="345"/>
      <c r="G1077" s="346"/>
      <c r="H1077" s="347"/>
      <c r="I1077" s="348"/>
      <c r="J1077" s="345"/>
      <c r="K1077" s="349"/>
      <c r="L1077" s="344"/>
      <c r="M1077" s="350"/>
      <c r="N1077" s="351"/>
      <c r="O1077" s="352"/>
      <c r="P1077" s="353"/>
      <c r="Q1077" s="354"/>
      <c r="R1077" s="355"/>
      <c r="S1077" s="356"/>
      <c r="T1077" s="357"/>
      <c r="U1077" s="358"/>
      <c r="V1077" s="358"/>
      <c r="W1077" s="358"/>
      <c r="X1077" s="359"/>
      <c r="Y1077" s="344"/>
      <c r="Z1077" s="344"/>
      <c r="AA1077" s="344"/>
      <c r="AB1077" s="344"/>
      <c r="AC1077" s="344"/>
      <c r="AD1077" s="344"/>
      <c r="AE1077" s="344"/>
      <c r="AF1077" s="344"/>
      <c r="AG1077" s="101"/>
      <c r="AH1077" s="344"/>
    </row>
    <row r="1078">
      <c r="A1078" s="343"/>
      <c r="B1078" s="344"/>
      <c r="C1078" s="344"/>
      <c r="D1078" s="344"/>
      <c r="E1078" s="344"/>
      <c r="F1078" s="345"/>
      <c r="G1078" s="346"/>
      <c r="H1078" s="347"/>
      <c r="I1078" s="348"/>
      <c r="J1078" s="345"/>
      <c r="K1078" s="349"/>
      <c r="L1078" s="344"/>
      <c r="M1078" s="350"/>
      <c r="N1078" s="351"/>
      <c r="O1078" s="352"/>
      <c r="P1078" s="353"/>
      <c r="Q1078" s="354"/>
      <c r="R1078" s="355"/>
      <c r="S1078" s="356"/>
      <c r="T1078" s="357"/>
      <c r="U1078" s="358"/>
      <c r="V1078" s="358"/>
      <c r="W1078" s="358"/>
      <c r="X1078" s="359"/>
      <c r="Y1078" s="344"/>
      <c r="Z1078" s="344"/>
      <c r="AA1078" s="344"/>
      <c r="AB1078" s="344"/>
      <c r="AC1078" s="344"/>
      <c r="AD1078" s="344"/>
      <c r="AE1078" s="344"/>
      <c r="AF1078" s="344"/>
      <c r="AG1078" s="101"/>
      <c r="AH1078" s="344"/>
    </row>
    <row r="1079">
      <c r="A1079" s="343"/>
      <c r="B1079" s="344"/>
      <c r="C1079" s="344"/>
      <c r="D1079" s="344"/>
      <c r="E1079" s="344"/>
      <c r="F1079" s="345"/>
      <c r="G1079" s="346"/>
      <c r="H1079" s="347"/>
      <c r="I1079" s="348"/>
      <c r="J1079" s="345"/>
      <c r="K1079" s="349"/>
      <c r="L1079" s="344"/>
      <c r="M1079" s="350"/>
      <c r="N1079" s="351"/>
      <c r="O1079" s="352"/>
      <c r="P1079" s="353"/>
      <c r="Q1079" s="354"/>
      <c r="R1079" s="355"/>
      <c r="S1079" s="356"/>
      <c r="T1079" s="357"/>
      <c r="U1079" s="358"/>
      <c r="V1079" s="358"/>
      <c r="W1079" s="358"/>
      <c r="X1079" s="359"/>
      <c r="Y1079" s="344"/>
      <c r="Z1079" s="344"/>
      <c r="AA1079" s="344"/>
      <c r="AB1079" s="344"/>
      <c r="AC1079" s="344"/>
      <c r="AD1079" s="344"/>
      <c r="AE1079" s="344"/>
      <c r="AF1079" s="344"/>
      <c r="AG1079" s="101"/>
      <c r="AH1079" s="344"/>
    </row>
    <row r="1080">
      <c r="A1080" s="343"/>
      <c r="B1080" s="344"/>
      <c r="C1080" s="344"/>
      <c r="D1080" s="344"/>
      <c r="E1080" s="344"/>
      <c r="F1080" s="345"/>
      <c r="G1080" s="346"/>
      <c r="H1080" s="347"/>
      <c r="I1080" s="348"/>
      <c r="J1080" s="345"/>
      <c r="K1080" s="349"/>
      <c r="L1080" s="344"/>
      <c r="M1080" s="350"/>
      <c r="N1080" s="351"/>
      <c r="O1080" s="352"/>
      <c r="P1080" s="353"/>
      <c r="Q1080" s="354"/>
      <c r="R1080" s="355"/>
      <c r="S1080" s="356"/>
      <c r="T1080" s="357"/>
      <c r="U1080" s="358"/>
      <c r="V1080" s="358"/>
      <c r="W1080" s="358"/>
      <c r="X1080" s="359"/>
      <c r="Y1080" s="344"/>
      <c r="Z1080" s="344"/>
      <c r="AA1080" s="344"/>
      <c r="AB1080" s="344"/>
      <c r="AC1080" s="344"/>
      <c r="AD1080" s="344"/>
      <c r="AE1080" s="344"/>
      <c r="AF1080" s="344"/>
      <c r="AG1080" s="101"/>
      <c r="AH1080" s="344"/>
    </row>
    <row r="1081">
      <c r="A1081" s="343"/>
      <c r="B1081" s="344"/>
      <c r="C1081" s="344"/>
      <c r="D1081" s="344"/>
      <c r="E1081" s="344"/>
      <c r="F1081" s="345"/>
      <c r="G1081" s="346"/>
      <c r="H1081" s="347"/>
      <c r="I1081" s="348"/>
      <c r="J1081" s="345"/>
      <c r="K1081" s="349"/>
      <c r="L1081" s="344"/>
      <c r="M1081" s="350"/>
      <c r="N1081" s="351"/>
      <c r="O1081" s="352"/>
      <c r="P1081" s="353"/>
      <c r="Q1081" s="354"/>
      <c r="R1081" s="355"/>
      <c r="S1081" s="356"/>
      <c r="T1081" s="357"/>
      <c r="U1081" s="358"/>
      <c r="V1081" s="358"/>
      <c r="W1081" s="358"/>
      <c r="X1081" s="359"/>
      <c r="Y1081" s="344"/>
      <c r="Z1081" s="344"/>
      <c r="AA1081" s="344"/>
      <c r="AB1081" s="344"/>
      <c r="AC1081" s="344"/>
      <c r="AD1081" s="344"/>
      <c r="AE1081" s="344"/>
      <c r="AF1081" s="344"/>
      <c r="AG1081" s="101"/>
      <c r="AH1081" s="344"/>
    </row>
    <row r="1082">
      <c r="A1082" s="343"/>
      <c r="B1082" s="344"/>
      <c r="C1082" s="344"/>
      <c r="D1082" s="344"/>
      <c r="E1082" s="344"/>
      <c r="F1082" s="345"/>
      <c r="G1082" s="346"/>
      <c r="H1082" s="347"/>
      <c r="I1082" s="348"/>
      <c r="J1082" s="345"/>
      <c r="K1082" s="349"/>
      <c r="L1082" s="344"/>
      <c r="M1082" s="350"/>
      <c r="N1082" s="351"/>
      <c r="O1082" s="352"/>
      <c r="P1082" s="353"/>
      <c r="Q1082" s="354"/>
      <c r="R1082" s="355"/>
      <c r="S1082" s="356"/>
      <c r="T1082" s="357"/>
      <c r="U1082" s="358"/>
      <c r="V1082" s="358"/>
      <c r="W1082" s="358"/>
      <c r="X1082" s="359"/>
      <c r="Y1082" s="344"/>
      <c r="Z1082" s="344"/>
      <c r="AA1082" s="344"/>
      <c r="AB1082" s="344"/>
      <c r="AC1082" s="344"/>
      <c r="AD1082" s="344"/>
      <c r="AE1082" s="344"/>
      <c r="AF1082" s="344"/>
      <c r="AG1082" s="101"/>
      <c r="AH1082" s="344"/>
    </row>
    <row r="1083">
      <c r="A1083" s="343"/>
      <c r="B1083" s="344"/>
      <c r="C1083" s="344"/>
      <c r="D1083" s="344"/>
      <c r="E1083" s="344"/>
      <c r="F1083" s="345"/>
      <c r="G1083" s="346"/>
      <c r="H1083" s="347"/>
      <c r="I1083" s="348"/>
      <c r="J1083" s="345"/>
      <c r="K1083" s="349"/>
      <c r="L1083" s="344"/>
      <c r="M1083" s="350"/>
      <c r="N1083" s="351"/>
      <c r="O1083" s="352"/>
      <c r="P1083" s="353"/>
      <c r="Q1083" s="354"/>
      <c r="R1083" s="355"/>
      <c r="S1083" s="356"/>
      <c r="T1083" s="357"/>
      <c r="U1083" s="358"/>
      <c r="V1083" s="358"/>
      <c r="W1083" s="358"/>
      <c r="X1083" s="359"/>
      <c r="Y1083" s="344"/>
      <c r="Z1083" s="344"/>
      <c r="AA1083" s="344"/>
      <c r="AB1083" s="344"/>
      <c r="AC1083" s="344"/>
      <c r="AD1083" s="344"/>
      <c r="AE1083" s="344"/>
      <c r="AF1083" s="344"/>
      <c r="AG1083" s="101"/>
      <c r="AH1083" s="344"/>
    </row>
    <row r="1084">
      <c r="A1084" s="343"/>
      <c r="B1084" s="344"/>
      <c r="C1084" s="344"/>
      <c r="D1084" s="344"/>
      <c r="E1084" s="344"/>
      <c r="F1084" s="345"/>
      <c r="G1084" s="346"/>
      <c r="H1084" s="347"/>
      <c r="I1084" s="348"/>
      <c r="J1084" s="345"/>
      <c r="K1084" s="349"/>
      <c r="L1084" s="344"/>
      <c r="M1084" s="350"/>
      <c r="N1084" s="351"/>
      <c r="O1084" s="352"/>
      <c r="P1084" s="353"/>
      <c r="Q1084" s="354"/>
      <c r="R1084" s="355"/>
      <c r="S1084" s="356"/>
      <c r="T1084" s="357"/>
      <c r="U1084" s="358"/>
      <c r="V1084" s="358"/>
      <c r="W1084" s="358"/>
      <c r="X1084" s="359"/>
      <c r="Y1084" s="344"/>
      <c r="Z1084" s="344"/>
      <c r="AA1084" s="344"/>
      <c r="AB1084" s="344"/>
      <c r="AC1084" s="344"/>
      <c r="AD1084" s="344"/>
      <c r="AE1084" s="344"/>
      <c r="AF1084" s="344"/>
      <c r="AG1084" s="101"/>
      <c r="AH1084" s="344"/>
    </row>
    <row r="1085">
      <c r="A1085" s="343"/>
      <c r="B1085" s="344"/>
      <c r="C1085" s="344"/>
      <c r="D1085" s="344"/>
      <c r="E1085" s="344"/>
      <c r="F1085" s="345"/>
      <c r="G1085" s="346"/>
      <c r="H1085" s="347"/>
      <c r="I1085" s="348"/>
      <c r="J1085" s="345"/>
      <c r="K1085" s="349"/>
      <c r="L1085" s="344"/>
      <c r="M1085" s="350"/>
      <c r="N1085" s="351"/>
      <c r="O1085" s="352"/>
      <c r="P1085" s="353"/>
      <c r="Q1085" s="354"/>
      <c r="R1085" s="355"/>
      <c r="S1085" s="356"/>
      <c r="T1085" s="357"/>
      <c r="U1085" s="358"/>
      <c r="V1085" s="358"/>
      <c r="W1085" s="358"/>
      <c r="X1085" s="359"/>
      <c r="Y1085" s="344"/>
      <c r="Z1085" s="344"/>
      <c r="AA1085" s="344"/>
      <c r="AB1085" s="344"/>
      <c r="AC1085" s="344"/>
      <c r="AD1085" s="344"/>
      <c r="AE1085" s="344"/>
      <c r="AF1085" s="344"/>
      <c r="AG1085" s="101"/>
      <c r="AH1085" s="344"/>
    </row>
    <row r="1086">
      <c r="A1086" s="343"/>
      <c r="B1086" s="344"/>
      <c r="C1086" s="344"/>
      <c r="D1086" s="344"/>
      <c r="E1086" s="344"/>
      <c r="F1086" s="345"/>
      <c r="G1086" s="346"/>
      <c r="H1086" s="347"/>
      <c r="I1086" s="348"/>
      <c r="J1086" s="345"/>
      <c r="K1086" s="349"/>
      <c r="L1086" s="344"/>
      <c r="M1086" s="350"/>
      <c r="N1086" s="351"/>
      <c r="O1086" s="352"/>
      <c r="P1086" s="353"/>
      <c r="Q1086" s="354"/>
      <c r="R1086" s="355"/>
      <c r="S1086" s="356"/>
      <c r="T1086" s="357"/>
      <c r="U1086" s="358"/>
      <c r="V1086" s="358"/>
      <c r="W1086" s="358"/>
      <c r="X1086" s="359"/>
      <c r="Y1086" s="344"/>
      <c r="Z1086" s="344"/>
      <c r="AA1086" s="344"/>
      <c r="AB1086" s="344"/>
      <c r="AC1086" s="344"/>
      <c r="AD1086" s="344"/>
      <c r="AE1086" s="344"/>
      <c r="AF1086" s="344"/>
      <c r="AG1086" s="101"/>
      <c r="AH1086" s="344"/>
    </row>
    <row r="1087">
      <c r="A1087" s="343"/>
      <c r="B1087" s="344"/>
      <c r="C1087" s="344"/>
      <c r="D1087" s="344"/>
      <c r="E1087" s="344"/>
      <c r="F1087" s="345"/>
      <c r="G1087" s="346"/>
      <c r="H1087" s="347"/>
      <c r="I1087" s="348"/>
      <c r="J1087" s="345"/>
      <c r="K1087" s="349"/>
      <c r="L1087" s="344"/>
      <c r="M1087" s="350"/>
      <c r="N1087" s="351"/>
      <c r="O1087" s="352"/>
      <c r="P1087" s="353"/>
      <c r="Q1087" s="354"/>
      <c r="R1087" s="355"/>
      <c r="S1087" s="356"/>
      <c r="T1087" s="357"/>
      <c r="U1087" s="358"/>
      <c r="V1087" s="358"/>
      <c r="W1087" s="358"/>
      <c r="X1087" s="359"/>
      <c r="Y1087" s="344"/>
      <c r="Z1087" s="344"/>
      <c r="AA1087" s="344"/>
      <c r="AB1087" s="344"/>
      <c r="AC1087" s="344"/>
      <c r="AD1087" s="344"/>
      <c r="AE1087" s="344"/>
      <c r="AF1087" s="344"/>
      <c r="AG1087" s="101"/>
      <c r="AH1087" s="344"/>
    </row>
    <row r="1088">
      <c r="A1088" s="343"/>
      <c r="B1088" s="344"/>
      <c r="C1088" s="344"/>
      <c r="D1088" s="344"/>
      <c r="E1088" s="344"/>
      <c r="F1088" s="345"/>
      <c r="G1088" s="346"/>
      <c r="H1088" s="347"/>
      <c r="I1088" s="348"/>
      <c r="J1088" s="345"/>
      <c r="K1088" s="349"/>
      <c r="L1088" s="344"/>
      <c r="M1088" s="350"/>
      <c r="N1088" s="351"/>
      <c r="O1088" s="352"/>
      <c r="P1088" s="353"/>
      <c r="Q1088" s="354"/>
      <c r="R1088" s="355"/>
      <c r="S1088" s="356"/>
      <c r="T1088" s="357"/>
      <c r="U1088" s="358"/>
      <c r="V1088" s="358"/>
      <c r="W1088" s="358"/>
      <c r="X1088" s="359"/>
      <c r="Y1088" s="344"/>
      <c r="Z1088" s="344"/>
      <c r="AA1088" s="344"/>
      <c r="AB1088" s="344"/>
      <c r="AC1088" s="344"/>
      <c r="AD1088" s="344"/>
      <c r="AE1088" s="344"/>
      <c r="AF1088" s="344"/>
      <c r="AG1088" s="101"/>
      <c r="AH1088" s="344"/>
    </row>
    <row r="1089">
      <c r="A1089" s="343"/>
      <c r="B1089" s="344"/>
      <c r="C1089" s="344"/>
      <c r="D1089" s="344"/>
      <c r="E1089" s="344"/>
      <c r="F1089" s="345"/>
      <c r="G1089" s="346"/>
      <c r="H1089" s="347"/>
      <c r="I1089" s="348"/>
      <c r="J1089" s="345"/>
      <c r="K1089" s="349"/>
      <c r="L1089" s="344"/>
      <c r="M1089" s="350"/>
      <c r="N1089" s="351"/>
      <c r="O1089" s="352"/>
      <c r="P1089" s="353"/>
      <c r="Q1089" s="354"/>
      <c r="R1089" s="355"/>
      <c r="S1089" s="356"/>
      <c r="T1089" s="357"/>
      <c r="U1089" s="358"/>
      <c r="V1089" s="358"/>
      <c r="W1089" s="358"/>
      <c r="X1089" s="359"/>
      <c r="Y1089" s="344"/>
      <c r="Z1089" s="344"/>
      <c r="AA1089" s="344"/>
      <c r="AB1089" s="344"/>
      <c r="AC1089" s="344"/>
      <c r="AD1089" s="344"/>
      <c r="AE1089" s="344"/>
      <c r="AF1089" s="344"/>
      <c r="AG1089" s="101"/>
      <c r="AH1089" s="344"/>
    </row>
    <row r="1090">
      <c r="A1090" s="343"/>
      <c r="B1090" s="344"/>
      <c r="C1090" s="344"/>
      <c r="D1090" s="344"/>
      <c r="E1090" s="344"/>
      <c r="F1090" s="345"/>
      <c r="G1090" s="346"/>
      <c r="H1090" s="347"/>
      <c r="I1090" s="348"/>
      <c r="J1090" s="345"/>
      <c r="K1090" s="349"/>
      <c r="L1090" s="344"/>
      <c r="M1090" s="350"/>
      <c r="N1090" s="351"/>
      <c r="O1090" s="352"/>
      <c r="P1090" s="353"/>
      <c r="Q1090" s="354"/>
      <c r="R1090" s="355"/>
      <c r="S1090" s="356"/>
      <c r="T1090" s="357"/>
      <c r="U1090" s="358"/>
      <c r="V1090" s="358"/>
      <c r="W1090" s="358"/>
      <c r="X1090" s="359"/>
      <c r="Y1090" s="344"/>
      <c r="Z1090" s="344"/>
      <c r="AA1090" s="344"/>
      <c r="AB1090" s="344"/>
      <c r="AC1090" s="344"/>
      <c r="AD1090" s="344"/>
      <c r="AE1090" s="344"/>
      <c r="AF1090" s="344"/>
      <c r="AG1090" s="101"/>
      <c r="AH1090" s="344"/>
    </row>
    <row r="1091">
      <c r="A1091" s="343"/>
      <c r="B1091" s="344"/>
      <c r="C1091" s="344"/>
      <c r="D1091" s="344"/>
      <c r="E1091" s="344"/>
      <c r="F1091" s="345"/>
      <c r="G1091" s="346"/>
      <c r="H1091" s="347"/>
      <c r="I1091" s="348"/>
      <c r="J1091" s="345"/>
      <c r="K1091" s="349"/>
      <c r="L1091" s="344"/>
      <c r="M1091" s="350"/>
      <c r="N1091" s="351"/>
      <c r="O1091" s="352"/>
      <c r="P1091" s="353"/>
      <c r="Q1091" s="354"/>
      <c r="R1091" s="355"/>
      <c r="S1091" s="356"/>
      <c r="T1091" s="357"/>
      <c r="U1091" s="358"/>
      <c r="V1091" s="358"/>
      <c r="W1091" s="358"/>
      <c r="X1091" s="359"/>
      <c r="Y1091" s="344"/>
      <c r="Z1091" s="344"/>
      <c r="AA1091" s="344"/>
      <c r="AB1091" s="344"/>
      <c r="AC1091" s="344"/>
      <c r="AD1091" s="344"/>
      <c r="AE1091" s="344"/>
      <c r="AF1091" s="344"/>
      <c r="AG1091" s="101"/>
      <c r="AH1091" s="344"/>
    </row>
    <row r="1092">
      <c r="A1092" s="343"/>
      <c r="B1092" s="344"/>
      <c r="C1092" s="344"/>
      <c r="D1092" s="344"/>
      <c r="E1092" s="344"/>
      <c r="F1092" s="345"/>
      <c r="G1092" s="346"/>
      <c r="H1092" s="347"/>
      <c r="I1092" s="348"/>
      <c r="J1092" s="345"/>
      <c r="K1092" s="349"/>
      <c r="L1092" s="344"/>
      <c r="M1092" s="350"/>
      <c r="N1092" s="351"/>
      <c r="O1092" s="352"/>
      <c r="P1092" s="353"/>
      <c r="Q1092" s="354"/>
      <c r="R1092" s="355"/>
      <c r="S1092" s="356"/>
      <c r="T1092" s="357"/>
      <c r="U1092" s="358"/>
      <c r="V1092" s="358"/>
      <c r="W1092" s="358"/>
      <c r="X1092" s="359"/>
      <c r="Y1092" s="344"/>
      <c r="Z1092" s="344"/>
      <c r="AA1092" s="344"/>
      <c r="AB1092" s="344"/>
      <c r="AC1092" s="344"/>
      <c r="AD1092" s="344"/>
      <c r="AE1092" s="344"/>
      <c r="AF1092" s="344"/>
      <c r="AG1092" s="101"/>
      <c r="AH1092" s="344"/>
    </row>
    <row r="1093">
      <c r="A1093" s="343"/>
      <c r="B1093" s="344"/>
      <c r="C1093" s="344"/>
      <c r="D1093" s="344"/>
      <c r="E1093" s="344"/>
      <c r="F1093" s="345"/>
      <c r="G1093" s="346"/>
      <c r="H1093" s="347"/>
      <c r="I1093" s="348"/>
      <c r="J1093" s="345"/>
      <c r="K1093" s="349"/>
      <c r="L1093" s="344"/>
      <c r="M1093" s="350"/>
      <c r="N1093" s="351"/>
      <c r="O1093" s="352"/>
      <c r="P1093" s="353"/>
      <c r="Q1093" s="354"/>
      <c r="R1093" s="355"/>
      <c r="S1093" s="356"/>
      <c r="T1093" s="357"/>
      <c r="U1093" s="358"/>
      <c r="V1093" s="358"/>
      <c r="W1093" s="358"/>
      <c r="X1093" s="359"/>
      <c r="Y1093" s="344"/>
      <c r="Z1093" s="344"/>
      <c r="AA1093" s="344"/>
      <c r="AB1093" s="344"/>
      <c r="AC1093" s="344"/>
      <c r="AD1093" s="344"/>
      <c r="AE1093" s="344"/>
      <c r="AF1093" s="344"/>
      <c r="AG1093" s="101"/>
      <c r="AH1093" s="344"/>
    </row>
    <row r="1094">
      <c r="A1094" s="343"/>
      <c r="B1094" s="344"/>
      <c r="C1094" s="344"/>
      <c r="D1094" s="344"/>
      <c r="E1094" s="344"/>
      <c r="F1094" s="345"/>
      <c r="G1094" s="346"/>
      <c r="H1094" s="347"/>
      <c r="I1094" s="348"/>
      <c r="J1094" s="345"/>
      <c r="K1094" s="349"/>
      <c r="L1094" s="344"/>
      <c r="M1094" s="350"/>
      <c r="N1094" s="351"/>
      <c r="O1094" s="352"/>
      <c r="P1094" s="353"/>
      <c r="Q1094" s="354"/>
      <c r="R1094" s="355"/>
      <c r="S1094" s="356"/>
      <c r="T1094" s="357"/>
      <c r="U1094" s="358"/>
      <c r="V1094" s="358"/>
      <c r="W1094" s="358"/>
      <c r="X1094" s="359"/>
      <c r="Y1094" s="344"/>
      <c r="Z1094" s="344"/>
      <c r="AA1094" s="344"/>
      <c r="AB1094" s="344"/>
      <c r="AC1094" s="344"/>
      <c r="AD1094" s="344"/>
      <c r="AE1094" s="344"/>
      <c r="AF1094" s="344"/>
      <c r="AG1094" s="101"/>
      <c r="AH1094" s="344"/>
    </row>
    <row r="1095">
      <c r="A1095" s="343"/>
      <c r="B1095" s="344"/>
      <c r="C1095" s="344"/>
      <c r="D1095" s="344"/>
      <c r="E1095" s="344"/>
      <c r="F1095" s="345"/>
      <c r="G1095" s="346"/>
      <c r="H1095" s="347"/>
      <c r="I1095" s="348"/>
      <c r="J1095" s="345"/>
      <c r="K1095" s="349"/>
      <c r="L1095" s="344"/>
      <c r="M1095" s="350"/>
      <c r="N1095" s="351"/>
      <c r="O1095" s="352"/>
      <c r="P1095" s="353"/>
      <c r="Q1095" s="354"/>
      <c r="R1095" s="355"/>
      <c r="S1095" s="356"/>
      <c r="T1095" s="357"/>
      <c r="U1095" s="358"/>
      <c r="V1095" s="358"/>
      <c r="W1095" s="358"/>
      <c r="X1095" s="359"/>
      <c r="Y1095" s="344"/>
      <c r="Z1095" s="344"/>
      <c r="AA1095" s="344"/>
      <c r="AB1095" s="344"/>
      <c r="AC1095" s="344"/>
      <c r="AD1095" s="344"/>
      <c r="AE1095" s="344"/>
      <c r="AF1095" s="344"/>
      <c r="AG1095" s="101"/>
      <c r="AH1095" s="344"/>
    </row>
    <row r="1096">
      <c r="A1096" s="343"/>
      <c r="B1096" s="344"/>
      <c r="C1096" s="344"/>
      <c r="D1096" s="344"/>
      <c r="E1096" s="344"/>
      <c r="F1096" s="345"/>
      <c r="G1096" s="346"/>
      <c r="H1096" s="347"/>
      <c r="I1096" s="348"/>
      <c r="J1096" s="345"/>
      <c r="K1096" s="349"/>
      <c r="L1096" s="344"/>
      <c r="M1096" s="350"/>
      <c r="N1096" s="351"/>
      <c r="O1096" s="352"/>
      <c r="P1096" s="353"/>
      <c r="Q1096" s="354"/>
      <c r="R1096" s="355"/>
      <c r="S1096" s="356"/>
      <c r="T1096" s="357"/>
      <c r="U1096" s="358"/>
      <c r="V1096" s="358"/>
      <c r="W1096" s="358"/>
      <c r="X1096" s="359"/>
      <c r="Y1096" s="344"/>
      <c r="Z1096" s="344"/>
      <c r="AA1096" s="344"/>
      <c r="AB1096" s="344"/>
      <c r="AC1096" s="344"/>
      <c r="AD1096" s="344"/>
      <c r="AE1096" s="344"/>
      <c r="AF1096" s="344"/>
      <c r="AG1096" s="101"/>
      <c r="AH1096" s="344"/>
    </row>
    <row r="1097">
      <c r="A1097" s="343"/>
      <c r="B1097" s="344"/>
      <c r="C1097" s="344"/>
      <c r="D1097" s="344"/>
      <c r="E1097" s="344"/>
      <c r="F1097" s="345"/>
      <c r="G1097" s="346"/>
      <c r="H1097" s="347"/>
      <c r="I1097" s="348"/>
      <c r="J1097" s="345"/>
      <c r="K1097" s="349"/>
      <c r="L1097" s="344"/>
      <c r="M1097" s="350"/>
      <c r="N1097" s="351"/>
      <c r="O1097" s="352"/>
      <c r="P1097" s="353"/>
      <c r="Q1097" s="354"/>
      <c r="R1097" s="355"/>
      <c r="S1097" s="356"/>
      <c r="T1097" s="357"/>
      <c r="U1097" s="358"/>
      <c r="V1097" s="358"/>
      <c r="W1097" s="358"/>
      <c r="X1097" s="359"/>
      <c r="Y1097" s="344"/>
      <c r="Z1097" s="344"/>
      <c r="AA1097" s="344"/>
      <c r="AB1097" s="344"/>
      <c r="AC1097" s="344"/>
      <c r="AD1097" s="344"/>
      <c r="AE1097" s="344"/>
      <c r="AF1097" s="344"/>
      <c r="AG1097" s="101"/>
      <c r="AH1097" s="344"/>
    </row>
    <row r="1098">
      <c r="A1098" s="343"/>
      <c r="B1098" s="344"/>
      <c r="C1098" s="344"/>
      <c r="D1098" s="344"/>
      <c r="E1098" s="344"/>
      <c r="F1098" s="345"/>
      <c r="G1098" s="346"/>
      <c r="H1098" s="347"/>
      <c r="I1098" s="348"/>
      <c r="J1098" s="345"/>
      <c r="K1098" s="349"/>
      <c r="L1098" s="344"/>
      <c r="M1098" s="350"/>
      <c r="N1098" s="351"/>
      <c r="O1098" s="352"/>
      <c r="P1098" s="353"/>
      <c r="Q1098" s="354"/>
      <c r="R1098" s="355"/>
      <c r="S1098" s="356"/>
      <c r="T1098" s="357"/>
      <c r="U1098" s="358"/>
      <c r="V1098" s="358"/>
      <c r="W1098" s="358"/>
      <c r="X1098" s="359"/>
      <c r="Y1098" s="344"/>
      <c r="Z1098" s="344"/>
      <c r="AA1098" s="344"/>
      <c r="AB1098" s="344"/>
      <c r="AC1098" s="344"/>
      <c r="AD1098" s="344"/>
      <c r="AE1098" s="344"/>
      <c r="AF1098" s="344"/>
      <c r="AG1098" s="101"/>
      <c r="AH1098" s="344"/>
    </row>
    <row r="1099">
      <c r="A1099" s="343"/>
      <c r="B1099" s="344"/>
      <c r="C1099" s="344"/>
      <c r="D1099" s="344"/>
      <c r="E1099" s="344"/>
      <c r="F1099" s="345"/>
      <c r="G1099" s="346"/>
      <c r="H1099" s="347"/>
      <c r="I1099" s="348"/>
      <c r="J1099" s="345"/>
      <c r="K1099" s="349"/>
      <c r="L1099" s="344"/>
      <c r="M1099" s="350"/>
      <c r="N1099" s="351"/>
      <c r="O1099" s="352"/>
      <c r="P1099" s="353"/>
      <c r="Q1099" s="354"/>
      <c r="R1099" s="355"/>
      <c r="S1099" s="356"/>
      <c r="T1099" s="357"/>
      <c r="U1099" s="358"/>
      <c r="V1099" s="358"/>
      <c r="W1099" s="358"/>
      <c r="X1099" s="359"/>
      <c r="Y1099" s="344"/>
      <c r="Z1099" s="344"/>
      <c r="AA1099" s="344"/>
      <c r="AB1099" s="344"/>
      <c r="AC1099" s="344"/>
      <c r="AD1099" s="344"/>
      <c r="AE1099" s="344"/>
      <c r="AF1099" s="344"/>
      <c r="AG1099" s="101"/>
      <c r="AH1099" s="344"/>
    </row>
    <row r="1100">
      <c r="A1100" s="343"/>
      <c r="B1100" s="344"/>
      <c r="C1100" s="344"/>
      <c r="D1100" s="344"/>
      <c r="E1100" s="344"/>
      <c r="F1100" s="345"/>
      <c r="G1100" s="346"/>
      <c r="H1100" s="347"/>
      <c r="I1100" s="348"/>
      <c r="J1100" s="345"/>
      <c r="K1100" s="349"/>
      <c r="L1100" s="344"/>
      <c r="M1100" s="350"/>
      <c r="N1100" s="351"/>
      <c r="O1100" s="352"/>
      <c r="P1100" s="353"/>
      <c r="Q1100" s="354"/>
      <c r="R1100" s="355"/>
      <c r="S1100" s="356"/>
      <c r="T1100" s="357"/>
      <c r="U1100" s="358"/>
      <c r="V1100" s="358"/>
      <c r="W1100" s="358"/>
      <c r="X1100" s="359"/>
      <c r="Y1100" s="344"/>
      <c r="Z1100" s="344"/>
      <c r="AA1100" s="344"/>
      <c r="AB1100" s="344"/>
      <c r="AC1100" s="344"/>
      <c r="AD1100" s="344"/>
      <c r="AE1100" s="344"/>
      <c r="AF1100" s="344"/>
      <c r="AG1100" s="101"/>
      <c r="AH1100" s="344"/>
    </row>
    <row r="1101">
      <c r="A1101" s="343"/>
      <c r="B1101" s="344"/>
      <c r="C1101" s="344"/>
      <c r="D1101" s="344"/>
      <c r="E1101" s="344"/>
      <c r="F1101" s="345"/>
      <c r="G1101" s="346"/>
      <c r="H1101" s="347"/>
      <c r="I1101" s="348"/>
      <c r="J1101" s="345"/>
      <c r="K1101" s="349"/>
      <c r="L1101" s="344"/>
      <c r="M1101" s="350"/>
      <c r="N1101" s="351"/>
      <c r="O1101" s="352"/>
      <c r="P1101" s="353"/>
      <c r="Q1101" s="354"/>
      <c r="R1101" s="355"/>
      <c r="S1101" s="356"/>
      <c r="T1101" s="357"/>
      <c r="U1101" s="358"/>
      <c r="V1101" s="358"/>
      <c r="W1101" s="358"/>
      <c r="X1101" s="359"/>
      <c r="Y1101" s="344"/>
      <c r="Z1101" s="344"/>
      <c r="AA1101" s="344"/>
      <c r="AB1101" s="344"/>
      <c r="AC1101" s="344"/>
      <c r="AD1101" s="344"/>
      <c r="AE1101" s="344"/>
      <c r="AF1101" s="344"/>
      <c r="AG1101" s="101"/>
      <c r="AH1101" s="344"/>
    </row>
    <row r="1102">
      <c r="A1102" s="343"/>
      <c r="B1102" s="344"/>
      <c r="C1102" s="344"/>
      <c r="D1102" s="344"/>
      <c r="E1102" s="344"/>
      <c r="F1102" s="345"/>
      <c r="G1102" s="346"/>
      <c r="H1102" s="347"/>
      <c r="I1102" s="348"/>
      <c r="J1102" s="345"/>
      <c r="K1102" s="349"/>
      <c r="L1102" s="344"/>
      <c r="M1102" s="350"/>
      <c r="N1102" s="351"/>
      <c r="O1102" s="352"/>
      <c r="P1102" s="353"/>
      <c r="Q1102" s="354"/>
      <c r="R1102" s="355"/>
      <c r="S1102" s="356"/>
      <c r="T1102" s="357"/>
      <c r="U1102" s="358"/>
      <c r="V1102" s="358"/>
      <c r="W1102" s="358"/>
      <c r="X1102" s="359"/>
      <c r="Y1102" s="344"/>
      <c r="Z1102" s="344"/>
      <c r="AA1102" s="344"/>
      <c r="AB1102" s="344"/>
      <c r="AC1102" s="344"/>
      <c r="AD1102" s="344"/>
      <c r="AE1102" s="344"/>
      <c r="AF1102" s="344"/>
      <c r="AG1102" s="101"/>
      <c r="AH1102" s="344"/>
    </row>
    <row r="1103">
      <c r="A1103" s="343"/>
      <c r="B1103" s="344"/>
      <c r="C1103" s="344"/>
      <c r="D1103" s="344"/>
      <c r="E1103" s="344"/>
      <c r="F1103" s="345"/>
      <c r="G1103" s="346"/>
      <c r="H1103" s="347"/>
      <c r="I1103" s="348"/>
      <c r="J1103" s="345"/>
      <c r="K1103" s="349"/>
      <c r="L1103" s="344"/>
      <c r="M1103" s="350"/>
      <c r="N1103" s="351"/>
      <c r="O1103" s="352"/>
      <c r="P1103" s="353"/>
      <c r="Q1103" s="354"/>
      <c r="R1103" s="355"/>
      <c r="S1103" s="356"/>
      <c r="T1103" s="357"/>
      <c r="U1103" s="358"/>
      <c r="V1103" s="358"/>
      <c r="W1103" s="358"/>
      <c r="X1103" s="359"/>
      <c r="Y1103" s="344"/>
      <c r="Z1103" s="344"/>
      <c r="AA1103" s="344"/>
      <c r="AB1103" s="344"/>
      <c r="AC1103" s="344"/>
      <c r="AD1103" s="344"/>
      <c r="AE1103" s="344"/>
      <c r="AF1103" s="344"/>
      <c r="AG1103" s="101"/>
      <c r="AH1103" s="344"/>
    </row>
    <row r="1104">
      <c r="A1104" s="343"/>
      <c r="B1104" s="344"/>
      <c r="C1104" s="344"/>
      <c r="D1104" s="344"/>
      <c r="E1104" s="344"/>
      <c r="F1104" s="345"/>
      <c r="G1104" s="346"/>
      <c r="H1104" s="347"/>
      <c r="I1104" s="348"/>
      <c r="J1104" s="345"/>
      <c r="K1104" s="349"/>
      <c r="L1104" s="344"/>
      <c r="M1104" s="350"/>
      <c r="N1104" s="351"/>
      <c r="O1104" s="352"/>
      <c r="P1104" s="353"/>
      <c r="Q1104" s="354"/>
      <c r="R1104" s="355"/>
      <c r="S1104" s="356"/>
      <c r="T1104" s="357"/>
      <c r="U1104" s="358"/>
      <c r="V1104" s="358"/>
      <c r="W1104" s="358"/>
      <c r="X1104" s="359"/>
      <c r="Y1104" s="344"/>
      <c r="Z1104" s="344"/>
      <c r="AA1104" s="344"/>
      <c r="AB1104" s="344"/>
      <c r="AC1104" s="344"/>
      <c r="AD1104" s="344"/>
      <c r="AE1104" s="344"/>
      <c r="AF1104" s="344"/>
      <c r="AG1104" s="101"/>
      <c r="AH1104" s="344"/>
    </row>
    <row r="1105">
      <c r="A1105" s="343"/>
      <c r="B1105" s="344"/>
      <c r="C1105" s="344"/>
      <c r="D1105" s="344"/>
      <c r="E1105" s="344"/>
      <c r="F1105" s="345"/>
      <c r="G1105" s="346"/>
      <c r="H1105" s="347"/>
      <c r="I1105" s="348"/>
      <c r="J1105" s="345"/>
      <c r="K1105" s="349"/>
      <c r="L1105" s="344"/>
      <c r="M1105" s="350"/>
      <c r="N1105" s="351"/>
      <c r="O1105" s="352"/>
      <c r="P1105" s="353"/>
      <c r="Q1105" s="354"/>
      <c r="R1105" s="355"/>
      <c r="S1105" s="356"/>
      <c r="T1105" s="357"/>
      <c r="U1105" s="358"/>
      <c r="V1105" s="358"/>
      <c r="W1105" s="358"/>
      <c r="X1105" s="359"/>
      <c r="Y1105" s="344"/>
      <c r="Z1105" s="344"/>
      <c r="AA1105" s="344"/>
      <c r="AB1105" s="344"/>
      <c r="AC1105" s="344"/>
      <c r="AD1105" s="344"/>
      <c r="AE1105" s="344"/>
      <c r="AF1105" s="344"/>
      <c r="AG1105" s="101"/>
      <c r="AH1105" s="344"/>
    </row>
    <row r="1106">
      <c r="A1106" s="343"/>
      <c r="B1106" s="344"/>
      <c r="C1106" s="344"/>
      <c r="D1106" s="344"/>
      <c r="E1106" s="344"/>
      <c r="F1106" s="345"/>
      <c r="G1106" s="346"/>
      <c r="H1106" s="347"/>
      <c r="I1106" s="348"/>
      <c r="J1106" s="345"/>
      <c r="K1106" s="349"/>
      <c r="L1106" s="344"/>
      <c r="M1106" s="350"/>
      <c r="N1106" s="351"/>
      <c r="O1106" s="352"/>
      <c r="P1106" s="353"/>
      <c r="Q1106" s="354"/>
      <c r="R1106" s="355"/>
      <c r="S1106" s="356"/>
      <c r="T1106" s="357"/>
      <c r="U1106" s="358"/>
      <c r="V1106" s="358"/>
      <c r="W1106" s="358"/>
      <c r="X1106" s="359"/>
      <c r="Y1106" s="344"/>
      <c r="Z1106" s="344"/>
      <c r="AA1106" s="344"/>
      <c r="AB1106" s="344"/>
      <c r="AC1106" s="344"/>
      <c r="AD1106" s="344"/>
      <c r="AE1106" s="344"/>
      <c r="AF1106" s="344"/>
      <c r="AG1106" s="101"/>
      <c r="AH1106" s="344"/>
    </row>
    <row r="1107">
      <c r="A1107" s="343"/>
      <c r="B1107" s="344"/>
      <c r="C1107" s="344"/>
      <c r="D1107" s="344"/>
      <c r="E1107" s="344"/>
      <c r="F1107" s="345"/>
      <c r="G1107" s="346"/>
      <c r="H1107" s="347"/>
      <c r="I1107" s="348"/>
      <c r="J1107" s="345"/>
      <c r="K1107" s="349"/>
      <c r="L1107" s="344"/>
      <c r="M1107" s="350"/>
      <c r="N1107" s="351"/>
      <c r="O1107" s="352"/>
      <c r="P1107" s="353"/>
      <c r="Q1107" s="354"/>
      <c r="R1107" s="355"/>
      <c r="S1107" s="356"/>
      <c r="T1107" s="357"/>
      <c r="U1107" s="358"/>
      <c r="V1107" s="358"/>
      <c r="W1107" s="358"/>
      <c r="X1107" s="359"/>
      <c r="Y1107" s="344"/>
      <c r="Z1107" s="344"/>
      <c r="AA1107" s="344"/>
      <c r="AB1107" s="344"/>
      <c r="AC1107" s="344"/>
      <c r="AD1107" s="344"/>
      <c r="AE1107" s="344"/>
      <c r="AF1107" s="344"/>
      <c r="AG1107" s="101"/>
      <c r="AH1107" s="344"/>
    </row>
    <row r="1108">
      <c r="A1108" s="343"/>
      <c r="B1108" s="344"/>
      <c r="C1108" s="344"/>
      <c r="D1108" s="344"/>
      <c r="E1108" s="344"/>
      <c r="F1108" s="345"/>
      <c r="G1108" s="346"/>
      <c r="H1108" s="347"/>
      <c r="I1108" s="348"/>
      <c r="J1108" s="345"/>
      <c r="K1108" s="349"/>
      <c r="L1108" s="344"/>
      <c r="M1108" s="350"/>
      <c r="N1108" s="351"/>
      <c r="O1108" s="352"/>
      <c r="P1108" s="353"/>
      <c r="Q1108" s="354"/>
      <c r="R1108" s="355"/>
      <c r="S1108" s="356"/>
      <c r="T1108" s="357"/>
      <c r="U1108" s="358"/>
      <c r="V1108" s="358"/>
      <c r="W1108" s="358"/>
      <c r="X1108" s="359"/>
      <c r="Y1108" s="344"/>
      <c r="Z1108" s="344"/>
      <c r="AA1108" s="344"/>
      <c r="AB1108" s="344"/>
      <c r="AC1108" s="344"/>
      <c r="AD1108" s="344"/>
      <c r="AE1108" s="344"/>
      <c r="AF1108" s="344"/>
      <c r="AG1108" s="101"/>
      <c r="AH1108" s="344"/>
    </row>
    <row r="1109">
      <c r="A1109" s="343"/>
      <c r="B1109" s="344"/>
      <c r="C1109" s="344"/>
      <c r="D1109" s="344"/>
      <c r="E1109" s="344"/>
      <c r="F1109" s="345"/>
      <c r="G1109" s="346"/>
      <c r="H1109" s="347"/>
      <c r="I1109" s="348"/>
      <c r="J1109" s="345"/>
      <c r="K1109" s="349"/>
      <c r="L1109" s="344"/>
      <c r="M1109" s="350"/>
      <c r="N1109" s="351"/>
      <c r="O1109" s="352"/>
      <c r="P1109" s="353"/>
      <c r="Q1109" s="354"/>
      <c r="R1109" s="355"/>
      <c r="S1109" s="356"/>
      <c r="T1109" s="357"/>
      <c r="U1109" s="358"/>
      <c r="V1109" s="358"/>
      <c r="W1109" s="358"/>
      <c r="X1109" s="359"/>
      <c r="Y1109" s="344"/>
      <c r="Z1109" s="344"/>
      <c r="AA1109" s="344"/>
      <c r="AB1109" s="344"/>
      <c r="AC1109" s="344"/>
      <c r="AD1109" s="344"/>
      <c r="AE1109" s="344"/>
      <c r="AF1109" s="344"/>
      <c r="AG1109" s="101"/>
      <c r="AH1109" s="344"/>
    </row>
    <row r="1110">
      <c r="A1110" s="343"/>
      <c r="B1110" s="344"/>
      <c r="C1110" s="344"/>
      <c r="D1110" s="344"/>
      <c r="E1110" s="344"/>
      <c r="F1110" s="345"/>
      <c r="G1110" s="346"/>
      <c r="H1110" s="347"/>
      <c r="I1110" s="348"/>
      <c r="J1110" s="345"/>
      <c r="K1110" s="349"/>
      <c r="L1110" s="344"/>
      <c r="M1110" s="350"/>
      <c r="N1110" s="351"/>
      <c r="O1110" s="352"/>
      <c r="P1110" s="353"/>
      <c r="Q1110" s="354"/>
      <c r="R1110" s="355"/>
      <c r="S1110" s="356"/>
      <c r="T1110" s="357"/>
      <c r="U1110" s="358"/>
      <c r="V1110" s="358"/>
      <c r="W1110" s="358"/>
      <c r="X1110" s="359"/>
      <c r="Y1110" s="344"/>
      <c r="Z1110" s="344"/>
      <c r="AA1110" s="344"/>
      <c r="AB1110" s="344"/>
      <c r="AC1110" s="344"/>
      <c r="AD1110" s="344"/>
      <c r="AE1110" s="344"/>
      <c r="AF1110" s="344"/>
      <c r="AG1110" s="101"/>
      <c r="AH1110" s="344"/>
    </row>
    <row r="1111">
      <c r="A1111" s="343"/>
      <c r="B1111" s="344"/>
      <c r="C1111" s="344"/>
      <c r="D1111" s="344"/>
      <c r="E1111" s="344"/>
      <c r="F1111" s="345"/>
      <c r="G1111" s="346"/>
      <c r="H1111" s="347"/>
      <c r="I1111" s="348"/>
      <c r="J1111" s="345"/>
      <c r="K1111" s="349"/>
      <c r="L1111" s="344"/>
      <c r="M1111" s="350"/>
      <c r="N1111" s="351"/>
      <c r="O1111" s="352"/>
      <c r="P1111" s="353"/>
      <c r="Q1111" s="354"/>
      <c r="R1111" s="355"/>
      <c r="S1111" s="356"/>
      <c r="T1111" s="357"/>
      <c r="U1111" s="358"/>
      <c r="V1111" s="358"/>
      <c r="W1111" s="358"/>
      <c r="X1111" s="359"/>
      <c r="Y1111" s="344"/>
      <c r="Z1111" s="344"/>
      <c r="AA1111" s="344"/>
      <c r="AB1111" s="344"/>
      <c r="AC1111" s="344"/>
      <c r="AD1111" s="344"/>
      <c r="AE1111" s="344"/>
      <c r="AF1111" s="344"/>
      <c r="AG1111" s="101"/>
      <c r="AH1111" s="344"/>
    </row>
    <row r="1112">
      <c r="A1112" s="343"/>
      <c r="B1112" s="344"/>
      <c r="C1112" s="344"/>
      <c r="D1112" s="344"/>
      <c r="E1112" s="344"/>
      <c r="F1112" s="345"/>
      <c r="G1112" s="346"/>
      <c r="H1112" s="347"/>
      <c r="I1112" s="348"/>
      <c r="J1112" s="345"/>
      <c r="K1112" s="349"/>
      <c r="L1112" s="344"/>
      <c r="M1112" s="350"/>
      <c r="N1112" s="351"/>
      <c r="O1112" s="352"/>
      <c r="P1112" s="353"/>
      <c r="Q1112" s="354"/>
      <c r="R1112" s="355"/>
      <c r="S1112" s="356"/>
      <c r="T1112" s="357"/>
      <c r="U1112" s="358"/>
      <c r="V1112" s="358"/>
      <c r="W1112" s="358"/>
      <c r="X1112" s="359"/>
      <c r="Y1112" s="344"/>
      <c r="Z1112" s="344"/>
      <c r="AA1112" s="344"/>
      <c r="AB1112" s="344"/>
      <c r="AC1112" s="344"/>
      <c r="AD1112" s="344"/>
      <c r="AE1112" s="344"/>
      <c r="AF1112" s="344"/>
      <c r="AG1112" s="101"/>
      <c r="AH1112" s="344"/>
    </row>
    <row r="1113">
      <c r="A1113" s="343"/>
      <c r="B1113" s="344"/>
      <c r="C1113" s="344"/>
      <c r="D1113" s="344"/>
      <c r="E1113" s="344"/>
      <c r="F1113" s="345"/>
      <c r="G1113" s="346"/>
      <c r="H1113" s="347"/>
      <c r="I1113" s="348"/>
      <c r="J1113" s="345"/>
      <c r="K1113" s="349"/>
      <c r="L1113" s="344"/>
      <c r="M1113" s="350"/>
      <c r="N1113" s="351"/>
      <c r="O1113" s="352"/>
      <c r="P1113" s="353"/>
      <c r="Q1113" s="354"/>
      <c r="R1113" s="355"/>
      <c r="S1113" s="356"/>
      <c r="T1113" s="357"/>
      <c r="U1113" s="358"/>
      <c r="V1113" s="358"/>
      <c r="W1113" s="358"/>
      <c r="X1113" s="359"/>
      <c r="Y1113" s="344"/>
      <c r="Z1113" s="344"/>
      <c r="AA1113" s="344"/>
      <c r="AB1113" s="344"/>
      <c r="AC1113" s="344"/>
      <c r="AD1113" s="344"/>
      <c r="AE1113" s="344"/>
      <c r="AF1113" s="344"/>
      <c r="AG1113" s="101"/>
      <c r="AH1113" s="344"/>
    </row>
    <row r="1114">
      <c r="A1114" s="343"/>
      <c r="B1114" s="344"/>
      <c r="C1114" s="344"/>
      <c r="D1114" s="344"/>
      <c r="E1114" s="344"/>
      <c r="F1114" s="345"/>
      <c r="G1114" s="346"/>
      <c r="H1114" s="347"/>
      <c r="I1114" s="348"/>
      <c r="J1114" s="345"/>
      <c r="K1114" s="349"/>
      <c r="L1114" s="344"/>
      <c r="M1114" s="350"/>
      <c r="N1114" s="351"/>
      <c r="O1114" s="352"/>
      <c r="P1114" s="353"/>
      <c r="Q1114" s="354"/>
      <c r="R1114" s="355"/>
      <c r="S1114" s="356"/>
      <c r="T1114" s="357"/>
      <c r="U1114" s="358"/>
      <c r="V1114" s="358"/>
      <c r="W1114" s="358"/>
      <c r="X1114" s="359"/>
      <c r="Y1114" s="344"/>
      <c r="Z1114" s="344"/>
      <c r="AA1114" s="344"/>
      <c r="AB1114" s="344"/>
      <c r="AC1114" s="344"/>
      <c r="AD1114" s="344"/>
      <c r="AE1114" s="344"/>
      <c r="AF1114" s="344"/>
      <c r="AG1114" s="101"/>
      <c r="AH1114" s="344"/>
    </row>
    <row r="1115">
      <c r="A1115" s="343"/>
      <c r="B1115" s="344"/>
      <c r="C1115" s="344"/>
      <c r="D1115" s="344"/>
      <c r="E1115" s="344"/>
      <c r="F1115" s="345"/>
      <c r="G1115" s="346"/>
      <c r="H1115" s="347"/>
      <c r="I1115" s="348"/>
      <c r="J1115" s="345"/>
      <c r="K1115" s="349"/>
      <c r="L1115" s="344"/>
      <c r="M1115" s="350"/>
      <c r="N1115" s="351"/>
      <c r="O1115" s="352"/>
      <c r="P1115" s="353"/>
      <c r="Q1115" s="354"/>
      <c r="R1115" s="355"/>
      <c r="S1115" s="356"/>
      <c r="T1115" s="357"/>
      <c r="U1115" s="358"/>
      <c r="V1115" s="358"/>
      <c r="W1115" s="358"/>
      <c r="X1115" s="359"/>
      <c r="Y1115" s="344"/>
      <c r="Z1115" s="344"/>
      <c r="AA1115" s="344"/>
      <c r="AB1115" s="344"/>
      <c r="AC1115" s="344"/>
      <c r="AD1115" s="344"/>
      <c r="AE1115" s="344"/>
      <c r="AF1115" s="344"/>
      <c r="AG1115" s="101"/>
      <c r="AH1115" s="344"/>
    </row>
    <row r="1116">
      <c r="A1116" s="343"/>
      <c r="B1116" s="344"/>
      <c r="C1116" s="344"/>
      <c r="D1116" s="344"/>
      <c r="E1116" s="344"/>
      <c r="F1116" s="345"/>
      <c r="G1116" s="346"/>
      <c r="H1116" s="347"/>
      <c r="I1116" s="348"/>
      <c r="J1116" s="345"/>
      <c r="K1116" s="349"/>
      <c r="L1116" s="344"/>
      <c r="M1116" s="350"/>
      <c r="N1116" s="351"/>
      <c r="O1116" s="352"/>
      <c r="P1116" s="353"/>
      <c r="Q1116" s="354"/>
      <c r="R1116" s="355"/>
      <c r="S1116" s="356"/>
      <c r="T1116" s="357"/>
      <c r="U1116" s="358"/>
      <c r="V1116" s="358"/>
      <c r="W1116" s="358"/>
      <c r="X1116" s="359"/>
      <c r="Y1116" s="344"/>
      <c r="Z1116" s="344"/>
      <c r="AA1116" s="344"/>
      <c r="AB1116" s="344"/>
      <c r="AC1116" s="344"/>
      <c r="AD1116" s="344"/>
      <c r="AE1116" s="344"/>
      <c r="AF1116" s="344"/>
      <c r="AG1116" s="101"/>
      <c r="AH1116" s="344"/>
    </row>
    <row r="1117">
      <c r="A1117" s="343"/>
      <c r="B1117" s="344"/>
      <c r="C1117" s="344"/>
      <c r="D1117" s="344"/>
      <c r="E1117" s="344"/>
      <c r="F1117" s="345"/>
      <c r="G1117" s="346"/>
      <c r="H1117" s="347"/>
      <c r="I1117" s="348"/>
      <c r="J1117" s="345"/>
      <c r="K1117" s="349"/>
      <c r="L1117" s="344"/>
      <c r="M1117" s="350"/>
      <c r="N1117" s="351"/>
      <c r="O1117" s="352"/>
      <c r="P1117" s="353"/>
      <c r="Q1117" s="354"/>
      <c r="R1117" s="355"/>
      <c r="S1117" s="356"/>
      <c r="T1117" s="357"/>
      <c r="U1117" s="358"/>
      <c r="V1117" s="358"/>
      <c r="W1117" s="358"/>
      <c r="X1117" s="359"/>
      <c r="Y1117" s="344"/>
      <c r="Z1117" s="344"/>
      <c r="AA1117" s="344"/>
      <c r="AB1117" s="344"/>
      <c r="AC1117" s="344"/>
      <c r="AD1117" s="344"/>
      <c r="AE1117" s="344"/>
      <c r="AF1117" s="344"/>
      <c r="AG1117" s="101"/>
      <c r="AH1117" s="344"/>
    </row>
    <row r="1118">
      <c r="A1118" s="343"/>
      <c r="B1118" s="344"/>
      <c r="C1118" s="344"/>
      <c r="D1118" s="344"/>
      <c r="E1118" s="344"/>
      <c r="F1118" s="345"/>
      <c r="G1118" s="346"/>
      <c r="H1118" s="347"/>
      <c r="I1118" s="348"/>
      <c r="J1118" s="345"/>
      <c r="K1118" s="349"/>
      <c r="L1118" s="344"/>
      <c r="M1118" s="350"/>
      <c r="N1118" s="351"/>
      <c r="O1118" s="352"/>
      <c r="P1118" s="353"/>
      <c r="Q1118" s="354"/>
      <c r="R1118" s="355"/>
      <c r="S1118" s="356"/>
      <c r="T1118" s="357"/>
      <c r="U1118" s="358"/>
      <c r="V1118" s="358"/>
      <c r="W1118" s="358"/>
      <c r="X1118" s="359"/>
      <c r="Y1118" s="344"/>
      <c r="Z1118" s="344"/>
      <c r="AA1118" s="344"/>
      <c r="AB1118" s="344"/>
      <c r="AC1118" s="344"/>
      <c r="AD1118" s="344"/>
      <c r="AE1118" s="344"/>
      <c r="AF1118" s="344"/>
      <c r="AG1118" s="101"/>
      <c r="AH1118" s="344"/>
    </row>
    <row r="1119">
      <c r="A1119" s="343"/>
      <c r="B1119" s="344"/>
      <c r="C1119" s="344"/>
      <c r="D1119" s="344"/>
      <c r="E1119" s="344"/>
      <c r="F1119" s="345"/>
      <c r="G1119" s="346"/>
      <c r="H1119" s="347"/>
      <c r="I1119" s="348"/>
      <c r="J1119" s="345"/>
      <c r="K1119" s="349"/>
      <c r="L1119" s="344"/>
      <c r="M1119" s="350"/>
      <c r="N1119" s="351"/>
      <c r="O1119" s="352"/>
      <c r="P1119" s="353"/>
      <c r="Q1119" s="354"/>
      <c r="R1119" s="355"/>
      <c r="S1119" s="356"/>
      <c r="T1119" s="357"/>
      <c r="U1119" s="358"/>
      <c r="V1119" s="358"/>
      <c r="W1119" s="358"/>
      <c r="X1119" s="359"/>
      <c r="Y1119" s="344"/>
      <c r="Z1119" s="344"/>
      <c r="AA1119" s="344"/>
      <c r="AB1119" s="344"/>
      <c r="AC1119" s="344"/>
      <c r="AD1119" s="344"/>
      <c r="AE1119" s="344"/>
      <c r="AF1119" s="344"/>
      <c r="AG1119" s="101"/>
      <c r="AH1119" s="344"/>
    </row>
    <row r="1120">
      <c r="A1120" s="343"/>
      <c r="B1120" s="344"/>
      <c r="C1120" s="344"/>
      <c r="D1120" s="344"/>
      <c r="E1120" s="344"/>
      <c r="F1120" s="345"/>
      <c r="G1120" s="346"/>
      <c r="H1120" s="347"/>
      <c r="I1120" s="348"/>
      <c r="J1120" s="345"/>
      <c r="K1120" s="349"/>
      <c r="L1120" s="344"/>
      <c r="M1120" s="350"/>
      <c r="N1120" s="351"/>
      <c r="O1120" s="352"/>
      <c r="P1120" s="353"/>
      <c r="Q1120" s="354"/>
      <c r="R1120" s="355"/>
      <c r="S1120" s="356"/>
      <c r="T1120" s="357"/>
      <c r="U1120" s="358"/>
      <c r="V1120" s="358"/>
      <c r="W1120" s="358"/>
      <c r="X1120" s="359"/>
      <c r="Y1120" s="344"/>
      <c r="Z1120" s="344"/>
      <c r="AA1120" s="344"/>
      <c r="AB1120" s="344"/>
      <c r="AC1120" s="344"/>
      <c r="AD1120" s="344"/>
      <c r="AE1120" s="344"/>
      <c r="AF1120" s="344"/>
      <c r="AG1120" s="101"/>
      <c r="AH1120" s="344"/>
    </row>
    <row r="1121">
      <c r="A1121" s="343"/>
      <c r="B1121" s="344"/>
      <c r="C1121" s="344"/>
      <c r="D1121" s="344"/>
      <c r="E1121" s="344"/>
      <c r="F1121" s="345"/>
      <c r="G1121" s="346"/>
      <c r="H1121" s="347"/>
      <c r="I1121" s="348"/>
      <c r="J1121" s="345"/>
      <c r="K1121" s="349"/>
      <c r="L1121" s="344"/>
      <c r="M1121" s="350"/>
      <c r="N1121" s="351"/>
      <c r="O1121" s="352"/>
      <c r="P1121" s="353"/>
      <c r="Q1121" s="354"/>
      <c r="R1121" s="355"/>
      <c r="S1121" s="356"/>
      <c r="T1121" s="357"/>
      <c r="U1121" s="358"/>
      <c r="V1121" s="358"/>
      <c r="W1121" s="358"/>
      <c r="X1121" s="359"/>
      <c r="Y1121" s="344"/>
      <c r="Z1121" s="344"/>
      <c r="AA1121" s="344"/>
      <c r="AB1121" s="344"/>
      <c r="AC1121" s="344"/>
      <c r="AD1121" s="344"/>
      <c r="AE1121" s="344"/>
      <c r="AF1121" s="344"/>
      <c r="AG1121" s="101"/>
      <c r="AH1121" s="344"/>
    </row>
    <row r="1122">
      <c r="A1122" s="343"/>
      <c r="B1122" s="344"/>
      <c r="C1122" s="344"/>
      <c r="D1122" s="344"/>
      <c r="E1122" s="344"/>
      <c r="F1122" s="345"/>
      <c r="G1122" s="346"/>
      <c r="H1122" s="347"/>
      <c r="I1122" s="348"/>
      <c r="J1122" s="345"/>
      <c r="K1122" s="349"/>
      <c r="L1122" s="344"/>
      <c r="M1122" s="350"/>
      <c r="N1122" s="351"/>
      <c r="O1122" s="352"/>
      <c r="P1122" s="353"/>
      <c r="Q1122" s="354"/>
      <c r="R1122" s="355"/>
      <c r="S1122" s="356"/>
      <c r="T1122" s="357"/>
      <c r="U1122" s="358"/>
      <c r="V1122" s="358"/>
      <c r="W1122" s="358"/>
      <c r="X1122" s="359"/>
      <c r="Y1122" s="344"/>
      <c r="Z1122" s="344"/>
      <c r="AA1122" s="344"/>
      <c r="AB1122" s="344"/>
      <c r="AC1122" s="344"/>
      <c r="AD1122" s="344"/>
      <c r="AE1122" s="344"/>
      <c r="AF1122" s="344"/>
      <c r="AG1122" s="101"/>
      <c r="AH1122" s="344"/>
    </row>
    <row r="1123">
      <c r="A1123" s="343"/>
      <c r="B1123" s="344"/>
      <c r="C1123" s="344"/>
      <c r="D1123" s="344"/>
      <c r="E1123" s="344"/>
      <c r="F1123" s="345"/>
      <c r="G1123" s="346"/>
      <c r="H1123" s="347"/>
      <c r="I1123" s="348"/>
      <c r="J1123" s="345"/>
      <c r="K1123" s="349"/>
      <c r="L1123" s="344"/>
      <c r="M1123" s="350"/>
      <c r="N1123" s="351"/>
      <c r="O1123" s="352"/>
      <c r="P1123" s="353"/>
      <c r="Q1123" s="354"/>
      <c r="R1123" s="355"/>
      <c r="S1123" s="356"/>
      <c r="T1123" s="357"/>
      <c r="U1123" s="358"/>
      <c r="V1123" s="358"/>
      <c r="W1123" s="358"/>
      <c r="X1123" s="359"/>
      <c r="Y1123" s="344"/>
      <c r="Z1123" s="344"/>
      <c r="AA1123" s="344"/>
      <c r="AB1123" s="344"/>
      <c r="AC1123" s="344"/>
      <c r="AD1123" s="344"/>
      <c r="AE1123" s="344"/>
      <c r="AF1123" s="344"/>
      <c r="AG1123" s="101"/>
      <c r="AH1123" s="344"/>
    </row>
    <row r="1124">
      <c r="A1124" s="343"/>
      <c r="B1124" s="344"/>
      <c r="C1124" s="344"/>
      <c r="D1124" s="344"/>
      <c r="E1124" s="344"/>
      <c r="F1124" s="345"/>
      <c r="G1124" s="346"/>
      <c r="H1124" s="347"/>
      <c r="I1124" s="348"/>
      <c r="J1124" s="345"/>
      <c r="K1124" s="349"/>
      <c r="L1124" s="344"/>
      <c r="M1124" s="350"/>
      <c r="N1124" s="351"/>
      <c r="O1124" s="352"/>
      <c r="P1124" s="353"/>
      <c r="Q1124" s="354"/>
      <c r="R1124" s="355"/>
      <c r="S1124" s="356"/>
      <c r="T1124" s="357"/>
      <c r="U1124" s="358"/>
      <c r="V1124" s="358"/>
      <c r="W1124" s="358"/>
      <c r="X1124" s="359"/>
      <c r="Y1124" s="344"/>
      <c r="Z1124" s="344"/>
      <c r="AA1124" s="344"/>
      <c r="AB1124" s="344"/>
      <c r="AC1124" s="344"/>
      <c r="AD1124" s="344"/>
      <c r="AE1124" s="344"/>
      <c r="AF1124" s="344"/>
      <c r="AG1124" s="101"/>
      <c r="AH1124" s="344"/>
    </row>
    <row r="1125">
      <c r="A1125" s="343"/>
      <c r="B1125" s="344"/>
      <c r="C1125" s="344"/>
      <c r="D1125" s="344"/>
      <c r="E1125" s="344"/>
      <c r="F1125" s="345"/>
      <c r="G1125" s="346"/>
      <c r="H1125" s="347"/>
      <c r="I1125" s="348"/>
      <c r="J1125" s="345"/>
      <c r="K1125" s="349"/>
      <c r="L1125" s="344"/>
      <c r="M1125" s="350"/>
      <c r="N1125" s="351"/>
      <c r="O1125" s="352"/>
      <c r="P1125" s="353"/>
      <c r="Q1125" s="354"/>
      <c r="R1125" s="355"/>
      <c r="S1125" s="356"/>
      <c r="T1125" s="357"/>
      <c r="U1125" s="358"/>
      <c r="V1125" s="358"/>
      <c r="W1125" s="358"/>
      <c r="X1125" s="359"/>
      <c r="Y1125" s="344"/>
      <c r="Z1125" s="344"/>
      <c r="AA1125" s="344"/>
      <c r="AB1125" s="344"/>
      <c r="AC1125" s="344"/>
      <c r="AD1125" s="344"/>
      <c r="AE1125" s="344"/>
      <c r="AF1125" s="344"/>
      <c r="AG1125" s="101"/>
      <c r="AH1125" s="344"/>
    </row>
    <row r="1126">
      <c r="A1126" s="343"/>
      <c r="B1126" s="344"/>
      <c r="C1126" s="344"/>
      <c r="D1126" s="344"/>
      <c r="E1126" s="344"/>
      <c r="F1126" s="345"/>
      <c r="G1126" s="346"/>
      <c r="H1126" s="347"/>
      <c r="I1126" s="348"/>
      <c r="J1126" s="345"/>
      <c r="K1126" s="349"/>
      <c r="L1126" s="344"/>
      <c r="M1126" s="350"/>
      <c r="N1126" s="351"/>
      <c r="O1126" s="352"/>
      <c r="P1126" s="353"/>
      <c r="Q1126" s="354"/>
      <c r="R1126" s="355"/>
      <c r="S1126" s="356"/>
      <c r="T1126" s="357"/>
      <c r="U1126" s="358"/>
      <c r="V1126" s="358"/>
      <c r="W1126" s="358"/>
      <c r="X1126" s="359"/>
      <c r="Y1126" s="344"/>
      <c r="Z1126" s="344"/>
      <c r="AA1126" s="344"/>
      <c r="AB1126" s="344"/>
      <c r="AC1126" s="344"/>
      <c r="AD1126" s="344"/>
      <c r="AE1126" s="344"/>
      <c r="AF1126" s="344"/>
      <c r="AG1126" s="101"/>
      <c r="AH1126" s="344"/>
    </row>
    <row r="1127">
      <c r="A1127" s="343"/>
      <c r="B1127" s="344"/>
      <c r="C1127" s="344"/>
      <c r="D1127" s="344"/>
      <c r="E1127" s="344"/>
      <c r="F1127" s="345"/>
      <c r="G1127" s="346"/>
      <c r="H1127" s="347"/>
      <c r="I1127" s="348"/>
      <c r="J1127" s="345"/>
      <c r="K1127" s="349"/>
      <c r="L1127" s="344"/>
      <c r="M1127" s="350"/>
      <c r="N1127" s="351"/>
      <c r="O1127" s="352"/>
      <c r="P1127" s="353"/>
      <c r="Q1127" s="354"/>
      <c r="R1127" s="355"/>
      <c r="S1127" s="356"/>
      <c r="T1127" s="357"/>
      <c r="U1127" s="358"/>
      <c r="V1127" s="358"/>
      <c r="W1127" s="358"/>
      <c r="X1127" s="359"/>
      <c r="Y1127" s="344"/>
      <c r="Z1127" s="344"/>
      <c r="AA1127" s="344"/>
      <c r="AB1127" s="344"/>
      <c r="AC1127" s="344"/>
      <c r="AD1127" s="344"/>
      <c r="AE1127" s="344"/>
      <c r="AF1127" s="344"/>
      <c r="AG1127" s="101"/>
      <c r="AH1127" s="344"/>
    </row>
    <row r="1128">
      <c r="A1128" s="343"/>
      <c r="B1128" s="344"/>
      <c r="C1128" s="344"/>
      <c r="D1128" s="344"/>
      <c r="E1128" s="344"/>
      <c r="F1128" s="345"/>
      <c r="G1128" s="346"/>
      <c r="H1128" s="347"/>
      <c r="I1128" s="348"/>
      <c r="J1128" s="345"/>
      <c r="K1128" s="349"/>
      <c r="L1128" s="344"/>
      <c r="M1128" s="350"/>
      <c r="N1128" s="351"/>
      <c r="O1128" s="352"/>
      <c r="P1128" s="353"/>
      <c r="Q1128" s="354"/>
      <c r="R1128" s="355"/>
      <c r="S1128" s="356"/>
      <c r="T1128" s="357"/>
      <c r="U1128" s="358"/>
      <c r="V1128" s="358"/>
      <c r="W1128" s="358"/>
      <c r="X1128" s="359"/>
      <c r="Y1128" s="344"/>
      <c r="Z1128" s="344"/>
      <c r="AA1128" s="344"/>
      <c r="AB1128" s="344"/>
      <c r="AC1128" s="344"/>
      <c r="AD1128" s="344"/>
      <c r="AE1128" s="344"/>
      <c r="AF1128" s="344"/>
      <c r="AG1128" s="101"/>
      <c r="AH1128" s="344"/>
    </row>
    <row r="1129">
      <c r="A1129" s="343"/>
      <c r="B1129" s="344"/>
      <c r="C1129" s="344"/>
      <c r="D1129" s="344"/>
      <c r="E1129" s="344"/>
      <c r="F1129" s="345"/>
      <c r="G1129" s="346"/>
      <c r="H1129" s="347"/>
      <c r="I1129" s="348"/>
      <c r="J1129" s="345"/>
      <c r="K1129" s="349"/>
      <c r="L1129" s="344"/>
      <c r="M1129" s="350"/>
      <c r="N1129" s="351"/>
      <c r="O1129" s="352"/>
      <c r="P1129" s="353"/>
      <c r="Q1129" s="354"/>
      <c r="R1129" s="355"/>
      <c r="S1129" s="356"/>
      <c r="T1129" s="357"/>
      <c r="U1129" s="358"/>
      <c r="V1129" s="358"/>
      <c r="W1129" s="358"/>
      <c r="X1129" s="359"/>
      <c r="Y1129" s="344"/>
      <c r="Z1129" s="344"/>
      <c r="AA1129" s="344"/>
      <c r="AB1129" s="344"/>
      <c r="AC1129" s="344"/>
      <c r="AD1129" s="344"/>
      <c r="AE1129" s="344"/>
      <c r="AF1129" s="344"/>
      <c r="AG1129" s="101"/>
      <c r="AH1129" s="344"/>
    </row>
    <row r="1130">
      <c r="A1130" s="343"/>
      <c r="B1130" s="344"/>
      <c r="C1130" s="344"/>
      <c r="D1130" s="344"/>
      <c r="E1130" s="344"/>
      <c r="F1130" s="345"/>
      <c r="G1130" s="346"/>
      <c r="H1130" s="347"/>
      <c r="I1130" s="348"/>
      <c r="J1130" s="345"/>
      <c r="K1130" s="349"/>
      <c r="L1130" s="344"/>
      <c r="M1130" s="350"/>
      <c r="N1130" s="351"/>
      <c r="O1130" s="352"/>
      <c r="P1130" s="353"/>
      <c r="Q1130" s="354"/>
      <c r="R1130" s="355"/>
      <c r="S1130" s="356"/>
      <c r="T1130" s="357"/>
      <c r="U1130" s="358"/>
      <c r="V1130" s="358"/>
      <c r="W1130" s="358"/>
      <c r="X1130" s="359"/>
      <c r="Y1130" s="344"/>
      <c r="Z1130" s="344"/>
      <c r="AA1130" s="344"/>
      <c r="AB1130" s="344"/>
      <c r="AC1130" s="344"/>
      <c r="AD1130" s="344"/>
      <c r="AE1130" s="344"/>
      <c r="AF1130" s="344"/>
      <c r="AG1130" s="101"/>
      <c r="AH1130" s="344"/>
    </row>
    <row r="1131">
      <c r="A1131" s="343"/>
      <c r="B1131" s="344"/>
      <c r="C1131" s="344"/>
      <c r="D1131" s="344"/>
      <c r="E1131" s="344"/>
      <c r="F1131" s="345"/>
      <c r="G1131" s="346"/>
      <c r="H1131" s="347"/>
      <c r="I1131" s="348"/>
      <c r="J1131" s="345"/>
      <c r="K1131" s="349"/>
      <c r="L1131" s="344"/>
      <c r="M1131" s="350"/>
      <c r="N1131" s="351"/>
      <c r="O1131" s="352"/>
      <c r="P1131" s="353"/>
      <c r="Q1131" s="354"/>
      <c r="R1131" s="355"/>
      <c r="S1131" s="356"/>
      <c r="T1131" s="357"/>
      <c r="U1131" s="358"/>
      <c r="V1131" s="358"/>
      <c r="W1131" s="358"/>
      <c r="X1131" s="359"/>
      <c r="Y1131" s="344"/>
      <c r="Z1131" s="344"/>
      <c r="AA1131" s="344"/>
      <c r="AB1131" s="344"/>
      <c r="AC1131" s="344"/>
      <c r="AD1131" s="344"/>
      <c r="AE1131" s="344"/>
      <c r="AF1131" s="344"/>
      <c r="AG1131" s="101"/>
      <c r="AH1131" s="344"/>
    </row>
    <row r="1132">
      <c r="A1132" s="343"/>
      <c r="B1132" s="344"/>
      <c r="C1132" s="344"/>
      <c r="D1132" s="344"/>
      <c r="E1132" s="344"/>
      <c r="F1132" s="345"/>
      <c r="G1132" s="346"/>
      <c r="H1132" s="347"/>
      <c r="I1132" s="348"/>
      <c r="J1132" s="345"/>
      <c r="K1132" s="349"/>
      <c r="L1132" s="344"/>
      <c r="M1132" s="350"/>
      <c r="N1132" s="351"/>
      <c r="O1132" s="352"/>
      <c r="P1132" s="353"/>
      <c r="Q1132" s="354"/>
      <c r="R1132" s="355"/>
      <c r="S1132" s="356"/>
      <c r="T1132" s="357"/>
      <c r="U1132" s="358"/>
      <c r="V1132" s="358"/>
      <c r="W1132" s="358"/>
      <c r="X1132" s="359"/>
      <c r="Y1132" s="344"/>
      <c r="Z1132" s="344"/>
      <c r="AA1132" s="344"/>
      <c r="AB1132" s="344"/>
      <c r="AC1132" s="344"/>
      <c r="AD1132" s="344"/>
      <c r="AE1132" s="344"/>
      <c r="AF1132" s="344"/>
      <c r="AG1132" s="101"/>
      <c r="AH1132" s="344"/>
    </row>
    <row r="1133">
      <c r="A1133" s="343"/>
      <c r="B1133" s="344"/>
      <c r="C1133" s="344"/>
      <c r="D1133" s="344"/>
      <c r="E1133" s="344"/>
      <c r="F1133" s="345"/>
      <c r="G1133" s="346"/>
      <c r="H1133" s="347"/>
      <c r="I1133" s="348"/>
      <c r="J1133" s="345"/>
      <c r="K1133" s="349"/>
      <c r="L1133" s="344"/>
      <c r="M1133" s="350"/>
      <c r="N1133" s="351"/>
      <c r="O1133" s="352"/>
      <c r="P1133" s="353"/>
      <c r="Q1133" s="354"/>
      <c r="R1133" s="355"/>
      <c r="S1133" s="356"/>
      <c r="T1133" s="357"/>
      <c r="U1133" s="358"/>
      <c r="V1133" s="358"/>
      <c r="W1133" s="358"/>
      <c r="X1133" s="359"/>
      <c r="Y1133" s="344"/>
      <c r="Z1133" s="344"/>
      <c r="AA1133" s="344"/>
      <c r="AB1133" s="344"/>
      <c r="AC1133" s="344"/>
      <c r="AD1133" s="344"/>
      <c r="AE1133" s="344"/>
      <c r="AF1133" s="344"/>
      <c r="AG1133" s="101"/>
      <c r="AH1133" s="344"/>
    </row>
    <row r="1134">
      <c r="A1134" s="343"/>
      <c r="B1134" s="344"/>
      <c r="C1134" s="344"/>
      <c r="D1134" s="344"/>
      <c r="E1134" s="344"/>
      <c r="F1134" s="345"/>
      <c r="G1134" s="346"/>
      <c r="H1134" s="347"/>
      <c r="I1134" s="348"/>
      <c r="J1134" s="345"/>
      <c r="K1134" s="349"/>
      <c r="L1134" s="344"/>
      <c r="M1134" s="350"/>
      <c r="N1134" s="351"/>
      <c r="O1134" s="352"/>
      <c r="P1134" s="353"/>
      <c r="Q1134" s="354"/>
      <c r="R1134" s="355"/>
      <c r="S1134" s="356"/>
      <c r="T1134" s="357"/>
      <c r="U1134" s="358"/>
      <c r="V1134" s="358"/>
      <c r="W1134" s="358"/>
      <c r="X1134" s="359"/>
      <c r="Y1134" s="344"/>
      <c r="Z1134" s="344"/>
      <c r="AA1134" s="344"/>
      <c r="AB1134" s="344"/>
      <c r="AC1134" s="344"/>
      <c r="AD1134" s="344"/>
      <c r="AE1134" s="344"/>
      <c r="AF1134" s="344"/>
      <c r="AG1134" s="101"/>
      <c r="AH1134" s="344"/>
    </row>
  </sheetData>
  <conditionalFormatting sqref="W1:W1134">
    <cfRule type="cellIs" dxfId="3" priority="1" operator="equal">
      <formula>"Late"</formula>
    </cfRule>
  </conditionalFormatting>
  <dataValidations>
    <dataValidation type="custom" allowBlank="1" showDropDown="1" showErrorMessage="1" sqref="J39">
      <formula1>ISNUMBER(J39:J1171)</formula1>
    </dataValidation>
    <dataValidation type="list" allowBlank="1" showErrorMessage="1" sqref="N2:N1134">
      <formula1>'NONG Project Timeline-OPM updat'!$B$8:$B$65</formula1>
    </dataValidation>
    <dataValidation type="custom" allowBlank="1" showDropDown="1" showErrorMessage="1" sqref="I37">
      <formula1>ISNUMBER(I37:I133)</formula1>
    </dataValidation>
    <dataValidation type="custom" allowBlank="1" showDropDown="1" showErrorMessage="1" sqref="I17:J17">
      <formula1>ISNUMBER(I17:I133)</formula1>
    </dataValidation>
    <dataValidation type="custom" allowBlank="1" showDropDown="1" showErrorMessage="1" sqref="J26">
      <formula1>ISNUMBER(J26:J1148)</formula1>
    </dataValidation>
    <dataValidation type="custom" allowBlank="1" showDropDown="1" showErrorMessage="1" sqref="I40">
      <formula1>ISNUMBER(I40:I133)</formula1>
    </dataValidation>
    <dataValidation type="custom" allowBlank="1" showDropDown="1" showErrorMessage="1" sqref="I7:J7">
      <formula1>ISNUMBER(I7:I133)</formula1>
    </dataValidation>
    <dataValidation type="custom" allowBlank="1" showDropDown="1" showErrorMessage="1" sqref="I10:J10">
      <formula1>ISNUMBER(I10:I133)</formula1>
    </dataValidation>
    <dataValidation type="list" allowBlank="1" showErrorMessage="1" sqref="G2:G50 G52:G84 G89:G98 G107:G109">
      <formula1>#REF!</formula1>
    </dataValidation>
    <dataValidation type="custom" allowBlank="1" showDropDown="1" showErrorMessage="1" sqref="I4:J4">
      <formula1>ISNUMBER(I4:I133)</formula1>
    </dataValidation>
    <dataValidation type="custom" allowBlank="1" showDropDown="1" showErrorMessage="1" sqref="I33">
      <formula1>ISNUMBER(I33:I133)</formula1>
    </dataValidation>
    <dataValidation type="custom" allowBlank="1" showDropDown="1" showErrorMessage="1" sqref="J119:J121 J130:J132">
      <formula1>ISNUMBER(J119:J1118)</formula1>
    </dataValidation>
    <dataValidation type="list" allowBlank="1" showErrorMessage="1" sqref="B2:B118 B122:B129 B134:B1134">
      <formula1>"FAE,WH,ME,PQE,TE,MFG ,IQC,MFG,GG-PQE,ORT,MFG NONG "</formula1>
    </dataValidation>
    <dataValidation type="custom" allowBlank="1" showDropDown="1" showErrorMessage="1" sqref="I23:J23">
      <formula1>ISNUMBER(I23:I133)</formula1>
    </dataValidation>
    <dataValidation type="custom" allowBlank="1" showDropDown="1" showErrorMessage="1" sqref="J89:J99">
      <formula1>ISNUMBER(J89:J1241)</formula1>
    </dataValidation>
    <dataValidation type="custom" allowBlank="1" showDropDown="1" showErrorMessage="1" sqref="I27">
      <formula1>ISNUMBER(I27:I133)</formula1>
    </dataValidation>
    <dataValidation type="custom" allowBlank="1" showDropDown="1" showErrorMessage="1" sqref="I133">
      <formula1>ISNUMBER(I133:I1238)</formula1>
    </dataValidation>
    <dataValidation type="custom" allowBlank="1" showDropDown="1" showErrorMessage="1" sqref="I3:J3">
      <formula1>ISNUMBER(I3:I133)</formula1>
    </dataValidation>
    <dataValidation type="custom" allowBlank="1" showDropDown="1" showErrorMessage="1" sqref="J111:J113">
      <formula1>ISNUMBER(J111:J1259)</formula1>
    </dataValidation>
    <dataValidation type="custom" allowBlank="1" showDropDown="1" showErrorMessage="1" sqref="I13:J13">
      <formula1>ISNUMBER(I13:I133)</formula1>
    </dataValidation>
    <dataValidation type="custom" allowBlank="1" showDropDown="1" showErrorMessage="1" sqref="I24:J24">
      <formula1>ISNUMBER(I24:I133)</formula1>
    </dataValidation>
    <dataValidation type="custom" allowBlank="1" showDropDown="1" showErrorMessage="1" sqref="I14:J14">
      <formula1>ISNUMBER(I14:I133)</formula1>
    </dataValidation>
    <dataValidation type="list" allowBlank="1" showErrorMessage="1" sqref="G105">
      <formula1>'Bidding list 26'!$B$4:$B$27</formula1>
    </dataValidation>
    <dataValidation type="list" allowBlank="1" showErrorMessage="1" sqref="M2:M1134">
      <formula1>'G Project Timeline-OPM update'!$B$7:$B$47</formula1>
    </dataValidation>
    <dataValidation type="custom" allowBlank="1" showDropDown="1" showErrorMessage="1" sqref="J142:J146 J151">
      <formula1>ISNUMBER(J142:J2137)</formula1>
    </dataValidation>
    <dataValidation type="custom" allowBlank="1" showDropDown="1" showErrorMessage="1" sqref="I34">
      <formula1>ISNUMBER(I34:I133)</formula1>
    </dataValidation>
    <dataValidation type="custom" allowBlank="1" showDropDown="1" showErrorMessage="1" sqref="J110 J122:J126">
      <formula1>ISNUMBER(J110:J1255)</formula1>
    </dataValidation>
    <dataValidation type="custom" allowBlank="1" showDropDown="1" showErrorMessage="1" sqref="I12:J12">
      <formula1>ISNUMBER(I12:I133)</formula1>
    </dataValidation>
    <dataValidation type="custom" allowBlank="1" showDropDown="1" showErrorMessage="1" sqref="I22:J22">
      <formula1>ISNUMBER(I22:I133)</formula1>
    </dataValidation>
    <dataValidation type="custom" allowBlank="1" showDropDown="1" showErrorMessage="1" sqref="I2:J2">
      <formula1>ISNUMBER(I2:I133)</formula1>
    </dataValidation>
    <dataValidation type="custom" allowBlank="1" showDropDown="1" showErrorMessage="1" sqref="I9:J9">
      <formula1>ISNUMBER(I9:I133)</formula1>
    </dataValidation>
    <dataValidation type="custom" allowBlank="1" showDropDown="1" showErrorMessage="1" sqref="I39">
      <formula1>ISNUMBER(I39:I133)</formula1>
    </dataValidation>
    <dataValidation type="list" allowBlank="1" showErrorMessage="1" sqref="X2:X1134">
      <formula1>"New Buy,Leverage"</formula1>
    </dataValidation>
    <dataValidation type="custom" allowBlank="1" showDropDown="1" showErrorMessage="1" sqref="I19:J19">
      <formula1>ISNUMBER(I19:I133)</formula1>
    </dataValidation>
    <dataValidation type="list" allowBlank="1" showErrorMessage="1" sqref="Y2:Y1134">
      <formula1>"G,Q,L"</formula1>
    </dataValidation>
    <dataValidation type="custom" allowBlank="1" showDropDown="1" showErrorMessage="1" sqref="I29">
      <formula1>ISNUMBER(I29:I133)</formula1>
    </dataValidation>
    <dataValidation type="custom" allowBlank="1" showDropDown="1" showErrorMessage="1" sqref="J27:J33">
      <formula1>ISNUMBER(J27:J1150)</formula1>
    </dataValidation>
    <dataValidation type="custom" allowBlank="1" showDropDown="1" showErrorMessage="1" sqref="I21:J21">
      <formula1>ISNUMBER(I21:I133)</formula1>
    </dataValidation>
    <dataValidation type="custom" allowBlank="1" showDropDown="1" showErrorMessage="1" sqref="I74:I76">
      <formula1>ISNUMBER(I74:I1173)</formula1>
    </dataValidation>
    <dataValidation type="custom" allowBlank="1" showDropDown="1" showErrorMessage="1" sqref="J40">
      <formula1>ISNUMBER(J40:J1173)</formula1>
    </dataValidation>
    <dataValidation type="custom" allowBlank="1" showDropDown="1" showErrorMessage="1" sqref="I11:J11">
      <formula1>ISNUMBER(I11:I133)</formula1>
    </dataValidation>
    <dataValidation type="custom" allowBlank="1" showDropDown="1" showErrorMessage="1" sqref="I20:J20">
      <formula1>ISNUMBER(I20:I133)</formula1>
    </dataValidation>
    <dataValidation type="list" allowBlank="1" showErrorMessage="1" sqref="G99:G102">
      <formula1>'Bidding list 26'!$B$4:$B$23</formula1>
    </dataValidation>
    <dataValidation type="custom" allowBlank="1" showDropDown="1" showErrorMessage="1" sqref="I30">
      <formula1>ISNUMBER(I30:I133)</formula1>
    </dataValidation>
    <dataValidation type="custom" allowBlank="1" showDropDown="1" showErrorMessage="1" sqref="I120:I132">
      <formula1>ISNUMBER(I120:I1224)</formula1>
    </dataValidation>
    <dataValidation type="custom" allowBlank="1" showDropDown="1" showErrorMessage="1" sqref="I159:I161">
      <formula1>ISNUMBER(I159:I2115)</formula1>
    </dataValidation>
    <dataValidation type="list" allowBlank="1" showErrorMessage="1" sqref="Z2:Z1134 AB2:AB1134 AD2:AD1134">
      <formula1>"Pending,In Progress,Done"</formula1>
    </dataValidation>
    <dataValidation type="custom" allowBlank="1" showDropDown="1" showErrorMessage="1" sqref="I51:I73">
      <formula1>ISNUMBER(I51:I1146)</formula1>
    </dataValidation>
    <dataValidation type="custom" allowBlank="1" showDropDown="1" showErrorMessage="1" sqref="J51:J73">
      <formula1>ISNUMBER(J51:J1187)</formula1>
    </dataValidation>
    <dataValidation type="custom" allowBlank="1" showDropDown="1" showErrorMessage="1" sqref="I103:I104">
      <formula1>ISNUMBER(I103:I1212)</formula1>
    </dataValidation>
    <dataValidation type="custom" allowBlank="1" showDropDown="1" showErrorMessage="1" sqref="J128:J129 J133">
      <formula1>ISNUMBER(J128:J1274)</formula1>
    </dataValidation>
    <dataValidation type="custom" allowBlank="1" showDropDown="1" showErrorMessage="1" sqref="I157:I158 I162:I166 I169:I173">
      <formula1>ISNUMBER(I157:I2116)</formula1>
    </dataValidation>
    <dataValidation type="list" allowBlank="1" showErrorMessage="1" sqref="P2:P1134">
      <formula1>'NONG Project Timeline-OPM updat'!$D$5:$J$5</formula1>
    </dataValidation>
    <dataValidation type="custom" allowBlank="1" showDropDown="1" showErrorMessage="1" sqref="I31">
      <formula1>ISNUMBER(I31:I133)</formula1>
    </dataValidation>
    <dataValidation type="custom" allowBlank="1" showDropDown="1" showErrorMessage="1" sqref="J85:J88 J100:J104">
      <formula1>ISNUMBER(J85:J1236)</formula1>
    </dataValidation>
    <dataValidation type="custom" allowBlank="1" showDropDown="1" showErrorMessage="1" sqref="J147:J150 J152:J156">
      <formula1>ISNUMBER(J147:J2143)</formula1>
    </dataValidation>
    <dataValidation type="custom" allowBlank="1" showDropDown="1" showErrorMessage="1" sqref="A4:A33 A37:A1134 Q2:Q1134">
      <formula1>OR(NOT(ISERROR(DATEVALUE(A2))), AND(ISNUMBER(A2), LEFT(CELL("format", A2))="D"))</formula1>
    </dataValidation>
    <dataValidation type="custom" allowBlank="1" showDropDown="1" showErrorMessage="1" sqref="J37:J38">
      <formula1>ISNUMBER(J37:J1168)</formula1>
    </dataValidation>
    <dataValidation type="custom" allowBlank="1" showDropDown="1" showErrorMessage="1" sqref="I8:J8">
      <formula1>ISNUMBER(I8:I133)</formula1>
    </dataValidation>
    <dataValidation type="list" allowBlank="1" showErrorMessage="1" sqref="G85:G88 G103:G104 G106 G110:G1134">
      <formula1>'Bidding list 26'!$B$4:$B$94</formula1>
    </dataValidation>
    <dataValidation type="custom" allowBlank="1" showDropDown="1" showErrorMessage="1" sqref="I18:J18">
      <formula1>ISNUMBER(I18:I133)</formula1>
    </dataValidation>
    <dataValidation type="custom" allowBlank="1" showDropDown="1" showErrorMessage="1" sqref="I38">
      <formula1>ISNUMBER(I38:I133)</formula1>
    </dataValidation>
    <dataValidation type="custom" allowBlank="1" showDropDown="1" showErrorMessage="1" sqref="J77:J84 J105:J109 J127">
      <formula1>ISNUMBER(J77:J1226)</formula1>
    </dataValidation>
    <dataValidation type="custom" allowBlank="1" showDropDown="1" showErrorMessage="1" sqref="I106 I116:I119">
      <formula1>ISNUMBER(I106:I1212)</formula1>
    </dataValidation>
    <dataValidation type="custom" allowBlank="1" showDropDown="1" showErrorMessage="1" sqref="J134:J141">
      <formula1>ISNUMBER(J134:J2133)</formula1>
    </dataValidation>
    <dataValidation type="custom" allowBlank="1" showDropDown="1" showErrorMessage="1" sqref="I32">
      <formula1>ISNUMBER(I32:I133)</formula1>
    </dataValidation>
    <dataValidation type="custom" allowBlank="1" showDropDown="1" showErrorMessage="1" sqref="I28">
      <formula1>ISNUMBER(I28:I133)</formula1>
    </dataValidation>
    <dataValidation type="custom" allowBlank="1" showDropDown="1" showErrorMessage="1" sqref="I15:J15">
      <formula1>ISNUMBER(I15:I133)</formula1>
    </dataValidation>
    <dataValidation type="custom" allowBlank="1" showDropDown="1" showErrorMessage="1" sqref="I25">
      <formula1>ISNUMBER(I25:I133)</formula1>
    </dataValidation>
    <dataValidation type="custom" allowBlank="1" showDropDown="1" showErrorMessage="1" sqref="J114:J118">
      <formula1>ISNUMBER(J114:J1261)</formula1>
    </dataValidation>
    <dataValidation type="custom" allowBlank="1" showDropDown="1" showErrorMessage="1" sqref="J157:J166">
      <formula1>ISNUMBER(J157:J2154)</formula1>
    </dataValidation>
    <dataValidation type="custom" allowBlank="1" showDropDown="1" showErrorMessage="1" sqref="I5:J5">
      <formula1>ISNUMBER(I5:I133)</formula1>
    </dataValidation>
    <dataValidation type="custom" allowBlank="1" showDropDown="1" showErrorMessage="1" sqref="J34:J36">
      <formula1>ISNUMBER(J34:J1164)</formula1>
    </dataValidation>
    <dataValidation type="custom" allowBlank="1" showDropDown="1" showErrorMessage="1" sqref="I89:I100">
      <formula1>ISNUMBER(I89:I1200)</formula1>
    </dataValidation>
    <dataValidation type="custom" allowBlank="1" showDropDown="1" showErrorMessage="1" sqref="I167:I168 I176:I1134">
      <formula1>ISNUMBER(I167:I2124)</formula1>
    </dataValidation>
    <dataValidation type="custom" allowBlank="1" showDropDown="1" showErrorMessage="1" sqref="J74:J76">
      <formula1>ISNUMBER(J74:J1214)</formula1>
    </dataValidation>
    <dataValidation type="custom" allowBlank="1" showDropDown="1" showErrorMessage="1" sqref="I35">
      <formula1>ISNUMBER(I35:I133)</formula1>
    </dataValidation>
    <dataValidation type="custom" allowBlank="1" showDropDown="1" showErrorMessage="1" sqref="I36">
      <formula1>ISNUMBER(I36:I133)</formula1>
    </dataValidation>
    <dataValidation type="custom" allowBlank="1" showDropDown="1" showErrorMessage="1" sqref="I6:J6">
      <formula1>ISNUMBER(I6:I133)</formula1>
    </dataValidation>
    <dataValidation type="custom" allowBlank="1" showDropDown="1" showErrorMessage="1" sqref="I16:J16">
      <formula1>ISNUMBER(I16:I133)</formula1>
    </dataValidation>
    <dataValidation type="custom" allowBlank="1" showDropDown="1" showErrorMessage="1" sqref="J167:J1134">
      <formula1>ISNUMBER(J167:J2165)</formula1>
    </dataValidation>
    <dataValidation type="list" allowBlank="1" showErrorMessage="1" sqref="O2:O1134">
      <formula1>'NONG Project Timeline-OPM updat'!$C$8:$C$65</formula1>
    </dataValidation>
    <dataValidation type="custom" allowBlank="1" showDropDown="1" showErrorMessage="1" sqref="I41:I50 I111">
      <formula1>ISNUMBER(I41:I1137)</formula1>
    </dataValidation>
    <dataValidation type="custom" allowBlank="1" showDropDown="1" showErrorMessage="1" sqref="J25">
      <formula1>ISNUMBER(J25:J1145)</formula1>
    </dataValidation>
    <dataValidation type="custom" allowBlank="1" showDropDown="1" showErrorMessage="1" sqref="I77:I83 I105 I107:I109">
      <formula1>ISNUMBER(I77:I1185)</formula1>
    </dataValidation>
    <dataValidation type="custom" allowBlank="1" showDropDown="1" showErrorMessage="1" sqref="I134:I156">
      <formula1>ISNUMBER(I134:I2092)</formula1>
    </dataValidation>
    <dataValidation type="custom" allowBlank="1" showDropDown="1" showErrorMessage="1" sqref="I26">
      <formula1>ISNUMBER(I26:I133)</formula1>
    </dataValidation>
    <dataValidation type="custom" allowBlank="1" showDropDown="1" showErrorMessage="1" sqref="J41:J50">
      <formula1>ISNUMBER(J41:J1178)</formula1>
    </dataValidation>
    <dataValidation type="custom" allowBlank="1" showDropDown="1" showErrorMessage="1" sqref="I85:I88 I101:I102">
      <formula1>ISNUMBER(I85:I1195)</formula1>
    </dataValidation>
  </dataValidations>
  <hyperlinks>
    <hyperlink r:id="rId4" ref="E2"/>
    <hyperlink r:id="rId5" ref="E3"/>
    <hyperlink r:id="rId6" ref="E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E16"/>
    <hyperlink r:id="rId19" ref="E17"/>
    <hyperlink r:id="rId20" ref="E18"/>
    <hyperlink r:id="rId21" ref="E19"/>
    <hyperlink r:id="rId22" ref="E20"/>
    <hyperlink r:id="rId23" ref="E21"/>
    <hyperlink r:id="rId24" ref="E22"/>
    <hyperlink r:id="rId25" ref="E28"/>
    <hyperlink r:id="rId26" ref="E29"/>
    <hyperlink r:id="rId27" ref="E30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8"/>
    <hyperlink r:id="rId36" ref="E49"/>
    <hyperlink r:id="rId37" ref="E50"/>
    <hyperlink r:id="rId38" ref="E51"/>
    <hyperlink r:id="rId39" ref="E52"/>
    <hyperlink r:id="rId40" ref="E53"/>
    <hyperlink r:id="rId41" ref="E54"/>
    <hyperlink r:id="rId42" ref="E55"/>
    <hyperlink r:id="rId43" ref="E56"/>
    <hyperlink r:id="rId44" ref="E57"/>
    <hyperlink r:id="rId45" ref="E58"/>
    <hyperlink r:id="rId46" ref="E59"/>
    <hyperlink r:id="rId47" ref="E60"/>
    <hyperlink r:id="rId48" ref="E61"/>
    <hyperlink r:id="rId49" ref="E62"/>
    <hyperlink r:id="rId50" ref="E63"/>
    <hyperlink r:id="rId51" ref="E64"/>
    <hyperlink r:id="rId52" ref="E65"/>
    <hyperlink r:id="rId53" ref="E66"/>
    <hyperlink r:id="rId54" ref="E67"/>
    <hyperlink r:id="rId55" ref="E68"/>
    <hyperlink r:id="rId56" ref="E69"/>
    <hyperlink r:id="rId57" ref="E70"/>
    <hyperlink r:id="rId58" ref="E71"/>
    <hyperlink r:id="rId59" ref="E72"/>
    <hyperlink r:id="rId60" ref="E73"/>
    <hyperlink r:id="rId61" ref="E74"/>
    <hyperlink r:id="rId62" ref="E75"/>
    <hyperlink r:id="rId63" ref="E76"/>
    <hyperlink r:id="rId64" ref="E77"/>
    <hyperlink r:id="rId65" ref="E78"/>
    <hyperlink r:id="rId66" ref="E79"/>
    <hyperlink r:id="rId67" ref="E80"/>
    <hyperlink r:id="rId68" ref="E81"/>
    <hyperlink r:id="rId69" ref="E85"/>
    <hyperlink r:id="rId70" ref="E86"/>
    <hyperlink r:id="rId71" ref="E87"/>
    <hyperlink r:id="rId72" ref="E88"/>
    <hyperlink r:id="rId73" ref="E89"/>
    <hyperlink r:id="rId74" ref="E90"/>
    <hyperlink r:id="rId75" ref="E91"/>
    <hyperlink r:id="rId76" ref="E92"/>
    <hyperlink r:id="rId77" ref="E93"/>
    <hyperlink r:id="rId78" ref="E94"/>
    <hyperlink r:id="rId79" ref="E95"/>
    <hyperlink r:id="rId80" ref="E96"/>
    <hyperlink r:id="rId81" ref="E97"/>
    <hyperlink r:id="rId82" ref="E98"/>
    <hyperlink r:id="rId83" ref="E99"/>
    <hyperlink r:id="rId84" ref="E100"/>
    <hyperlink r:id="rId85" ref="E101"/>
    <hyperlink r:id="rId86" ref="E102"/>
    <hyperlink r:id="rId87" ref="E103"/>
    <hyperlink r:id="rId88" ref="E104"/>
    <hyperlink r:id="rId89" ref="E105"/>
    <hyperlink r:id="rId90" ref="E106"/>
    <hyperlink r:id="rId91" ref="E107"/>
    <hyperlink r:id="rId92" ref="E108"/>
    <hyperlink r:id="rId93" ref="E109"/>
    <hyperlink r:id="rId94" ref="E110"/>
    <hyperlink r:id="rId95" ref="E111"/>
    <hyperlink r:id="rId96" ref="E112"/>
    <hyperlink r:id="rId97" ref="E113"/>
    <hyperlink r:id="rId98" ref="E114"/>
    <hyperlink r:id="rId99" ref="E115"/>
    <hyperlink r:id="rId100" ref="E126"/>
    <hyperlink r:id="rId101" ref="E127"/>
    <hyperlink r:id="rId102" ref="E128"/>
    <hyperlink r:id="rId103" ref="E129"/>
    <hyperlink r:id="rId104" ref="E134"/>
    <hyperlink r:id="rId105" ref="E135"/>
    <hyperlink r:id="rId106" ref="E136"/>
    <hyperlink r:id="rId107" ref="E137"/>
    <hyperlink r:id="rId108" ref="E138"/>
    <hyperlink r:id="rId109" ref="E139"/>
    <hyperlink r:id="rId110" ref="E140"/>
    <hyperlink r:id="rId111" ref="E141"/>
    <hyperlink r:id="rId112" ref="E142"/>
    <hyperlink r:id="rId113" ref="E145"/>
    <hyperlink r:id="rId114" ref="E147"/>
    <hyperlink r:id="rId115" ref="E148"/>
    <hyperlink r:id="rId116" ref="E149"/>
    <hyperlink r:id="rId117" ref="E150"/>
    <hyperlink r:id="rId118" ref="E152"/>
    <hyperlink r:id="rId119" ref="E153"/>
    <hyperlink r:id="rId120" ref="E154"/>
    <hyperlink r:id="rId121" ref="E155"/>
    <hyperlink r:id="rId122" ref="E156"/>
    <hyperlink r:id="rId123" ref="E157"/>
    <hyperlink r:id="rId124" ref="E158"/>
    <hyperlink r:id="rId125" ref="E159"/>
    <hyperlink r:id="rId126" ref="E160"/>
    <hyperlink r:id="rId127" ref="E161"/>
  </hyperlinks>
  <drawing r:id="rId128"/>
  <legacyDrawing r:id="rId1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15.25"/>
    <col customWidth="1" min="10" max="10" width="25.13"/>
    <col customWidth="1" min="11" max="11" width="20.88"/>
  </cols>
  <sheetData>
    <row r="1">
      <c r="H1" s="13"/>
      <c r="I1" s="13"/>
      <c r="J1" s="13"/>
      <c r="K1" s="13"/>
    </row>
    <row r="2" ht="70.5" customHeight="1">
      <c r="B2" s="12" t="s">
        <v>1431</v>
      </c>
      <c r="C2" s="12"/>
      <c r="D2" s="12"/>
      <c r="E2" s="12"/>
      <c r="F2" s="12"/>
      <c r="G2" s="12"/>
      <c r="H2" s="12"/>
      <c r="I2" s="12"/>
      <c r="J2" s="13"/>
      <c r="K2" s="13"/>
    </row>
    <row r="3">
      <c r="H3" s="13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</row>
    <row r="4">
      <c r="C4" s="15" t="s">
        <v>79</v>
      </c>
      <c r="D4" s="15" t="s">
        <v>80</v>
      </c>
      <c r="E4" s="15" t="s">
        <v>81</v>
      </c>
      <c r="F4" s="15" t="s">
        <v>82</v>
      </c>
      <c r="G4" s="15" t="s">
        <v>83</v>
      </c>
      <c r="H4" s="16" t="s">
        <v>84</v>
      </c>
      <c r="I4" s="16" t="s">
        <v>85</v>
      </c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</row>
    <row r="5">
      <c r="C5" s="17"/>
      <c r="D5" s="18" t="s">
        <v>18</v>
      </c>
      <c r="E5" s="18" t="s">
        <v>27</v>
      </c>
      <c r="F5" s="18" t="s">
        <v>59</v>
      </c>
      <c r="G5" s="18" t="s">
        <v>43</v>
      </c>
      <c r="H5" s="18" t="s">
        <v>89</v>
      </c>
      <c r="I5" s="18" t="s">
        <v>21</v>
      </c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</row>
    <row r="6">
      <c r="C6" s="125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</row>
    <row r="7">
      <c r="B7" s="19" t="s">
        <v>5</v>
      </c>
      <c r="C7" s="19" t="s">
        <v>91</v>
      </c>
      <c r="D7" s="16" t="s">
        <v>92</v>
      </c>
      <c r="E7" s="16" t="s">
        <v>92</v>
      </c>
      <c r="F7" s="16" t="s">
        <v>92</v>
      </c>
      <c r="G7" s="16" t="s">
        <v>92</v>
      </c>
      <c r="H7" s="16" t="s">
        <v>92</v>
      </c>
      <c r="I7" s="16" t="s">
        <v>92</v>
      </c>
      <c r="J7" s="20" t="s">
        <v>93</v>
      </c>
      <c r="K7" s="20" t="s">
        <v>94</v>
      </c>
      <c r="L7" s="12"/>
      <c r="M7" s="12"/>
      <c r="N7" s="12"/>
      <c r="O7" s="12"/>
      <c r="P7" s="12"/>
      <c r="Q7" s="12"/>
      <c r="R7" s="12"/>
      <c r="S7" s="12"/>
      <c r="T7" s="12"/>
    </row>
    <row r="8">
      <c r="B8" s="360" t="s">
        <v>983</v>
      </c>
      <c r="C8" s="17" t="s">
        <v>95</v>
      </c>
      <c r="D8" s="64"/>
      <c r="E8" s="64"/>
      <c r="F8" s="64"/>
      <c r="G8" s="64"/>
      <c r="H8" s="64">
        <v>46191.0</v>
      </c>
      <c r="I8" s="64"/>
      <c r="J8" s="361" t="s">
        <v>1432</v>
      </c>
      <c r="K8" s="27"/>
    </row>
    <row r="9">
      <c r="B9" s="360" t="s">
        <v>983</v>
      </c>
      <c r="C9" s="17" t="s">
        <v>98</v>
      </c>
      <c r="D9" s="64"/>
      <c r="E9" s="64"/>
      <c r="F9" s="64"/>
      <c r="G9" s="64"/>
      <c r="H9" s="64">
        <v>46192.0</v>
      </c>
      <c r="I9" s="64"/>
      <c r="J9" s="362" t="s">
        <v>1433</v>
      </c>
      <c r="K9" s="27"/>
    </row>
    <row r="10">
      <c r="B10" s="360" t="s">
        <v>907</v>
      </c>
      <c r="C10" s="17" t="s">
        <v>95</v>
      </c>
      <c r="D10" s="64"/>
      <c r="E10" s="64"/>
      <c r="F10" s="64"/>
      <c r="G10" s="64"/>
      <c r="I10" s="64"/>
      <c r="J10" s="4" t="s">
        <v>1434</v>
      </c>
      <c r="K10" s="27"/>
    </row>
    <row r="11">
      <c r="B11" s="360" t="s">
        <v>907</v>
      </c>
      <c r="C11" s="17" t="s">
        <v>98</v>
      </c>
      <c r="D11" s="64"/>
      <c r="E11" s="64"/>
      <c r="F11" s="64"/>
      <c r="G11" s="64"/>
      <c r="H11" s="64"/>
      <c r="I11" s="64"/>
      <c r="J11" s="363" t="s">
        <v>1435</v>
      </c>
      <c r="K11" s="27"/>
    </row>
    <row r="12">
      <c r="B12" s="360" t="s">
        <v>886</v>
      </c>
      <c r="C12" s="17" t="s">
        <v>95</v>
      </c>
      <c r="D12" s="64"/>
      <c r="E12" s="64"/>
      <c r="F12" s="64">
        <v>46091.0</v>
      </c>
      <c r="G12" s="64">
        <v>46181.0</v>
      </c>
      <c r="H12" s="64">
        <v>46223.0</v>
      </c>
      <c r="I12" s="64">
        <v>46251.0</v>
      </c>
      <c r="J12" s="363" t="s">
        <v>1436</v>
      </c>
      <c r="K12" s="27"/>
    </row>
    <row r="13">
      <c r="B13" s="360" t="s">
        <v>886</v>
      </c>
      <c r="C13" s="17" t="s">
        <v>98</v>
      </c>
      <c r="D13" s="64"/>
      <c r="E13" s="64"/>
      <c r="F13" s="64">
        <v>46088.0</v>
      </c>
      <c r="G13" s="64">
        <v>46188.0</v>
      </c>
      <c r="H13" s="64">
        <v>46230.0</v>
      </c>
      <c r="I13" s="64">
        <v>46258.0</v>
      </c>
      <c r="J13" s="363" t="s">
        <v>1436</v>
      </c>
      <c r="K13" s="27"/>
    </row>
    <row r="14">
      <c r="B14" s="360" t="s">
        <v>1139</v>
      </c>
      <c r="C14" s="17" t="s">
        <v>95</v>
      </c>
      <c r="D14" s="6"/>
      <c r="E14" s="6"/>
      <c r="F14" s="64">
        <v>46127.0</v>
      </c>
      <c r="G14" s="6"/>
      <c r="H14" s="6"/>
      <c r="I14" s="6"/>
      <c r="J14" s="17"/>
      <c r="K14" s="27"/>
    </row>
    <row r="15">
      <c r="B15" s="360" t="s">
        <v>1139</v>
      </c>
      <c r="C15" s="17" t="s">
        <v>98</v>
      </c>
      <c r="D15" s="6"/>
      <c r="E15" s="6"/>
      <c r="F15" s="64">
        <v>46134.0</v>
      </c>
      <c r="G15" s="6"/>
      <c r="H15" s="6"/>
      <c r="I15" s="6"/>
      <c r="J15" s="363" t="s">
        <v>1437</v>
      </c>
      <c r="K15" s="27"/>
    </row>
    <row r="16">
      <c r="B16" s="360" t="s">
        <v>1438</v>
      </c>
      <c r="C16" s="17" t="s">
        <v>95</v>
      </c>
      <c r="D16" s="6"/>
      <c r="E16" s="6"/>
      <c r="F16" s="6"/>
      <c r="G16" s="6"/>
      <c r="H16" s="6"/>
      <c r="I16" s="64">
        <v>46125.0</v>
      </c>
      <c r="J16" s="4"/>
      <c r="K16" s="27"/>
    </row>
    <row r="17">
      <c r="B17" s="360" t="s">
        <v>1438</v>
      </c>
      <c r="C17" s="17" t="s">
        <v>98</v>
      </c>
      <c r="D17" s="6"/>
      <c r="E17" s="6"/>
      <c r="F17" s="6"/>
      <c r="G17" s="6"/>
      <c r="H17" s="6"/>
      <c r="I17" s="64">
        <v>46132.0</v>
      </c>
      <c r="J17" s="363" t="s">
        <v>1437</v>
      </c>
      <c r="K17" s="27"/>
    </row>
    <row r="18">
      <c r="B18" s="360" t="s">
        <v>1072</v>
      </c>
      <c r="C18" s="17" t="s">
        <v>95</v>
      </c>
      <c r="D18" s="6"/>
      <c r="E18" s="6"/>
      <c r="F18" s="6"/>
      <c r="G18" s="6"/>
      <c r="H18" s="6"/>
      <c r="I18" s="6"/>
      <c r="J18" s="66" t="s">
        <v>1439</v>
      </c>
      <c r="K18" s="27"/>
    </row>
    <row r="19">
      <c r="B19" s="360" t="s">
        <v>1072</v>
      </c>
      <c r="C19" s="17" t="s">
        <v>98</v>
      </c>
      <c r="D19" s="6"/>
      <c r="E19" s="6"/>
      <c r="F19" s="6"/>
      <c r="G19" s="6"/>
      <c r="H19" s="27"/>
      <c r="I19" s="27"/>
      <c r="J19" s="363" t="s">
        <v>1440</v>
      </c>
      <c r="K19" s="27"/>
    </row>
    <row r="20">
      <c r="B20" s="360" t="s">
        <v>939</v>
      </c>
      <c r="C20" s="17" t="s">
        <v>95</v>
      </c>
      <c r="D20" s="6"/>
      <c r="E20" s="6"/>
      <c r="F20" s="6"/>
      <c r="G20" s="6"/>
      <c r="H20" s="27"/>
      <c r="I20" s="27"/>
      <c r="J20" s="17" t="s">
        <v>1441</v>
      </c>
      <c r="K20" s="27"/>
    </row>
    <row r="21">
      <c r="B21" s="360" t="s">
        <v>939</v>
      </c>
      <c r="C21" s="17" t="s">
        <v>98</v>
      </c>
      <c r="D21" s="6"/>
      <c r="E21" s="6"/>
      <c r="F21" s="6"/>
      <c r="G21" s="6"/>
      <c r="H21" s="364">
        <v>46174.0</v>
      </c>
      <c r="I21" s="27"/>
      <c r="J21" s="363" t="s">
        <v>1442</v>
      </c>
      <c r="K21" s="27"/>
      <c r="O21" s="68"/>
    </row>
    <row r="22">
      <c r="B22" s="365" t="s">
        <v>1005</v>
      </c>
      <c r="C22" s="17" t="s">
        <v>95</v>
      </c>
      <c r="D22" s="6"/>
      <c r="E22" s="6"/>
      <c r="F22" s="6"/>
      <c r="G22" s="6"/>
      <c r="H22" s="27"/>
      <c r="I22" s="64">
        <v>46202.0</v>
      </c>
      <c r="J22" s="4" t="s">
        <v>1443</v>
      </c>
      <c r="K22" s="27"/>
      <c r="O22" s="68"/>
    </row>
    <row r="23">
      <c r="B23" s="365" t="s">
        <v>1005</v>
      </c>
      <c r="C23" s="17" t="s">
        <v>98</v>
      </c>
      <c r="D23" s="6"/>
      <c r="E23" s="6"/>
      <c r="F23" s="6"/>
      <c r="G23" s="6"/>
      <c r="H23" s="27"/>
      <c r="I23" s="366">
        <v>46163.0</v>
      </c>
      <c r="J23" s="363" t="s">
        <v>1442</v>
      </c>
      <c r="K23" s="27"/>
    </row>
    <row r="24">
      <c r="B24" s="360" t="s">
        <v>1163</v>
      </c>
      <c r="C24" s="17" t="s">
        <v>95</v>
      </c>
      <c r="D24" s="6"/>
      <c r="E24" s="6"/>
      <c r="F24" s="6"/>
      <c r="G24" s="6"/>
      <c r="H24" s="27"/>
      <c r="I24" s="27"/>
      <c r="J24" s="18" t="s">
        <v>1441</v>
      </c>
      <c r="K24" s="27"/>
    </row>
    <row r="25">
      <c r="B25" s="360" t="s">
        <v>1163</v>
      </c>
      <c r="C25" s="17" t="s">
        <v>98</v>
      </c>
      <c r="D25" s="6"/>
      <c r="E25" s="6"/>
      <c r="F25" s="6"/>
      <c r="G25" s="6"/>
      <c r="H25" s="366">
        <v>46161.0</v>
      </c>
      <c r="I25" s="27"/>
      <c r="J25" s="363" t="s">
        <v>1442</v>
      </c>
      <c r="K25" s="27"/>
    </row>
    <row r="26">
      <c r="B26" s="360" t="s">
        <v>1444</v>
      </c>
      <c r="C26" s="17" t="s">
        <v>95</v>
      </c>
      <c r="D26" s="64"/>
      <c r="E26" s="64"/>
      <c r="F26" s="64"/>
      <c r="G26" s="64">
        <v>46102.0</v>
      </c>
      <c r="H26" s="64"/>
      <c r="I26" s="64"/>
      <c r="J26" s="17" t="s">
        <v>1445</v>
      </c>
      <c r="K26" s="27"/>
    </row>
    <row r="27">
      <c r="B27" s="360" t="s">
        <v>1444</v>
      </c>
      <c r="C27" s="17" t="s">
        <v>98</v>
      </c>
      <c r="D27" s="64"/>
      <c r="E27" s="64"/>
      <c r="F27" s="64"/>
      <c r="G27" s="64">
        <v>46111.0</v>
      </c>
      <c r="H27" s="64"/>
      <c r="I27" s="64"/>
      <c r="J27" s="17" t="s">
        <v>1445</v>
      </c>
      <c r="K27" s="27"/>
    </row>
    <row r="28">
      <c r="B28" s="17" t="s">
        <v>1446</v>
      </c>
      <c r="C28" s="17" t="s">
        <v>95</v>
      </c>
      <c r="D28" s="64"/>
      <c r="E28" s="64"/>
      <c r="F28" s="64"/>
      <c r="G28" s="64"/>
      <c r="H28" s="64"/>
      <c r="I28" s="64"/>
      <c r="J28" s="6"/>
      <c r="K28" s="27"/>
    </row>
    <row r="29">
      <c r="B29" s="17" t="s">
        <v>1291</v>
      </c>
      <c r="C29" s="17" t="s">
        <v>98</v>
      </c>
      <c r="D29" s="64"/>
      <c r="E29" s="64"/>
      <c r="F29" s="64"/>
      <c r="G29" s="17" t="s">
        <v>1447</v>
      </c>
      <c r="H29" s="17" t="s">
        <v>1447</v>
      </c>
      <c r="I29" s="64"/>
      <c r="J29" s="363" t="s">
        <v>1440</v>
      </c>
      <c r="K29" s="27"/>
    </row>
    <row r="30">
      <c r="B30" s="17" t="s">
        <v>1291</v>
      </c>
      <c r="C30" s="17" t="s">
        <v>95</v>
      </c>
      <c r="D30" s="64"/>
      <c r="E30" s="64"/>
      <c r="F30" s="64"/>
      <c r="G30" s="64"/>
      <c r="H30" s="64"/>
      <c r="I30" s="64"/>
      <c r="J30" s="363" t="s">
        <v>1440</v>
      </c>
      <c r="K30" s="27"/>
    </row>
    <row r="31">
      <c r="B31" s="17"/>
      <c r="C31" s="17"/>
      <c r="D31" s="64"/>
      <c r="E31" s="64"/>
      <c r="F31" s="64"/>
      <c r="G31" s="64"/>
      <c r="H31" s="64"/>
      <c r="I31" s="64"/>
      <c r="J31" s="6"/>
      <c r="K31" s="27"/>
    </row>
    <row r="32">
      <c r="B32" s="17"/>
      <c r="C32" s="17"/>
      <c r="D32" s="64"/>
      <c r="E32" s="64"/>
      <c r="F32" s="64"/>
      <c r="G32" s="64"/>
      <c r="H32" s="64"/>
      <c r="I32" s="64"/>
      <c r="J32" s="6"/>
      <c r="K32" s="27"/>
    </row>
    <row r="33">
      <c r="B33" s="17"/>
      <c r="C33" s="17"/>
      <c r="D33" s="64"/>
      <c r="E33" s="64"/>
      <c r="F33" s="64"/>
      <c r="G33" s="64"/>
      <c r="H33" s="64"/>
      <c r="I33" s="64"/>
      <c r="J33" s="17"/>
      <c r="K33" s="27"/>
    </row>
    <row r="34">
      <c r="B34" s="360"/>
      <c r="C34" s="17"/>
      <c r="D34" s="64"/>
      <c r="E34" s="64"/>
      <c r="F34" s="64"/>
      <c r="G34" s="64"/>
      <c r="H34" s="64"/>
      <c r="I34" s="64"/>
      <c r="J34" s="17"/>
      <c r="K34" s="27"/>
    </row>
    <row r="35">
      <c r="B35" s="360"/>
      <c r="C35" s="17"/>
      <c r="D35" s="64"/>
      <c r="E35" s="64"/>
      <c r="F35" s="64"/>
      <c r="G35" s="64"/>
      <c r="H35" s="64"/>
      <c r="I35" s="64"/>
      <c r="J35" s="17"/>
      <c r="K35" s="27"/>
    </row>
    <row r="36">
      <c r="B36" s="360"/>
      <c r="C36" s="17"/>
      <c r="D36" s="64"/>
      <c r="E36" s="64"/>
      <c r="F36" s="64"/>
      <c r="G36" s="64"/>
      <c r="H36" s="64"/>
      <c r="I36" s="64"/>
      <c r="J36" s="17"/>
      <c r="K36" s="27"/>
    </row>
    <row r="37">
      <c r="B37" s="360"/>
      <c r="C37" s="17"/>
      <c r="D37" s="64"/>
      <c r="E37" s="64"/>
      <c r="F37" s="64"/>
      <c r="G37" s="64"/>
      <c r="H37" s="64"/>
      <c r="I37" s="64"/>
      <c r="J37" s="17"/>
      <c r="K37" s="27"/>
    </row>
    <row r="38">
      <c r="B38" s="17"/>
      <c r="C38" s="17"/>
      <c r="D38" s="64"/>
      <c r="E38" s="64"/>
      <c r="F38" s="64"/>
      <c r="G38" s="64"/>
      <c r="H38" s="64"/>
      <c r="I38" s="64"/>
      <c r="J38" s="6"/>
      <c r="K38" s="27"/>
    </row>
    <row r="39">
      <c r="B39" s="17"/>
      <c r="C39" s="17"/>
      <c r="D39" s="6"/>
      <c r="E39" s="6"/>
      <c r="F39" s="6"/>
      <c r="G39" s="6"/>
      <c r="H39" s="6"/>
      <c r="I39" s="6"/>
      <c r="J39" s="17"/>
      <c r="K39" s="27"/>
    </row>
    <row r="40">
      <c r="B40" s="360"/>
      <c r="C40" s="17"/>
      <c r="D40" s="6"/>
      <c r="E40" s="6"/>
      <c r="F40" s="6"/>
      <c r="G40" s="6"/>
      <c r="H40" s="6"/>
      <c r="I40" s="6"/>
      <c r="J40" s="17"/>
      <c r="K40" s="27"/>
    </row>
    <row r="41">
      <c r="B41" s="360"/>
      <c r="C41" s="17"/>
      <c r="D41" s="6"/>
      <c r="E41" s="6"/>
      <c r="F41" s="6"/>
      <c r="G41" s="6"/>
      <c r="H41" s="6"/>
      <c r="I41" s="6"/>
      <c r="J41" s="17"/>
      <c r="K41" s="27"/>
    </row>
    <row r="42">
      <c r="B42" s="360"/>
      <c r="C42" s="17"/>
      <c r="D42" s="6"/>
      <c r="E42" s="6"/>
      <c r="F42" s="6"/>
      <c r="G42" s="6"/>
      <c r="H42" s="6"/>
      <c r="I42" s="6"/>
      <c r="J42" s="6"/>
      <c r="K42" s="27"/>
    </row>
    <row r="43">
      <c r="B43" s="360"/>
      <c r="C43" s="17"/>
      <c r="D43" s="6"/>
      <c r="E43" s="6"/>
      <c r="F43" s="6"/>
      <c r="G43" s="6"/>
      <c r="H43" s="27"/>
      <c r="I43" s="27"/>
      <c r="J43" s="27"/>
      <c r="K43" s="27"/>
    </row>
    <row r="44">
      <c r="B44" s="360"/>
      <c r="C44" s="17"/>
      <c r="D44" s="6"/>
      <c r="E44" s="6"/>
      <c r="F44" s="6"/>
      <c r="G44" s="6"/>
      <c r="H44" s="27"/>
      <c r="I44" s="27"/>
      <c r="J44" s="27"/>
      <c r="K44" s="27"/>
    </row>
    <row r="45">
      <c r="B45" s="360"/>
      <c r="C45" s="17"/>
      <c r="D45" s="6"/>
      <c r="E45" s="6"/>
      <c r="F45" s="6"/>
      <c r="G45" s="6"/>
      <c r="H45" s="27"/>
      <c r="I45" s="27"/>
      <c r="J45" s="27"/>
      <c r="K45" s="27"/>
    </row>
    <row r="46">
      <c r="B46" s="365"/>
      <c r="C46" s="17"/>
      <c r="D46" s="6"/>
      <c r="E46" s="6"/>
      <c r="F46" s="6"/>
      <c r="G46" s="6"/>
      <c r="H46" s="27"/>
      <c r="I46" s="27"/>
      <c r="J46" s="27"/>
      <c r="K46" s="27"/>
    </row>
    <row r="47">
      <c r="B47" s="365"/>
      <c r="C47" s="17"/>
      <c r="D47" s="6"/>
      <c r="E47" s="6"/>
      <c r="F47" s="6"/>
      <c r="G47" s="6"/>
      <c r="H47" s="27"/>
      <c r="I47" s="27"/>
      <c r="J47" s="27"/>
      <c r="K47" s="27"/>
    </row>
    <row r="48">
      <c r="B48" s="360"/>
      <c r="C48" s="17"/>
      <c r="D48" s="6"/>
      <c r="E48" s="6"/>
      <c r="F48" s="6"/>
      <c r="G48" s="6"/>
      <c r="H48" s="27"/>
      <c r="I48" s="27"/>
      <c r="J48" s="27"/>
      <c r="K48" s="27"/>
    </row>
    <row r="49">
      <c r="B49" s="360"/>
      <c r="C49" s="17"/>
      <c r="D49" s="6"/>
      <c r="E49" s="6"/>
      <c r="F49" s="6"/>
      <c r="G49" s="6"/>
      <c r="H49" s="27"/>
      <c r="I49" s="27"/>
      <c r="J49" s="27"/>
      <c r="K49" s="27"/>
    </row>
    <row r="50">
      <c r="B50" s="360"/>
      <c r="C50" s="17"/>
      <c r="D50" s="6"/>
      <c r="E50" s="6"/>
      <c r="F50" s="6"/>
      <c r="G50" s="6"/>
      <c r="H50" s="27"/>
      <c r="I50" s="27"/>
      <c r="J50" s="27"/>
      <c r="K50" s="27"/>
    </row>
    <row r="51">
      <c r="B51" s="360"/>
      <c r="C51" s="17"/>
      <c r="D51" s="6"/>
      <c r="E51" s="6"/>
      <c r="F51" s="6"/>
      <c r="G51" s="6"/>
      <c r="H51" s="27"/>
      <c r="I51" s="27"/>
      <c r="J51" s="27"/>
      <c r="K51" s="27"/>
    </row>
    <row r="52">
      <c r="B52" s="6"/>
      <c r="C52" s="6"/>
      <c r="D52" s="6"/>
      <c r="E52" s="6"/>
      <c r="F52" s="6"/>
      <c r="G52" s="6"/>
      <c r="H52" s="27"/>
      <c r="I52" s="27"/>
      <c r="J52" s="27"/>
      <c r="K52" s="27"/>
    </row>
    <row r="53">
      <c r="B53" s="6"/>
      <c r="C53" s="6"/>
      <c r="D53" s="6"/>
      <c r="E53" s="6"/>
      <c r="F53" s="6"/>
      <c r="G53" s="6"/>
      <c r="H53" s="27"/>
      <c r="I53" s="27"/>
      <c r="J53" s="27"/>
      <c r="K53" s="27"/>
    </row>
    <row r="54">
      <c r="B54" s="6"/>
      <c r="C54" s="6"/>
      <c r="D54" s="6"/>
      <c r="E54" s="6"/>
      <c r="F54" s="6"/>
      <c r="G54" s="6"/>
      <c r="H54" s="27"/>
      <c r="I54" s="27"/>
      <c r="J54" s="27"/>
      <c r="K54" s="27"/>
    </row>
    <row r="55">
      <c r="B55" s="6"/>
      <c r="C55" s="6"/>
      <c r="D55" s="6"/>
      <c r="E55" s="6"/>
      <c r="F55" s="6"/>
      <c r="G55" s="6"/>
      <c r="H55" s="27"/>
      <c r="I55" s="27"/>
      <c r="J55" s="27"/>
      <c r="K55" s="27"/>
    </row>
    <row r="56">
      <c r="B56" s="6"/>
      <c r="C56" s="6"/>
      <c r="D56" s="6"/>
      <c r="E56" s="6"/>
      <c r="F56" s="6"/>
      <c r="G56" s="6"/>
      <c r="H56" s="27"/>
      <c r="I56" s="27"/>
      <c r="J56" s="27"/>
      <c r="K56" s="27"/>
    </row>
    <row r="57">
      <c r="B57" s="6"/>
      <c r="C57" s="6"/>
      <c r="D57" s="6"/>
      <c r="E57" s="6"/>
      <c r="F57" s="6"/>
      <c r="G57" s="6"/>
      <c r="H57" s="27"/>
      <c r="I57" s="27"/>
      <c r="J57" s="27"/>
      <c r="K57" s="27"/>
    </row>
    <row r="58">
      <c r="B58" s="6"/>
      <c r="C58" s="6"/>
      <c r="D58" s="6"/>
      <c r="E58" s="6"/>
      <c r="F58" s="6"/>
      <c r="G58" s="6"/>
      <c r="H58" s="27"/>
      <c r="I58" s="27"/>
      <c r="J58" s="27"/>
      <c r="K58" s="27"/>
    </row>
    <row r="59">
      <c r="B59" s="6"/>
      <c r="C59" s="6"/>
      <c r="D59" s="6"/>
      <c r="E59" s="6"/>
      <c r="F59" s="6"/>
      <c r="G59" s="6"/>
      <c r="H59" s="27"/>
      <c r="I59" s="27"/>
      <c r="J59" s="27"/>
      <c r="K59" s="27"/>
    </row>
    <row r="60">
      <c r="B60" s="6"/>
      <c r="C60" s="6"/>
      <c r="D60" s="6"/>
      <c r="E60" s="6"/>
      <c r="F60" s="6"/>
      <c r="G60" s="6"/>
      <c r="H60" s="27"/>
      <c r="I60" s="27"/>
      <c r="J60" s="27"/>
      <c r="K60" s="27"/>
    </row>
    <row r="61">
      <c r="B61" s="6"/>
      <c r="C61" s="6"/>
      <c r="D61" s="6"/>
      <c r="E61" s="6"/>
      <c r="F61" s="6"/>
      <c r="G61" s="6"/>
      <c r="H61" s="27"/>
      <c r="I61" s="27"/>
      <c r="J61" s="27"/>
      <c r="K61" s="27"/>
    </row>
    <row r="62">
      <c r="B62" s="6"/>
      <c r="C62" s="6"/>
      <c r="D62" s="6"/>
      <c r="E62" s="6"/>
      <c r="F62" s="6"/>
      <c r="G62" s="6"/>
      <c r="H62" s="27"/>
      <c r="I62" s="27"/>
      <c r="J62" s="27"/>
      <c r="K62" s="27"/>
    </row>
    <row r="63">
      <c r="B63" s="6"/>
      <c r="C63" s="6"/>
      <c r="D63" s="6"/>
      <c r="E63" s="6"/>
      <c r="F63" s="6"/>
      <c r="G63" s="6"/>
      <c r="H63" s="27"/>
      <c r="I63" s="27"/>
      <c r="J63" s="27"/>
      <c r="K63" s="27"/>
    </row>
    <row r="64">
      <c r="B64" s="6"/>
      <c r="C64" s="6"/>
      <c r="D64" s="6"/>
      <c r="E64" s="6"/>
      <c r="F64" s="6"/>
      <c r="G64" s="6"/>
      <c r="H64" s="27"/>
      <c r="I64" s="27"/>
      <c r="J64" s="27"/>
      <c r="K64" s="27"/>
    </row>
    <row r="65">
      <c r="B65" s="6"/>
      <c r="C65" s="6"/>
      <c r="D65" s="6"/>
      <c r="E65" s="6"/>
      <c r="F65" s="6"/>
      <c r="G65" s="6"/>
      <c r="H65" s="27"/>
      <c r="I65" s="27"/>
      <c r="J65" s="27"/>
      <c r="K65" s="27"/>
    </row>
    <row r="66">
      <c r="H66" s="13"/>
      <c r="I66" s="13"/>
      <c r="J66" s="13"/>
      <c r="K66" s="13"/>
    </row>
    <row r="67">
      <c r="H67" s="13"/>
      <c r="I67" s="13"/>
      <c r="J67" s="13"/>
      <c r="K67" s="13"/>
    </row>
    <row r="68">
      <c r="H68" s="13"/>
      <c r="I68" s="13"/>
      <c r="J68" s="13"/>
      <c r="K68" s="13"/>
    </row>
    <row r="69">
      <c r="H69" s="13"/>
      <c r="I69" s="13"/>
      <c r="J69" s="13"/>
      <c r="K69" s="13"/>
    </row>
    <row r="70">
      <c r="H70" s="13"/>
      <c r="I70" s="13"/>
      <c r="J70" s="13"/>
      <c r="K70" s="13"/>
    </row>
    <row r="71">
      <c r="H71" s="13"/>
      <c r="I71" s="13"/>
      <c r="J71" s="13"/>
      <c r="K71" s="13"/>
    </row>
    <row r="72">
      <c r="H72" s="13"/>
      <c r="I72" s="13"/>
      <c r="J72" s="13"/>
      <c r="K72" s="13"/>
    </row>
    <row r="73">
      <c r="H73" s="13"/>
      <c r="I73" s="13"/>
      <c r="J73" s="13"/>
      <c r="K73" s="13"/>
    </row>
    <row r="74">
      <c r="H74" s="13"/>
      <c r="I74" s="13"/>
      <c r="J74" s="13"/>
      <c r="K74" s="13"/>
    </row>
    <row r="75">
      <c r="H75" s="13"/>
      <c r="I75" s="13"/>
      <c r="J75" s="13"/>
      <c r="K75" s="13"/>
    </row>
    <row r="76">
      <c r="H76" s="13"/>
      <c r="I76" s="13"/>
      <c r="J76" s="13"/>
      <c r="K76" s="13"/>
    </row>
    <row r="77">
      <c r="H77" s="13"/>
      <c r="I77" s="13"/>
      <c r="J77" s="13"/>
      <c r="K77" s="13"/>
    </row>
    <row r="78">
      <c r="H78" s="13"/>
      <c r="I78" s="13"/>
      <c r="J78" s="13"/>
      <c r="K78" s="13"/>
    </row>
    <row r="79">
      <c r="H79" s="13"/>
      <c r="I79" s="13"/>
      <c r="J79" s="13"/>
      <c r="K79" s="13"/>
    </row>
    <row r="80">
      <c r="H80" s="13"/>
      <c r="I80" s="13"/>
      <c r="J80" s="13"/>
      <c r="K80" s="13"/>
    </row>
    <row r="81">
      <c r="H81" s="13"/>
      <c r="I81" s="13"/>
      <c r="J81" s="13"/>
      <c r="K81" s="13"/>
    </row>
    <row r="82">
      <c r="H82" s="13"/>
      <c r="I82" s="13"/>
      <c r="J82" s="13"/>
      <c r="K82" s="13"/>
    </row>
    <row r="83">
      <c r="H83" s="13"/>
      <c r="I83" s="13"/>
      <c r="J83" s="13"/>
      <c r="K83" s="13"/>
    </row>
    <row r="84">
      <c r="H84" s="13"/>
      <c r="I84" s="13"/>
      <c r="J84" s="13"/>
      <c r="K84" s="13"/>
    </row>
    <row r="85">
      <c r="H85" s="13"/>
      <c r="I85" s="13"/>
      <c r="J85" s="13"/>
      <c r="K85" s="13"/>
    </row>
    <row r="86">
      <c r="H86" s="13"/>
      <c r="I86" s="13"/>
      <c r="J86" s="13"/>
      <c r="K86" s="13"/>
    </row>
    <row r="87">
      <c r="H87" s="13"/>
      <c r="I87" s="13"/>
      <c r="J87" s="13"/>
      <c r="K87" s="13"/>
    </row>
    <row r="88">
      <c r="H88" s="13"/>
      <c r="I88" s="13"/>
      <c r="J88" s="13"/>
      <c r="K88" s="13"/>
    </row>
    <row r="89">
      <c r="H89" s="13"/>
      <c r="I89" s="13"/>
      <c r="J89" s="13"/>
      <c r="K89" s="13"/>
    </row>
    <row r="90">
      <c r="H90" s="13"/>
      <c r="I90" s="13"/>
      <c r="J90" s="13"/>
      <c r="K90" s="13"/>
    </row>
    <row r="91">
      <c r="H91" s="13"/>
      <c r="I91" s="13"/>
      <c r="J91" s="13"/>
      <c r="K91" s="13"/>
    </row>
    <row r="92">
      <c r="H92" s="13"/>
      <c r="I92" s="13"/>
      <c r="J92" s="13"/>
      <c r="K92" s="13"/>
    </row>
    <row r="93">
      <c r="H93" s="13"/>
      <c r="I93" s="13"/>
      <c r="J93" s="13"/>
      <c r="K93" s="13"/>
    </row>
    <row r="94">
      <c r="H94" s="13"/>
      <c r="I94" s="13"/>
      <c r="J94" s="13"/>
      <c r="K94" s="13"/>
    </row>
    <row r="95">
      <c r="H95" s="13"/>
      <c r="I95" s="13"/>
      <c r="J95" s="13"/>
      <c r="K95" s="13"/>
    </row>
    <row r="96">
      <c r="H96" s="13"/>
      <c r="I96" s="13"/>
      <c r="J96" s="13"/>
      <c r="K96" s="13"/>
    </row>
    <row r="97">
      <c r="H97" s="13"/>
      <c r="I97" s="13"/>
      <c r="J97" s="13"/>
      <c r="K97" s="13"/>
    </row>
    <row r="98">
      <c r="H98" s="13"/>
      <c r="I98" s="13"/>
      <c r="J98" s="13"/>
      <c r="K98" s="13"/>
    </row>
    <row r="99">
      <c r="H99" s="13"/>
      <c r="I99" s="13"/>
      <c r="J99" s="13"/>
      <c r="K99" s="13"/>
    </row>
    <row r="100">
      <c r="H100" s="13"/>
      <c r="I100" s="13"/>
      <c r="J100" s="13"/>
      <c r="K100" s="13"/>
    </row>
    <row r="101">
      <c r="H101" s="13"/>
      <c r="I101" s="13"/>
      <c r="J101" s="13"/>
      <c r="K101" s="13"/>
    </row>
    <row r="102">
      <c r="H102" s="13"/>
      <c r="I102" s="13"/>
      <c r="J102" s="13"/>
      <c r="K102" s="13"/>
    </row>
    <row r="103">
      <c r="H103" s="13"/>
      <c r="I103" s="13"/>
      <c r="J103" s="13"/>
      <c r="K103" s="13"/>
    </row>
    <row r="104">
      <c r="H104" s="13"/>
      <c r="I104" s="13"/>
      <c r="J104" s="13"/>
      <c r="K104" s="13"/>
    </row>
    <row r="105">
      <c r="H105" s="13"/>
      <c r="I105" s="13"/>
      <c r="J105" s="13"/>
      <c r="K105" s="13"/>
    </row>
    <row r="106">
      <c r="H106" s="13"/>
      <c r="I106" s="13"/>
      <c r="J106" s="13"/>
      <c r="K106" s="13"/>
    </row>
    <row r="107">
      <c r="H107" s="13"/>
      <c r="I107" s="13"/>
      <c r="J107" s="13"/>
      <c r="K107" s="13"/>
    </row>
    <row r="108">
      <c r="H108" s="13"/>
      <c r="I108" s="13"/>
      <c r="J108" s="13"/>
      <c r="K108" s="13"/>
    </row>
    <row r="109">
      <c r="H109" s="13"/>
      <c r="I109" s="13"/>
      <c r="J109" s="13"/>
      <c r="K109" s="13"/>
    </row>
    <row r="110">
      <c r="H110" s="13"/>
      <c r="I110" s="13"/>
      <c r="J110" s="13"/>
      <c r="K110" s="13"/>
    </row>
    <row r="111">
      <c r="H111" s="13"/>
      <c r="I111" s="13"/>
      <c r="J111" s="13"/>
      <c r="K111" s="13"/>
    </row>
    <row r="112">
      <c r="H112" s="13"/>
      <c r="I112" s="13"/>
      <c r="J112" s="13"/>
      <c r="K112" s="13"/>
    </row>
    <row r="113">
      <c r="H113" s="13"/>
      <c r="I113" s="13"/>
      <c r="J113" s="13"/>
      <c r="K113" s="13"/>
    </row>
    <row r="114">
      <c r="H114" s="13"/>
      <c r="I114" s="13"/>
      <c r="J114" s="13"/>
      <c r="K114" s="13"/>
    </row>
    <row r="115">
      <c r="H115" s="13"/>
      <c r="I115" s="13"/>
      <c r="J115" s="13"/>
      <c r="K115" s="13"/>
    </row>
    <row r="116">
      <c r="H116" s="13"/>
      <c r="I116" s="13"/>
      <c r="J116" s="13"/>
      <c r="K116" s="13"/>
    </row>
    <row r="117">
      <c r="H117" s="13"/>
      <c r="I117" s="13"/>
      <c r="J117" s="13"/>
      <c r="K117" s="13"/>
    </row>
    <row r="118">
      <c r="H118" s="13"/>
      <c r="I118" s="13"/>
      <c r="J118" s="13"/>
      <c r="K118" s="13"/>
    </row>
    <row r="119">
      <c r="H119" s="13"/>
      <c r="I119" s="13"/>
      <c r="J119" s="13"/>
      <c r="K119" s="13"/>
    </row>
    <row r="120">
      <c r="H120" s="13"/>
      <c r="I120" s="13"/>
      <c r="J120" s="13"/>
      <c r="K120" s="13"/>
    </row>
    <row r="121">
      <c r="H121" s="13"/>
      <c r="I121" s="13"/>
      <c r="J121" s="13"/>
      <c r="K121" s="13"/>
    </row>
    <row r="122">
      <c r="H122" s="13"/>
      <c r="I122" s="13"/>
      <c r="J122" s="13"/>
      <c r="K122" s="13"/>
    </row>
    <row r="123">
      <c r="H123" s="13"/>
      <c r="I123" s="13"/>
      <c r="J123" s="13"/>
      <c r="K123" s="13"/>
    </row>
    <row r="124">
      <c r="H124" s="13"/>
      <c r="I124" s="13"/>
      <c r="J124" s="13"/>
      <c r="K124" s="13"/>
    </row>
    <row r="125">
      <c r="H125" s="13"/>
      <c r="I125" s="13"/>
      <c r="J125" s="13"/>
      <c r="K125" s="13"/>
    </row>
    <row r="126">
      <c r="H126" s="13"/>
      <c r="I126" s="13"/>
      <c r="J126" s="13"/>
      <c r="K126" s="13"/>
    </row>
    <row r="127">
      <c r="H127" s="13"/>
      <c r="I127" s="13"/>
      <c r="J127" s="13"/>
      <c r="K127" s="13"/>
    </row>
    <row r="128">
      <c r="H128" s="13"/>
      <c r="I128" s="13"/>
      <c r="J128" s="13"/>
      <c r="K128" s="13"/>
    </row>
    <row r="129">
      <c r="H129" s="13"/>
      <c r="I129" s="13"/>
      <c r="J129" s="13"/>
      <c r="K129" s="13"/>
    </row>
    <row r="130">
      <c r="H130" s="13"/>
      <c r="I130" s="13"/>
      <c r="J130" s="13"/>
      <c r="K130" s="13"/>
    </row>
    <row r="131">
      <c r="H131" s="13"/>
      <c r="I131" s="13"/>
      <c r="J131" s="13"/>
      <c r="K131" s="13"/>
    </row>
    <row r="132">
      <c r="H132" s="13"/>
      <c r="I132" s="13"/>
      <c r="J132" s="13"/>
      <c r="K132" s="13"/>
    </row>
    <row r="133">
      <c r="H133" s="13"/>
      <c r="I133" s="13"/>
      <c r="J133" s="13"/>
      <c r="K133" s="13"/>
    </row>
    <row r="134">
      <c r="H134" s="13"/>
      <c r="I134" s="13"/>
      <c r="J134" s="13"/>
      <c r="K134" s="13"/>
    </row>
    <row r="135">
      <c r="H135" s="13"/>
      <c r="I135" s="13"/>
      <c r="J135" s="13"/>
      <c r="K135" s="13"/>
    </row>
    <row r="136">
      <c r="H136" s="13"/>
      <c r="I136" s="13"/>
      <c r="J136" s="13"/>
      <c r="K136" s="13"/>
    </row>
    <row r="137">
      <c r="H137" s="13"/>
      <c r="I137" s="13"/>
      <c r="J137" s="13"/>
      <c r="K137" s="13"/>
    </row>
    <row r="138">
      <c r="H138" s="13"/>
      <c r="I138" s="13"/>
      <c r="J138" s="13"/>
      <c r="K138" s="13"/>
    </row>
    <row r="139">
      <c r="H139" s="13"/>
      <c r="I139" s="13"/>
      <c r="J139" s="13"/>
      <c r="K139" s="13"/>
    </row>
    <row r="140">
      <c r="H140" s="13"/>
      <c r="I140" s="13"/>
      <c r="J140" s="13"/>
      <c r="K140" s="13"/>
    </row>
    <row r="141">
      <c r="H141" s="13"/>
      <c r="I141" s="13"/>
      <c r="J141" s="13"/>
      <c r="K141" s="13"/>
    </row>
    <row r="142">
      <c r="H142" s="13"/>
      <c r="I142" s="13"/>
      <c r="J142" s="13"/>
      <c r="K142" s="13"/>
    </row>
    <row r="143">
      <c r="H143" s="13"/>
      <c r="I143" s="13"/>
      <c r="J143" s="13"/>
      <c r="K143" s="13"/>
    </row>
    <row r="144">
      <c r="H144" s="13"/>
      <c r="I144" s="13"/>
      <c r="J144" s="13"/>
      <c r="K144" s="13"/>
    </row>
    <row r="145">
      <c r="H145" s="13"/>
      <c r="I145" s="13"/>
      <c r="J145" s="13"/>
      <c r="K145" s="13"/>
    </row>
    <row r="146">
      <c r="H146" s="13"/>
      <c r="I146" s="13"/>
      <c r="J146" s="13"/>
      <c r="K146" s="13"/>
    </row>
    <row r="147">
      <c r="H147" s="13"/>
      <c r="I147" s="13"/>
      <c r="J147" s="13"/>
      <c r="K147" s="13"/>
    </row>
    <row r="148">
      <c r="H148" s="13"/>
      <c r="I148" s="13"/>
      <c r="J148" s="13"/>
      <c r="K148" s="13"/>
    </row>
    <row r="149">
      <c r="H149" s="13"/>
      <c r="I149" s="13"/>
      <c r="J149" s="13"/>
      <c r="K149" s="13"/>
    </row>
    <row r="150">
      <c r="H150" s="13"/>
      <c r="I150" s="13"/>
      <c r="J150" s="13"/>
      <c r="K150" s="13"/>
    </row>
    <row r="151">
      <c r="H151" s="13"/>
      <c r="I151" s="13"/>
      <c r="J151" s="13"/>
      <c r="K151" s="13"/>
    </row>
    <row r="152">
      <c r="H152" s="13"/>
      <c r="I152" s="13"/>
      <c r="J152" s="13"/>
      <c r="K152" s="13"/>
    </row>
    <row r="153">
      <c r="H153" s="13"/>
      <c r="I153" s="13"/>
      <c r="J153" s="13"/>
      <c r="K153" s="13"/>
    </row>
    <row r="154">
      <c r="H154" s="13"/>
      <c r="I154" s="13"/>
      <c r="J154" s="13"/>
      <c r="K154" s="13"/>
    </row>
    <row r="155">
      <c r="H155" s="13"/>
      <c r="I155" s="13"/>
      <c r="J155" s="13"/>
      <c r="K155" s="13"/>
    </row>
    <row r="156">
      <c r="H156" s="13"/>
      <c r="I156" s="13"/>
      <c r="J156" s="13"/>
      <c r="K156" s="13"/>
    </row>
    <row r="157">
      <c r="H157" s="13"/>
      <c r="I157" s="13"/>
      <c r="J157" s="13"/>
      <c r="K157" s="13"/>
    </row>
    <row r="158">
      <c r="H158" s="13"/>
      <c r="I158" s="13"/>
      <c r="J158" s="13"/>
      <c r="K158" s="13"/>
    </row>
    <row r="159">
      <c r="H159" s="13"/>
      <c r="I159" s="13"/>
      <c r="J159" s="13"/>
      <c r="K159" s="13"/>
    </row>
    <row r="160">
      <c r="H160" s="13"/>
      <c r="I160" s="13"/>
      <c r="J160" s="13"/>
      <c r="K160" s="13"/>
    </row>
    <row r="161">
      <c r="H161" s="13"/>
      <c r="I161" s="13"/>
      <c r="J161" s="13"/>
      <c r="K161" s="13"/>
    </row>
    <row r="162">
      <c r="H162" s="13"/>
      <c r="I162" s="13"/>
      <c r="J162" s="13"/>
      <c r="K162" s="13"/>
    </row>
    <row r="163">
      <c r="H163" s="13"/>
      <c r="I163" s="13"/>
      <c r="J163" s="13"/>
      <c r="K163" s="13"/>
    </row>
    <row r="164">
      <c r="H164" s="13"/>
      <c r="I164" s="13"/>
      <c r="J164" s="13"/>
      <c r="K164" s="13"/>
    </row>
    <row r="165">
      <c r="H165" s="13"/>
      <c r="I165" s="13"/>
      <c r="J165" s="13"/>
      <c r="K165" s="13"/>
    </row>
    <row r="166">
      <c r="H166" s="13"/>
      <c r="I166" s="13"/>
      <c r="J166" s="13"/>
      <c r="K166" s="13"/>
    </row>
    <row r="167">
      <c r="H167" s="13"/>
      <c r="I167" s="13"/>
      <c r="J167" s="13"/>
      <c r="K167" s="13"/>
    </row>
    <row r="168">
      <c r="H168" s="13"/>
      <c r="I168" s="13"/>
      <c r="J168" s="13"/>
      <c r="K168" s="13"/>
    </row>
    <row r="169">
      <c r="H169" s="13"/>
      <c r="I169" s="13"/>
      <c r="J169" s="13"/>
      <c r="K169" s="13"/>
    </row>
    <row r="170">
      <c r="H170" s="13"/>
      <c r="I170" s="13"/>
      <c r="J170" s="13"/>
      <c r="K170" s="13"/>
    </row>
    <row r="171">
      <c r="H171" s="13"/>
      <c r="I171" s="13"/>
      <c r="J171" s="13"/>
      <c r="K171" s="13"/>
    </row>
    <row r="172">
      <c r="H172" s="13"/>
      <c r="I172" s="13"/>
      <c r="J172" s="13"/>
      <c r="K172" s="13"/>
    </row>
    <row r="173">
      <c r="H173" s="13"/>
      <c r="I173" s="13"/>
      <c r="J173" s="13"/>
      <c r="K173" s="13"/>
    </row>
    <row r="174">
      <c r="H174" s="13"/>
      <c r="I174" s="13"/>
      <c r="J174" s="13"/>
      <c r="K174" s="13"/>
    </row>
    <row r="175">
      <c r="H175" s="13"/>
      <c r="I175" s="13"/>
      <c r="J175" s="13"/>
      <c r="K175" s="13"/>
    </row>
    <row r="176">
      <c r="H176" s="13"/>
      <c r="I176" s="13"/>
      <c r="J176" s="13"/>
      <c r="K176" s="13"/>
    </row>
    <row r="177">
      <c r="H177" s="13"/>
      <c r="I177" s="13"/>
      <c r="J177" s="13"/>
      <c r="K177" s="13"/>
    </row>
    <row r="178">
      <c r="H178" s="13"/>
      <c r="I178" s="13"/>
      <c r="J178" s="13"/>
      <c r="K178" s="13"/>
    </row>
    <row r="179">
      <c r="H179" s="13"/>
      <c r="I179" s="13"/>
      <c r="J179" s="13"/>
      <c r="K179" s="13"/>
    </row>
    <row r="180">
      <c r="H180" s="13"/>
      <c r="I180" s="13"/>
      <c r="J180" s="13"/>
      <c r="K180" s="13"/>
    </row>
    <row r="181">
      <c r="H181" s="13"/>
      <c r="I181" s="13"/>
      <c r="J181" s="13"/>
      <c r="K181" s="13"/>
    </row>
    <row r="182">
      <c r="H182" s="13"/>
      <c r="I182" s="13"/>
      <c r="J182" s="13"/>
      <c r="K182" s="13"/>
    </row>
    <row r="183">
      <c r="H183" s="13"/>
      <c r="I183" s="13"/>
      <c r="J183" s="13"/>
      <c r="K183" s="13"/>
    </row>
    <row r="184">
      <c r="H184" s="13"/>
      <c r="I184" s="13"/>
      <c r="J184" s="13"/>
      <c r="K184" s="13"/>
    </row>
    <row r="185">
      <c r="H185" s="13"/>
      <c r="I185" s="13"/>
      <c r="J185" s="13"/>
      <c r="K185" s="13"/>
    </row>
    <row r="186">
      <c r="H186" s="13"/>
      <c r="I186" s="13"/>
      <c r="J186" s="13"/>
      <c r="K186" s="13"/>
    </row>
    <row r="187">
      <c r="H187" s="13"/>
      <c r="I187" s="13"/>
      <c r="J187" s="13"/>
      <c r="K187" s="13"/>
    </row>
    <row r="188">
      <c r="H188" s="13"/>
      <c r="I188" s="13"/>
      <c r="J188" s="13"/>
      <c r="K188" s="13"/>
    </row>
    <row r="189">
      <c r="H189" s="13"/>
      <c r="I189" s="13"/>
      <c r="J189" s="13"/>
      <c r="K189" s="13"/>
    </row>
    <row r="190">
      <c r="H190" s="13"/>
      <c r="I190" s="13"/>
      <c r="J190" s="13"/>
      <c r="K190" s="13"/>
    </row>
    <row r="191">
      <c r="H191" s="13"/>
      <c r="I191" s="13"/>
      <c r="J191" s="13"/>
      <c r="K191" s="13"/>
    </row>
    <row r="192">
      <c r="H192" s="13"/>
      <c r="I192" s="13"/>
      <c r="J192" s="13"/>
      <c r="K192" s="13"/>
    </row>
    <row r="193">
      <c r="H193" s="13"/>
      <c r="I193" s="13"/>
      <c r="J193" s="13"/>
      <c r="K193" s="13"/>
    </row>
    <row r="194">
      <c r="H194" s="13"/>
      <c r="I194" s="13"/>
      <c r="J194" s="13"/>
      <c r="K194" s="13"/>
    </row>
    <row r="195">
      <c r="H195" s="13"/>
      <c r="I195" s="13"/>
      <c r="J195" s="13"/>
      <c r="K195" s="13"/>
    </row>
    <row r="196">
      <c r="H196" s="13"/>
      <c r="I196" s="13"/>
      <c r="J196" s="13"/>
      <c r="K196" s="13"/>
    </row>
    <row r="197">
      <c r="H197" s="13"/>
      <c r="I197" s="13"/>
      <c r="J197" s="13"/>
      <c r="K197" s="13"/>
    </row>
    <row r="198">
      <c r="H198" s="13"/>
      <c r="I198" s="13"/>
      <c r="J198" s="13"/>
      <c r="K198" s="13"/>
    </row>
    <row r="199">
      <c r="H199" s="13"/>
      <c r="I199" s="13"/>
      <c r="J199" s="13"/>
      <c r="K199" s="13"/>
    </row>
    <row r="200">
      <c r="H200" s="13"/>
      <c r="I200" s="13"/>
      <c r="J200" s="13"/>
      <c r="K200" s="13"/>
    </row>
    <row r="201">
      <c r="H201" s="13"/>
      <c r="I201" s="13"/>
      <c r="J201" s="13"/>
      <c r="K201" s="13"/>
    </row>
    <row r="202">
      <c r="H202" s="13"/>
      <c r="I202" s="13"/>
      <c r="J202" s="13"/>
      <c r="K202" s="13"/>
    </row>
    <row r="203">
      <c r="H203" s="13"/>
      <c r="I203" s="13"/>
      <c r="J203" s="13"/>
      <c r="K203" s="13"/>
    </row>
    <row r="204">
      <c r="H204" s="13"/>
      <c r="I204" s="13"/>
      <c r="J204" s="13"/>
      <c r="K204" s="13"/>
    </row>
    <row r="205">
      <c r="H205" s="13"/>
      <c r="I205" s="13"/>
      <c r="J205" s="13"/>
      <c r="K205" s="13"/>
    </row>
    <row r="206">
      <c r="H206" s="13"/>
      <c r="I206" s="13"/>
      <c r="J206" s="13"/>
      <c r="K206" s="13"/>
    </row>
    <row r="207">
      <c r="H207" s="13"/>
      <c r="I207" s="13"/>
      <c r="J207" s="13"/>
      <c r="K207" s="13"/>
    </row>
    <row r="208">
      <c r="H208" s="13"/>
      <c r="I208" s="13"/>
      <c r="J208" s="13"/>
      <c r="K208" s="13"/>
    </row>
    <row r="209">
      <c r="H209" s="13"/>
      <c r="I209" s="13"/>
      <c r="J209" s="13"/>
      <c r="K209" s="13"/>
    </row>
    <row r="210">
      <c r="H210" s="13"/>
      <c r="I210" s="13"/>
      <c r="J210" s="13"/>
      <c r="K210" s="13"/>
    </row>
    <row r="211">
      <c r="H211" s="13"/>
      <c r="I211" s="13"/>
      <c r="J211" s="13"/>
      <c r="K211" s="13"/>
    </row>
    <row r="212">
      <c r="H212" s="13"/>
      <c r="I212" s="13"/>
      <c r="J212" s="13"/>
      <c r="K212" s="13"/>
    </row>
    <row r="213">
      <c r="H213" s="13"/>
      <c r="I213" s="13"/>
      <c r="J213" s="13"/>
      <c r="K213" s="13"/>
    </row>
    <row r="214">
      <c r="H214" s="13"/>
      <c r="I214" s="13"/>
      <c r="J214" s="13"/>
      <c r="K214" s="13"/>
    </row>
    <row r="215">
      <c r="H215" s="13"/>
      <c r="I215" s="13"/>
      <c r="J215" s="13"/>
      <c r="K215" s="13"/>
    </row>
    <row r="216">
      <c r="H216" s="13"/>
      <c r="I216" s="13"/>
      <c r="J216" s="13"/>
      <c r="K216" s="13"/>
    </row>
    <row r="217">
      <c r="H217" s="13"/>
      <c r="I217" s="13"/>
      <c r="J217" s="13"/>
      <c r="K217" s="13"/>
    </row>
    <row r="218">
      <c r="H218" s="13"/>
      <c r="I218" s="13"/>
      <c r="J218" s="13"/>
      <c r="K218" s="13"/>
    </row>
    <row r="219">
      <c r="H219" s="13"/>
      <c r="I219" s="13"/>
      <c r="J219" s="13"/>
      <c r="K219" s="13"/>
    </row>
    <row r="220">
      <c r="H220" s="13"/>
      <c r="I220" s="13"/>
      <c r="J220" s="13"/>
      <c r="K220" s="13"/>
    </row>
    <row r="221">
      <c r="H221" s="13"/>
      <c r="I221" s="13"/>
      <c r="J221" s="13"/>
      <c r="K221" s="13"/>
    </row>
    <row r="222">
      <c r="H222" s="13"/>
      <c r="I222" s="13"/>
      <c r="J222" s="13"/>
      <c r="K222" s="13"/>
    </row>
    <row r="223">
      <c r="H223" s="13"/>
      <c r="I223" s="13"/>
      <c r="J223" s="13"/>
      <c r="K223" s="13"/>
    </row>
    <row r="224">
      <c r="H224" s="13"/>
      <c r="I224" s="13"/>
      <c r="J224" s="13"/>
      <c r="K224" s="13"/>
    </row>
    <row r="225">
      <c r="H225" s="13"/>
      <c r="I225" s="13"/>
      <c r="J225" s="13"/>
      <c r="K225" s="13"/>
    </row>
    <row r="226">
      <c r="H226" s="13"/>
      <c r="I226" s="13"/>
      <c r="J226" s="13"/>
      <c r="K226" s="13"/>
    </row>
    <row r="227">
      <c r="H227" s="13"/>
      <c r="I227" s="13"/>
      <c r="J227" s="13"/>
      <c r="K227" s="13"/>
    </row>
    <row r="228">
      <c r="H228" s="13"/>
      <c r="I228" s="13"/>
      <c r="J228" s="13"/>
      <c r="K228" s="13"/>
    </row>
    <row r="229">
      <c r="H229" s="13"/>
      <c r="I229" s="13"/>
      <c r="J229" s="13"/>
      <c r="K229" s="13"/>
    </row>
    <row r="230">
      <c r="H230" s="13"/>
      <c r="I230" s="13"/>
      <c r="J230" s="13"/>
      <c r="K230" s="13"/>
    </row>
    <row r="231">
      <c r="H231" s="13"/>
      <c r="I231" s="13"/>
      <c r="J231" s="13"/>
      <c r="K231" s="13"/>
    </row>
    <row r="232">
      <c r="H232" s="13"/>
      <c r="I232" s="13"/>
      <c r="J232" s="13"/>
      <c r="K232" s="13"/>
    </row>
    <row r="233">
      <c r="H233" s="13"/>
      <c r="I233" s="13"/>
      <c r="J233" s="13"/>
      <c r="K233" s="13"/>
    </row>
    <row r="234">
      <c r="H234" s="13"/>
      <c r="I234" s="13"/>
      <c r="J234" s="13"/>
      <c r="K234" s="13"/>
    </row>
    <row r="235">
      <c r="H235" s="13"/>
      <c r="I235" s="13"/>
      <c r="J235" s="13"/>
      <c r="K235" s="13"/>
    </row>
    <row r="236">
      <c r="H236" s="13"/>
      <c r="I236" s="13"/>
      <c r="J236" s="13"/>
      <c r="K236" s="13"/>
    </row>
    <row r="237">
      <c r="H237" s="13"/>
      <c r="I237" s="13"/>
      <c r="J237" s="13"/>
      <c r="K237" s="13"/>
    </row>
    <row r="238">
      <c r="H238" s="13"/>
      <c r="I238" s="13"/>
      <c r="J238" s="13"/>
      <c r="K238" s="13"/>
    </row>
    <row r="239">
      <c r="H239" s="13"/>
      <c r="I239" s="13"/>
      <c r="J239" s="13"/>
      <c r="K239" s="13"/>
    </row>
    <row r="240">
      <c r="H240" s="13"/>
      <c r="I240" s="13"/>
      <c r="J240" s="13"/>
      <c r="K240" s="13"/>
    </row>
    <row r="241">
      <c r="H241" s="13"/>
      <c r="I241" s="13"/>
      <c r="J241" s="13"/>
      <c r="K241" s="13"/>
    </row>
    <row r="242">
      <c r="H242" s="13"/>
      <c r="I242" s="13"/>
      <c r="J242" s="13"/>
      <c r="K242" s="13"/>
    </row>
    <row r="243">
      <c r="H243" s="13"/>
      <c r="I243" s="13"/>
      <c r="J243" s="13"/>
      <c r="K243" s="13"/>
    </row>
    <row r="244">
      <c r="H244" s="13"/>
      <c r="I244" s="13"/>
      <c r="J244" s="13"/>
      <c r="K244" s="13"/>
    </row>
    <row r="245">
      <c r="H245" s="13"/>
      <c r="I245" s="13"/>
      <c r="J245" s="13"/>
      <c r="K245" s="13"/>
    </row>
    <row r="246">
      <c r="H246" s="13"/>
      <c r="I246" s="13"/>
      <c r="J246" s="13"/>
      <c r="K246" s="13"/>
    </row>
    <row r="247">
      <c r="H247" s="13"/>
      <c r="I247" s="13"/>
      <c r="J247" s="13"/>
      <c r="K247" s="13"/>
    </row>
    <row r="248">
      <c r="H248" s="13"/>
      <c r="I248" s="13"/>
      <c r="J248" s="13"/>
      <c r="K248" s="13"/>
    </row>
    <row r="249">
      <c r="H249" s="13"/>
      <c r="I249" s="13"/>
      <c r="J249" s="13"/>
      <c r="K249" s="13"/>
    </row>
    <row r="250">
      <c r="H250" s="13"/>
      <c r="I250" s="13"/>
      <c r="J250" s="13"/>
      <c r="K250" s="13"/>
    </row>
    <row r="251">
      <c r="H251" s="13"/>
      <c r="I251" s="13"/>
      <c r="J251" s="13"/>
      <c r="K251" s="13"/>
    </row>
    <row r="252">
      <c r="H252" s="13"/>
      <c r="I252" s="13"/>
      <c r="J252" s="13"/>
      <c r="K252" s="13"/>
    </row>
    <row r="253">
      <c r="H253" s="13"/>
      <c r="I253" s="13"/>
      <c r="J253" s="13"/>
      <c r="K253" s="13"/>
    </row>
    <row r="254">
      <c r="H254" s="13"/>
      <c r="I254" s="13"/>
      <c r="J254" s="13"/>
      <c r="K254" s="13"/>
    </row>
    <row r="255">
      <c r="H255" s="13"/>
      <c r="I255" s="13"/>
      <c r="J255" s="13"/>
      <c r="K255" s="13"/>
    </row>
    <row r="256">
      <c r="H256" s="13"/>
      <c r="I256" s="13"/>
      <c r="J256" s="13"/>
      <c r="K256" s="13"/>
    </row>
    <row r="257">
      <c r="H257" s="13"/>
      <c r="I257" s="13"/>
      <c r="J257" s="13"/>
      <c r="K257" s="13"/>
    </row>
    <row r="258">
      <c r="H258" s="13"/>
      <c r="I258" s="13"/>
      <c r="J258" s="13"/>
      <c r="K258" s="13"/>
    </row>
    <row r="259">
      <c r="H259" s="13"/>
      <c r="I259" s="13"/>
      <c r="J259" s="13"/>
      <c r="K259" s="13"/>
    </row>
    <row r="260">
      <c r="H260" s="13"/>
      <c r="I260" s="13"/>
      <c r="J260" s="13"/>
      <c r="K260" s="13"/>
    </row>
    <row r="261">
      <c r="H261" s="13"/>
      <c r="I261" s="13"/>
      <c r="J261" s="13"/>
      <c r="K261" s="13"/>
    </row>
    <row r="262">
      <c r="H262" s="13"/>
      <c r="I262" s="13"/>
      <c r="J262" s="13"/>
      <c r="K262" s="13"/>
    </row>
    <row r="263">
      <c r="H263" s="13"/>
      <c r="I263" s="13"/>
      <c r="J263" s="13"/>
      <c r="K263" s="13"/>
    </row>
    <row r="264">
      <c r="H264" s="13"/>
      <c r="I264" s="13"/>
      <c r="J264" s="13"/>
      <c r="K264" s="13"/>
    </row>
    <row r="265">
      <c r="H265" s="13"/>
      <c r="I265" s="13"/>
      <c r="J265" s="13"/>
      <c r="K265" s="13"/>
    </row>
    <row r="266">
      <c r="H266" s="13"/>
      <c r="I266" s="13"/>
      <c r="J266" s="13"/>
      <c r="K266" s="13"/>
    </row>
    <row r="267">
      <c r="H267" s="13"/>
      <c r="I267" s="13"/>
      <c r="J267" s="13"/>
      <c r="K267" s="13"/>
    </row>
    <row r="268">
      <c r="H268" s="13"/>
      <c r="I268" s="13"/>
      <c r="J268" s="13"/>
      <c r="K268" s="13"/>
    </row>
    <row r="269">
      <c r="H269" s="13"/>
      <c r="I269" s="13"/>
      <c r="J269" s="13"/>
      <c r="K269" s="13"/>
    </row>
    <row r="270">
      <c r="H270" s="13"/>
      <c r="I270" s="13"/>
      <c r="J270" s="13"/>
      <c r="K270" s="13"/>
    </row>
    <row r="271">
      <c r="H271" s="13"/>
      <c r="I271" s="13"/>
      <c r="J271" s="13"/>
      <c r="K271" s="13"/>
    </row>
    <row r="272">
      <c r="H272" s="13"/>
      <c r="I272" s="13"/>
      <c r="J272" s="13"/>
      <c r="K272" s="13"/>
    </row>
    <row r="273">
      <c r="H273" s="13"/>
      <c r="I273" s="13"/>
      <c r="J273" s="13"/>
      <c r="K273" s="13"/>
    </row>
    <row r="274">
      <c r="H274" s="13"/>
      <c r="I274" s="13"/>
      <c r="J274" s="13"/>
      <c r="K274" s="13"/>
    </row>
    <row r="275">
      <c r="H275" s="13"/>
      <c r="I275" s="13"/>
      <c r="J275" s="13"/>
      <c r="K275" s="13"/>
    </row>
    <row r="276">
      <c r="H276" s="13"/>
      <c r="I276" s="13"/>
      <c r="J276" s="13"/>
      <c r="K276" s="13"/>
    </row>
    <row r="277">
      <c r="H277" s="13"/>
      <c r="I277" s="13"/>
      <c r="J277" s="13"/>
      <c r="K277" s="13"/>
    </row>
    <row r="278">
      <c r="H278" s="13"/>
      <c r="I278" s="13"/>
      <c r="J278" s="13"/>
      <c r="K278" s="13"/>
    </row>
    <row r="279">
      <c r="H279" s="13"/>
      <c r="I279" s="13"/>
      <c r="J279" s="13"/>
      <c r="K279" s="13"/>
    </row>
    <row r="280">
      <c r="H280" s="13"/>
      <c r="I280" s="13"/>
      <c r="J280" s="13"/>
      <c r="K280" s="13"/>
    </row>
    <row r="281">
      <c r="H281" s="13"/>
      <c r="I281" s="13"/>
      <c r="J281" s="13"/>
      <c r="K281" s="13"/>
    </row>
    <row r="282">
      <c r="H282" s="13"/>
      <c r="I282" s="13"/>
      <c r="J282" s="13"/>
      <c r="K282" s="13"/>
    </row>
    <row r="283">
      <c r="H283" s="13"/>
      <c r="I283" s="13"/>
      <c r="J283" s="13"/>
      <c r="K283" s="13"/>
    </row>
    <row r="284">
      <c r="H284" s="13"/>
      <c r="I284" s="13"/>
      <c r="J284" s="13"/>
      <c r="K284" s="13"/>
    </row>
    <row r="285">
      <c r="H285" s="13"/>
      <c r="I285" s="13"/>
      <c r="J285" s="13"/>
      <c r="K285" s="13"/>
    </row>
    <row r="286">
      <c r="H286" s="13"/>
      <c r="I286" s="13"/>
      <c r="J286" s="13"/>
      <c r="K286" s="13"/>
    </row>
    <row r="287">
      <c r="H287" s="13"/>
      <c r="I287" s="13"/>
      <c r="J287" s="13"/>
      <c r="K287" s="13"/>
    </row>
    <row r="288">
      <c r="H288" s="13"/>
      <c r="I288" s="13"/>
      <c r="J288" s="13"/>
      <c r="K288" s="13"/>
    </row>
    <row r="289">
      <c r="H289" s="13"/>
      <c r="I289" s="13"/>
      <c r="J289" s="13"/>
      <c r="K289" s="13"/>
    </row>
    <row r="290">
      <c r="H290" s="13"/>
      <c r="I290" s="13"/>
      <c r="J290" s="13"/>
      <c r="K290" s="13"/>
    </row>
    <row r="291">
      <c r="H291" s="13"/>
      <c r="I291" s="13"/>
      <c r="J291" s="13"/>
      <c r="K291" s="13"/>
    </row>
    <row r="292">
      <c r="H292" s="13"/>
      <c r="I292" s="13"/>
      <c r="J292" s="13"/>
      <c r="K292" s="13"/>
    </row>
    <row r="293">
      <c r="H293" s="13"/>
      <c r="I293" s="13"/>
      <c r="J293" s="13"/>
      <c r="K293" s="13"/>
    </row>
    <row r="294">
      <c r="H294" s="13"/>
      <c r="I294" s="13"/>
      <c r="J294" s="13"/>
      <c r="K294" s="13"/>
    </row>
    <row r="295">
      <c r="H295" s="13"/>
      <c r="I295" s="13"/>
      <c r="J295" s="13"/>
      <c r="K295" s="13"/>
    </row>
    <row r="296">
      <c r="H296" s="13"/>
      <c r="I296" s="13"/>
      <c r="J296" s="13"/>
      <c r="K296" s="13"/>
    </row>
    <row r="297">
      <c r="H297" s="13"/>
      <c r="I297" s="13"/>
      <c r="J297" s="13"/>
      <c r="K297" s="13"/>
    </row>
    <row r="298">
      <c r="H298" s="13"/>
      <c r="I298" s="13"/>
      <c r="J298" s="13"/>
      <c r="K298" s="13"/>
    </row>
    <row r="299">
      <c r="H299" s="13"/>
      <c r="I299" s="13"/>
      <c r="J299" s="13"/>
      <c r="K299" s="13"/>
    </row>
    <row r="300">
      <c r="H300" s="13"/>
      <c r="I300" s="13"/>
      <c r="J300" s="13"/>
      <c r="K300" s="13"/>
    </row>
    <row r="301">
      <c r="H301" s="13"/>
      <c r="I301" s="13"/>
      <c r="J301" s="13"/>
      <c r="K301" s="13"/>
    </row>
    <row r="302">
      <c r="H302" s="13"/>
      <c r="I302" s="13"/>
      <c r="J302" s="13"/>
      <c r="K302" s="13"/>
    </row>
    <row r="303">
      <c r="H303" s="13"/>
      <c r="I303" s="13"/>
      <c r="J303" s="13"/>
      <c r="K303" s="13"/>
    </row>
    <row r="304">
      <c r="H304" s="13"/>
      <c r="I304" s="13"/>
      <c r="J304" s="13"/>
      <c r="K304" s="13"/>
    </row>
    <row r="305">
      <c r="H305" s="13"/>
      <c r="I305" s="13"/>
      <c r="J305" s="13"/>
      <c r="K305" s="13"/>
    </row>
    <row r="306">
      <c r="H306" s="13"/>
      <c r="I306" s="13"/>
      <c r="J306" s="13"/>
      <c r="K306" s="13"/>
    </row>
    <row r="307">
      <c r="H307" s="13"/>
      <c r="I307" s="13"/>
      <c r="J307" s="13"/>
      <c r="K307" s="13"/>
    </row>
    <row r="308">
      <c r="H308" s="13"/>
      <c r="I308" s="13"/>
      <c r="J308" s="13"/>
      <c r="K308" s="13"/>
    </row>
    <row r="309">
      <c r="H309" s="13"/>
      <c r="I309" s="13"/>
      <c r="J309" s="13"/>
      <c r="K309" s="13"/>
    </row>
    <row r="310">
      <c r="H310" s="13"/>
      <c r="I310" s="13"/>
      <c r="J310" s="13"/>
      <c r="K310" s="13"/>
    </row>
    <row r="311">
      <c r="H311" s="13"/>
      <c r="I311" s="13"/>
      <c r="J311" s="13"/>
      <c r="K311" s="13"/>
    </row>
    <row r="312">
      <c r="H312" s="13"/>
      <c r="I312" s="13"/>
      <c r="J312" s="13"/>
      <c r="K312" s="13"/>
    </row>
    <row r="313">
      <c r="H313" s="13"/>
      <c r="I313" s="13"/>
      <c r="J313" s="13"/>
      <c r="K313" s="13"/>
    </row>
    <row r="314">
      <c r="H314" s="13"/>
      <c r="I314" s="13"/>
      <c r="J314" s="13"/>
      <c r="K314" s="13"/>
    </row>
    <row r="315">
      <c r="H315" s="13"/>
      <c r="I315" s="13"/>
      <c r="J315" s="13"/>
      <c r="K315" s="13"/>
    </row>
    <row r="316">
      <c r="H316" s="13"/>
      <c r="I316" s="13"/>
      <c r="J316" s="13"/>
      <c r="K316" s="13"/>
    </row>
    <row r="317">
      <c r="H317" s="13"/>
      <c r="I317" s="13"/>
      <c r="J317" s="13"/>
      <c r="K317" s="13"/>
    </row>
    <row r="318">
      <c r="H318" s="13"/>
      <c r="I318" s="13"/>
      <c r="J318" s="13"/>
      <c r="K318" s="13"/>
    </row>
    <row r="319">
      <c r="H319" s="13"/>
      <c r="I319" s="13"/>
      <c r="J319" s="13"/>
      <c r="K319" s="13"/>
    </row>
    <row r="320">
      <c r="H320" s="13"/>
      <c r="I320" s="13"/>
      <c r="J320" s="13"/>
      <c r="K320" s="13"/>
    </row>
    <row r="321">
      <c r="H321" s="13"/>
      <c r="I321" s="13"/>
      <c r="J321" s="13"/>
      <c r="K321" s="13"/>
    </row>
    <row r="322">
      <c r="H322" s="13"/>
      <c r="I322" s="13"/>
      <c r="J322" s="13"/>
      <c r="K322" s="13"/>
    </row>
    <row r="323">
      <c r="H323" s="13"/>
      <c r="I323" s="13"/>
      <c r="J323" s="13"/>
      <c r="K323" s="13"/>
    </row>
    <row r="324">
      <c r="H324" s="13"/>
      <c r="I324" s="13"/>
      <c r="J324" s="13"/>
      <c r="K324" s="13"/>
    </row>
    <row r="325">
      <c r="H325" s="13"/>
      <c r="I325" s="13"/>
      <c r="J325" s="13"/>
      <c r="K325" s="13"/>
    </row>
    <row r="326">
      <c r="H326" s="13"/>
      <c r="I326" s="13"/>
      <c r="J326" s="13"/>
      <c r="K326" s="13"/>
    </row>
    <row r="327">
      <c r="H327" s="13"/>
      <c r="I327" s="13"/>
      <c r="J327" s="13"/>
      <c r="K327" s="13"/>
    </row>
    <row r="328">
      <c r="H328" s="13"/>
      <c r="I328" s="13"/>
      <c r="J328" s="13"/>
      <c r="K328" s="13"/>
    </row>
    <row r="329">
      <c r="H329" s="13"/>
      <c r="I329" s="13"/>
      <c r="J329" s="13"/>
      <c r="K329" s="13"/>
    </row>
    <row r="330">
      <c r="H330" s="13"/>
      <c r="I330" s="13"/>
      <c r="J330" s="13"/>
      <c r="K330" s="13"/>
    </row>
    <row r="331">
      <c r="H331" s="13"/>
      <c r="I331" s="13"/>
      <c r="J331" s="13"/>
      <c r="K331" s="13"/>
    </row>
    <row r="332">
      <c r="H332" s="13"/>
      <c r="I332" s="13"/>
      <c r="J332" s="13"/>
      <c r="K332" s="13"/>
    </row>
    <row r="333">
      <c r="H333" s="13"/>
      <c r="I333" s="13"/>
      <c r="J333" s="13"/>
      <c r="K333" s="13"/>
    </row>
    <row r="334">
      <c r="H334" s="13"/>
      <c r="I334" s="13"/>
      <c r="J334" s="13"/>
      <c r="K334" s="13"/>
    </row>
    <row r="335">
      <c r="H335" s="13"/>
      <c r="I335" s="13"/>
      <c r="J335" s="13"/>
      <c r="K335" s="13"/>
    </row>
    <row r="336">
      <c r="H336" s="13"/>
      <c r="I336" s="13"/>
      <c r="J336" s="13"/>
      <c r="K336" s="13"/>
    </row>
    <row r="337">
      <c r="H337" s="13"/>
      <c r="I337" s="13"/>
      <c r="J337" s="13"/>
      <c r="K337" s="13"/>
    </row>
    <row r="338">
      <c r="H338" s="13"/>
      <c r="I338" s="13"/>
      <c r="J338" s="13"/>
      <c r="K338" s="13"/>
    </row>
    <row r="339">
      <c r="H339" s="13"/>
      <c r="I339" s="13"/>
      <c r="J339" s="13"/>
      <c r="K339" s="13"/>
    </row>
    <row r="340">
      <c r="H340" s="13"/>
      <c r="I340" s="13"/>
      <c r="J340" s="13"/>
      <c r="K340" s="13"/>
    </row>
    <row r="341">
      <c r="H341" s="13"/>
      <c r="I341" s="13"/>
      <c r="J341" s="13"/>
      <c r="K341" s="13"/>
    </row>
    <row r="342">
      <c r="H342" s="13"/>
      <c r="I342" s="13"/>
      <c r="J342" s="13"/>
      <c r="K342" s="13"/>
    </row>
    <row r="343">
      <c r="H343" s="13"/>
      <c r="I343" s="13"/>
      <c r="J343" s="13"/>
      <c r="K343" s="13"/>
    </row>
    <row r="344">
      <c r="H344" s="13"/>
      <c r="I344" s="13"/>
      <c r="J344" s="13"/>
      <c r="K344" s="13"/>
    </row>
    <row r="345">
      <c r="H345" s="13"/>
      <c r="I345" s="13"/>
      <c r="J345" s="13"/>
      <c r="K345" s="13"/>
    </row>
    <row r="346">
      <c r="H346" s="13"/>
      <c r="I346" s="13"/>
      <c r="J346" s="13"/>
      <c r="K346" s="13"/>
    </row>
    <row r="347">
      <c r="H347" s="13"/>
      <c r="I347" s="13"/>
      <c r="J347" s="13"/>
      <c r="K347" s="13"/>
    </row>
    <row r="348">
      <c r="H348" s="13"/>
      <c r="I348" s="13"/>
      <c r="J348" s="13"/>
      <c r="K348" s="13"/>
    </row>
    <row r="349">
      <c r="H349" s="13"/>
      <c r="I349" s="13"/>
      <c r="J349" s="13"/>
      <c r="K349" s="13"/>
    </row>
    <row r="350">
      <c r="H350" s="13"/>
      <c r="I350" s="13"/>
      <c r="J350" s="13"/>
      <c r="K350" s="13"/>
    </row>
    <row r="351">
      <c r="H351" s="13"/>
      <c r="I351" s="13"/>
      <c r="J351" s="13"/>
      <c r="K351" s="13"/>
    </row>
    <row r="352">
      <c r="H352" s="13"/>
      <c r="I352" s="13"/>
      <c r="J352" s="13"/>
      <c r="K352" s="13"/>
    </row>
    <row r="353">
      <c r="H353" s="13"/>
      <c r="I353" s="13"/>
      <c r="J353" s="13"/>
      <c r="K353" s="13"/>
    </row>
    <row r="354">
      <c r="H354" s="13"/>
      <c r="I354" s="13"/>
      <c r="J354" s="13"/>
      <c r="K354" s="13"/>
    </row>
    <row r="355">
      <c r="H355" s="13"/>
      <c r="I355" s="13"/>
      <c r="J355" s="13"/>
      <c r="K355" s="13"/>
    </row>
    <row r="356">
      <c r="H356" s="13"/>
      <c r="I356" s="13"/>
      <c r="J356" s="13"/>
      <c r="K356" s="13"/>
    </row>
    <row r="357">
      <c r="H357" s="13"/>
      <c r="I357" s="13"/>
      <c r="J357" s="13"/>
      <c r="K357" s="13"/>
    </row>
    <row r="358">
      <c r="H358" s="13"/>
      <c r="I358" s="13"/>
      <c r="J358" s="13"/>
      <c r="K358" s="13"/>
    </row>
    <row r="359">
      <c r="H359" s="13"/>
      <c r="I359" s="13"/>
      <c r="J359" s="13"/>
      <c r="K359" s="13"/>
    </row>
    <row r="360">
      <c r="H360" s="13"/>
      <c r="I360" s="13"/>
      <c r="J360" s="13"/>
      <c r="K360" s="13"/>
    </row>
    <row r="361">
      <c r="H361" s="13"/>
      <c r="I361" s="13"/>
      <c r="J361" s="13"/>
      <c r="K361" s="13"/>
    </row>
    <row r="362">
      <c r="H362" s="13"/>
      <c r="I362" s="13"/>
      <c r="J362" s="13"/>
      <c r="K362" s="13"/>
    </row>
    <row r="363">
      <c r="H363" s="13"/>
      <c r="I363" s="13"/>
      <c r="J363" s="13"/>
      <c r="K363" s="13"/>
    </row>
    <row r="364">
      <c r="H364" s="13"/>
      <c r="I364" s="13"/>
      <c r="J364" s="13"/>
      <c r="K364" s="13"/>
    </row>
    <row r="365">
      <c r="H365" s="13"/>
      <c r="I365" s="13"/>
      <c r="J365" s="13"/>
      <c r="K365" s="13"/>
    </row>
    <row r="366">
      <c r="H366" s="13"/>
      <c r="I366" s="13"/>
      <c r="J366" s="13"/>
      <c r="K366" s="13"/>
    </row>
    <row r="367">
      <c r="H367" s="13"/>
      <c r="I367" s="13"/>
      <c r="J367" s="13"/>
      <c r="K367" s="13"/>
    </row>
    <row r="368">
      <c r="H368" s="13"/>
      <c r="I368" s="13"/>
      <c r="J368" s="13"/>
      <c r="K368" s="13"/>
    </row>
    <row r="369">
      <c r="H369" s="13"/>
      <c r="I369" s="13"/>
      <c r="J369" s="13"/>
      <c r="K369" s="13"/>
    </row>
    <row r="370">
      <c r="H370" s="13"/>
      <c r="I370" s="13"/>
      <c r="J370" s="13"/>
      <c r="K370" s="13"/>
    </row>
    <row r="371">
      <c r="H371" s="13"/>
      <c r="I371" s="13"/>
      <c r="J371" s="13"/>
      <c r="K371" s="13"/>
    </row>
    <row r="372">
      <c r="H372" s="13"/>
      <c r="I372" s="13"/>
      <c r="J372" s="13"/>
      <c r="K372" s="13"/>
    </row>
    <row r="373">
      <c r="H373" s="13"/>
      <c r="I373" s="13"/>
      <c r="J373" s="13"/>
      <c r="K373" s="13"/>
    </row>
    <row r="374">
      <c r="H374" s="13"/>
      <c r="I374" s="13"/>
      <c r="J374" s="13"/>
      <c r="K374" s="13"/>
    </row>
    <row r="375">
      <c r="H375" s="13"/>
      <c r="I375" s="13"/>
      <c r="J375" s="13"/>
      <c r="K375" s="13"/>
    </row>
    <row r="376">
      <c r="H376" s="13"/>
      <c r="I376" s="13"/>
      <c r="J376" s="13"/>
      <c r="K376" s="13"/>
    </row>
    <row r="377">
      <c r="H377" s="13"/>
      <c r="I377" s="13"/>
      <c r="J377" s="13"/>
      <c r="K377" s="13"/>
    </row>
    <row r="378">
      <c r="H378" s="13"/>
      <c r="I378" s="13"/>
      <c r="J378" s="13"/>
      <c r="K378" s="13"/>
    </row>
    <row r="379">
      <c r="H379" s="13"/>
      <c r="I379" s="13"/>
      <c r="J379" s="13"/>
      <c r="K379" s="13"/>
    </row>
    <row r="380">
      <c r="H380" s="13"/>
      <c r="I380" s="13"/>
      <c r="J380" s="13"/>
      <c r="K380" s="13"/>
    </row>
    <row r="381">
      <c r="H381" s="13"/>
      <c r="I381" s="13"/>
      <c r="J381" s="13"/>
      <c r="K381" s="13"/>
    </row>
    <row r="382">
      <c r="H382" s="13"/>
      <c r="I382" s="13"/>
      <c r="J382" s="13"/>
      <c r="K382" s="13"/>
    </row>
    <row r="383">
      <c r="H383" s="13"/>
      <c r="I383" s="13"/>
      <c r="J383" s="13"/>
      <c r="K383" s="13"/>
    </row>
    <row r="384">
      <c r="H384" s="13"/>
      <c r="I384" s="13"/>
      <c r="J384" s="13"/>
      <c r="K384" s="13"/>
    </row>
    <row r="385">
      <c r="H385" s="13"/>
      <c r="I385" s="13"/>
      <c r="J385" s="13"/>
      <c r="K385" s="13"/>
    </row>
    <row r="386">
      <c r="H386" s="13"/>
      <c r="I386" s="13"/>
      <c r="J386" s="13"/>
      <c r="K386" s="13"/>
    </row>
    <row r="387">
      <c r="H387" s="13"/>
      <c r="I387" s="13"/>
      <c r="J387" s="13"/>
      <c r="K387" s="13"/>
    </row>
    <row r="388">
      <c r="H388" s="13"/>
      <c r="I388" s="13"/>
      <c r="J388" s="13"/>
      <c r="K388" s="13"/>
    </row>
    <row r="389">
      <c r="H389" s="13"/>
      <c r="I389" s="13"/>
      <c r="J389" s="13"/>
      <c r="K389" s="13"/>
    </row>
    <row r="390">
      <c r="H390" s="13"/>
      <c r="I390" s="13"/>
      <c r="J390" s="13"/>
      <c r="K390" s="13"/>
    </row>
    <row r="391">
      <c r="H391" s="13"/>
      <c r="I391" s="13"/>
      <c r="J391" s="13"/>
      <c r="K391" s="13"/>
    </row>
    <row r="392">
      <c r="H392" s="13"/>
      <c r="I392" s="13"/>
      <c r="J392" s="13"/>
      <c r="K392" s="13"/>
    </row>
    <row r="393">
      <c r="H393" s="13"/>
      <c r="I393" s="13"/>
      <c r="J393" s="13"/>
      <c r="K393" s="13"/>
    </row>
    <row r="394">
      <c r="H394" s="13"/>
      <c r="I394" s="13"/>
      <c r="J394" s="13"/>
      <c r="K394" s="13"/>
    </row>
    <row r="395">
      <c r="H395" s="13"/>
      <c r="I395" s="13"/>
      <c r="J395" s="13"/>
      <c r="K395" s="13"/>
    </row>
    <row r="396">
      <c r="H396" s="13"/>
      <c r="I396" s="13"/>
      <c r="J396" s="13"/>
      <c r="K396" s="13"/>
    </row>
    <row r="397">
      <c r="H397" s="13"/>
      <c r="I397" s="13"/>
      <c r="J397" s="13"/>
      <c r="K397" s="13"/>
    </row>
    <row r="398">
      <c r="H398" s="13"/>
      <c r="I398" s="13"/>
      <c r="J398" s="13"/>
      <c r="K398" s="13"/>
    </row>
    <row r="399">
      <c r="H399" s="13"/>
      <c r="I399" s="13"/>
      <c r="J399" s="13"/>
      <c r="K399" s="13"/>
    </row>
    <row r="400">
      <c r="H400" s="13"/>
      <c r="I400" s="13"/>
      <c r="J400" s="13"/>
      <c r="K400" s="13"/>
    </row>
    <row r="401">
      <c r="H401" s="13"/>
      <c r="I401" s="13"/>
      <c r="J401" s="13"/>
      <c r="K401" s="13"/>
    </row>
    <row r="402">
      <c r="H402" s="13"/>
      <c r="I402" s="13"/>
      <c r="J402" s="13"/>
      <c r="K402" s="13"/>
    </row>
    <row r="403">
      <c r="H403" s="13"/>
      <c r="I403" s="13"/>
      <c r="J403" s="13"/>
      <c r="K403" s="13"/>
    </row>
    <row r="404">
      <c r="H404" s="13"/>
      <c r="I404" s="13"/>
      <c r="J404" s="13"/>
      <c r="K404" s="13"/>
    </row>
    <row r="405">
      <c r="H405" s="13"/>
      <c r="I405" s="13"/>
      <c r="J405" s="13"/>
      <c r="K405" s="13"/>
    </row>
    <row r="406">
      <c r="H406" s="13"/>
      <c r="I406" s="13"/>
      <c r="J406" s="13"/>
      <c r="K406" s="13"/>
    </row>
    <row r="407">
      <c r="H407" s="13"/>
      <c r="I407" s="13"/>
      <c r="J407" s="13"/>
      <c r="K407" s="13"/>
    </row>
    <row r="408">
      <c r="H408" s="13"/>
      <c r="I408" s="13"/>
      <c r="J408" s="13"/>
      <c r="K408" s="13"/>
    </row>
    <row r="409">
      <c r="H409" s="13"/>
      <c r="I409" s="13"/>
      <c r="J409" s="13"/>
      <c r="K409" s="13"/>
    </row>
    <row r="410">
      <c r="H410" s="13"/>
      <c r="I410" s="13"/>
      <c r="J410" s="13"/>
      <c r="K410" s="13"/>
    </row>
    <row r="411">
      <c r="H411" s="13"/>
      <c r="I411" s="13"/>
      <c r="J411" s="13"/>
      <c r="K411" s="13"/>
    </row>
    <row r="412">
      <c r="H412" s="13"/>
      <c r="I412" s="13"/>
      <c r="J412" s="13"/>
      <c r="K412" s="13"/>
    </row>
    <row r="413">
      <c r="H413" s="13"/>
      <c r="I413" s="13"/>
      <c r="J413" s="13"/>
      <c r="K413" s="13"/>
    </row>
    <row r="414">
      <c r="H414" s="13"/>
      <c r="I414" s="13"/>
      <c r="J414" s="13"/>
      <c r="K414" s="13"/>
    </row>
    <row r="415">
      <c r="H415" s="13"/>
      <c r="I415" s="13"/>
      <c r="J415" s="13"/>
      <c r="K415" s="13"/>
    </row>
    <row r="416">
      <c r="H416" s="13"/>
      <c r="I416" s="13"/>
      <c r="J416" s="13"/>
      <c r="K416" s="13"/>
    </row>
    <row r="417">
      <c r="H417" s="13"/>
      <c r="I417" s="13"/>
      <c r="J417" s="13"/>
      <c r="K417" s="13"/>
    </row>
    <row r="418">
      <c r="H418" s="13"/>
      <c r="I418" s="13"/>
      <c r="J418" s="13"/>
      <c r="K418" s="13"/>
    </row>
    <row r="419">
      <c r="H419" s="13"/>
      <c r="I419" s="13"/>
      <c r="J419" s="13"/>
      <c r="K419" s="13"/>
    </row>
    <row r="420">
      <c r="H420" s="13"/>
      <c r="I420" s="13"/>
      <c r="J420" s="13"/>
      <c r="K420" s="13"/>
    </row>
    <row r="421">
      <c r="H421" s="13"/>
      <c r="I421" s="13"/>
      <c r="J421" s="13"/>
      <c r="K421" s="13"/>
    </row>
    <row r="422">
      <c r="H422" s="13"/>
      <c r="I422" s="13"/>
      <c r="J422" s="13"/>
      <c r="K422" s="13"/>
    </row>
    <row r="423">
      <c r="H423" s="13"/>
      <c r="I423" s="13"/>
      <c r="J423" s="13"/>
      <c r="K423" s="13"/>
    </row>
    <row r="424">
      <c r="H424" s="13"/>
      <c r="I424" s="13"/>
      <c r="J424" s="13"/>
      <c r="K424" s="13"/>
    </row>
    <row r="425">
      <c r="H425" s="13"/>
      <c r="I425" s="13"/>
      <c r="J425" s="13"/>
      <c r="K425" s="13"/>
    </row>
    <row r="426">
      <c r="H426" s="13"/>
      <c r="I426" s="13"/>
      <c r="J426" s="13"/>
      <c r="K426" s="13"/>
    </row>
    <row r="427">
      <c r="H427" s="13"/>
      <c r="I427" s="13"/>
      <c r="J427" s="13"/>
      <c r="K427" s="13"/>
    </row>
    <row r="428">
      <c r="H428" s="13"/>
      <c r="I428" s="13"/>
      <c r="J428" s="13"/>
      <c r="K428" s="13"/>
    </row>
    <row r="429">
      <c r="H429" s="13"/>
      <c r="I429" s="13"/>
      <c r="J429" s="13"/>
      <c r="K429" s="13"/>
    </row>
    <row r="430">
      <c r="H430" s="13"/>
      <c r="I430" s="13"/>
      <c r="J430" s="13"/>
      <c r="K430" s="13"/>
    </row>
    <row r="431">
      <c r="H431" s="13"/>
      <c r="I431" s="13"/>
      <c r="J431" s="13"/>
      <c r="K431" s="13"/>
    </row>
    <row r="432">
      <c r="H432" s="13"/>
      <c r="I432" s="13"/>
      <c r="J432" s="13"/>
      <c r="K432" s="13"/>
    </row>
    <row r="433">
      <c r="H433" s="13"/>
      <c r="I433" s="13"/>
      <c r="J433" s="13"/>
      <c r="K433" s="13"/>
    </row>
    <row r="434">
      <c r="H434" s="13"/>
      <c r="I434" s="13"/>
      <c r="J434" s="13"/>
      <c r="K434" s="13"/>
    </row>
    <row r="435">
      <c r="H435" s="13"/>
      <c r="I435" s="13"/>
      <c r="J435" s="13"/>
      <c r="K435" s="13"/>
    </row>
    <row r="436">
      <c r="H436" s="13"/>
      <c r="I436" s="13"/>
      <c r="J436" s="13"/>
      <c r="K436" s="13"/>
    </row>
    <row r="437">
      <c r="H437" s="13"/>
      <c r="I437" s="13"/>
      <c r="J437" s="13"/>
      <c r="K437" s="13"/>
    </row>
    <row r="438">
      <c r="H438" s="13"/>
      <c r="I438" s="13"/>
      <c r="J438" s="13"/>
      <c r="K438" s="13"/>
    </row>
    <row r="439">
      <c r="H439" s="13"/>
      <c r="I439" s="13"/>
      <c r="J439" s="13"/>
      <c r="K439" s="13"/>
    </row>
    <row r="440">
      <c r="H440" s="13"/>
      <c r="I440" s="13"/>
      <c r="J440" s="13"/>
      <c r="K440" s="13"/>
    </row>
    <row r="441">
      <c r="H441" s="13"/>
      <c r="I441" s="13"/>
      <c r="J441" s="13"/>
      <c r="K441" s="13"/>
    </row>
    <row r="442">
      <c r="H442" s="13"/>
      <c r="I442" s="13"/>
      <c r="J442" s="13"/>
      <c r="K442" s="13"/>
    </row>
    <row r="443">
      <c r="H443" s="13"/>
      <c r="I443" s="13"/>
      <c r="J443" s="13"/>
      <c r="K443" s="13"/>
    </row>
    <row r="444">
      <c r="H444" s="13"/>
      <c r="I444" s="13"/>
      <c r="J444" s="13"/>
      <c r="K444" s="13"/>
    </row>
    <row r="445">
      <c r="H445" s="13"/>
      <c r="I445" s="13"/>
      <c r="J445" s="13"/>
      <c r="K445" s="13"/>
    </row>
    <row r="446">
      <c r="H446" s="13"/>
      <c r="I446" s="13"/>
      <c r="J446" s="13"/>
      <c r="K446" s="13"/>
    </row>
    <row r="447">
      <c r="H447" s="13"/>
      <c r="I447" s="13"/>
      <c r="J447" s="13"/>
      <c r="K447" s="13"/>
    </row>
    <row r="448">
      <c r="H448" s="13"/>
      <c r="I448" s="13"/>
      <c r="J448" s="13"/>
      <c r="K448" s="13"/>
    </row>
    <row r="449">
      <c r="H449" s="13"/>
      <c r="I449" s="13"/>
      <c r="J449" s="13"/>
      <c r="K449" s="13"/>
    </row>
    <row r="450">
      <c r="H450" s="13"/>
      <c r="I450" s="13"/>
      <c r="J450" s="13"/>
      <c r="K450" s="13"/>
    </row>
    <row r="451">
      <c r="H451" s="13"/>
      <c r="I451" s="13"/>
      <c r="J451" s="13"/>
      <c r="K451" s="13"/>
    </row>
    <row r="452">
      <c r="H452" s="13"/>
      <c r="I452" s="13"/>
      <c r="J452" s="13"/>
      <c r="K452" s="13"/>
    </row>
    <row r="453">
      <c r="H453" s="13"/>
      <c r="I453" s="13"/>
      <c r="J453" s="13"/>
      <c r="K453" s="13"/>
    </row>
    <row r="454">
      <c r="H454" s="13"/>
      <c r="I454" s="13"/>
      <c r="J454" s="13"/>
      <c r="K454" s="13"/>
    </row>
    <row r="455">
      <c r="H455" s="13"/>
      <c r="I455" s="13"/>
      <c r="J455" s="13"/>
      <c r="K455" s="13"/>
    </row>
    <row r="456">
      <c r="H456" s="13"/>
      <c r="I456" s="13"/>
      <c r="J456" s="13"/>
      <c r="K456" s="13"/>
    </row>
    <row r="457">
      <c r="H457" s="13"/>
      <c r="I457" s="13"/>
      <c r="J457" s="13"/>
      <c r="K457" s="13"/>
    </row>
    <row r="458">
      <c r="H458" s="13"/>
      <c r="I458" s="13"/>
      <c r="J458" s="13"/>
      <c r="K458" s="13"/>
    </row>
    <row r="459">
      <c r="H459" s="13"/>
      <c r="I459" s="13"/>
      <c r="J459" s="13"/>
      <c r="K459" s="13"/>
    </row>
    <row r="460">
      <c r="H460" s="13"/>
      <c r="I460" s="13"/>
      <c r="J460" s="13"/>
      <c r="K460" s="13"/>
    </row>
    <row r="461">
      <c r="H461" s="13"/>
      <c r="I461" s="13"/>
      <c r="J461" s="13"/>
      <c r="K461" s="13"/>
    </row>
    <row r="462">
      <c r="H462" s="13"/>
      <c r="I462" s="13"/>
      <c r="J462" s="13"/>
      <c r="K462" s="13"/>
    </row>
    <row r="463">
      <c r="H463" s="13"/>
      <c r="I463" s="13"/>
      <c r="J463" s="13"/>
      <c r="K463" s="13"/>
    </row>
    <row r="464">
      <c r="H464" s="13"/>
      <c r="I464" s="13"/>
      <c r="J464" s="13"/>
      <c r="K464" s="13"/>
    </row>
    <row r="465">
      <c r="H465" s="13"/>
      <c r="I465" s="13"/>
      <c r="J465" s="13"/>
      <c r="K465" s="13"/>
    </row>
    <row r="466">
      <c r="H466" s="13"/>
      <c r="I466" s="13"/>
      <c r="J466" s="13"/>
      <c r="K466" s="13"/>
    </row>
    <row r="467">
      <c r="H467" s="13"/>
      <c r="I467" s="13"/>
      <c r="J467" s="13"/>
      <c r="K467" s="13"/>
    </row>
    <row r="468">
      <c r="H468" s="13"/>
      <c r="I468" s="13"/>
      <c r="J468" s="13"/>
      <c r="K468" s="13"/>
    </row>
    <row r="469">
      <c r="H469" s="13"/>
      <c r="I469" s="13"/>
      <c r="J469" s="13"/>
      <c r="K469" s="13"/>
    </row>
    <row r="470">
      <c r="H470" s="13"/>
      <c r="I470" s="13"/>
      <c r="J470" s="13"/>
      <c r="K470" s="13"/>
    </row>
    <row r="471">
      <c r="H471" s="13"/>
      <c r="I471" s="13"/>
      <c r="J471" s="13"/>
      <c r="K471" s="13"/>
    </row>
    <row r="472">
      <c r="H472" s="13"/>
      <c r="I472" s="13"/>
      <c r="J472" s="13"/>
      <c r="K472" s="13"/>
    </row>
    <row r="473">
      <c r="H473" s="13"/>
      <c r="I473" s="13"/>
      <c r="J473" s="13"/>
      <c r="K473" s="13"/>
    </row>
    <row r="474">
      <c r="H474" s="13"/>
      <c r="I474" s="13"/>
      <c r="J474" s="13"/>
      <c r="K474" s="13"/>
    </row>
    <row r="475">
      <c r="H475" s="13"/>
      <c r="I475" s="13"/>
      <c r="J475" s="13"/>
      <c r="K475" s="13"/>
    </row>
    <row r="476">
      <c r="H476" s="13"/>
      <c r="I476" s="13"/>
      <c r="J476" s="13"/>
      <c r="K476" s="13"/>
    </row>
    <row r="477">
      <c r="H477" s="13"/>
      <c r="I477" s="13"/>
      <c r="J477" s="13"/>
      <c r="K477" s="13"/>
    </row>
    <row r="478">
      <c r="H478" s="13"/>
      <c r="I478" s="13"/>
      <c r="J478" s="13"/>
      <c r="K478" s="13"/>
    </row>
    <row r="479">
      <c r="H479" s="13"/>
      <c r="I479" s="13"/>
      <c r="J479" s="13"/>
      <c r="K479" s="13"/>
    </row>
    <row r="480">
      <c r="H480" s="13"/>
      <c r="I480" s="13"/>
      <c r="J480" s="13"/>
      <c r="K480" s="13"/>
    </row>
    <row r="481">
      <c r="H481" s="13"/>
      <c r="I481" s="13"/>
      <c r="J481" s="13"/>
      <c r="K481" s="13"/>
    </row>
    <row r="482">
      <c r="H482" s="13"/>
      <c r="I482" s="13"/>
      <c r="J482" s="13"/>
      <c r="K482" s="13"/>
    </row>
    <row r="483">
      <c r="H483" s="13"/>
      <c r="I483" s="13"/>
      <c r="J483" s="13"/>
      <c r="K483" s="13"/>
    </row>
    <row r="484">
      <c r="H484" s="13"/>
      <c r="I484" s="13"/>
      <c r="J484" s="13"/>
      <c r="K484" s="13"/>
    </row>
    <row r="485">
      <c r="H485" s="13"/>
      <c r="I485" s="13"/>
      <c r="J485" s="13"/>
      <c r="K485" s="13"/>
    </row>
    <row r="486">
      <c r="H486" s="13"/>
      <c r="I486" s="13"/>
      <c r="J486" s="13"/>
      <c r="K486" s="13"/>
    </row>
    <row r="487">
      <c r="H487" s="13"/>
      <c r="I487" s="13"/>
      <c r="J487" s="13"/>
      <c r="K487" s="13"/>
    </row>
    <row r="488">
      <c r="H488" s="13"/>
      <c r="I488" s="13"/>
      <c r="J488" s="13"/>
      <c r="K488" s="13"/>
    </row>
    <row r="489">
      <c r="H489" s="13"/>
      <c r="I489" s="13"/>
      <c r="J489" s="13"/>
      <c r="K489" s="13"/>
    </row>
    <row r="490">
      <c r="H490" s="13"/>
      <c r="I490" s="13"/>
      <c r="J490" s="13"/>
      <c r="K490" s="13"/>
    </row>
    <row r="491">
      <c r="H491" s="13"/>
      <c r="I491" s="13"/>
      <c r="J491" s="13"/>
      <c r="K491" s="13"/>
    </row>
    <row r="492">
      <c r="H492" s="13"/>
      <c r="I492" s="13"/>
      <c r="J492" s="13"/>
      <c r="K492" s="13"/>
    </row>
    <row r="493">
      <c r="H493" s="13"/>
      <c r="I493" s="13"/>
      <c r="J493" s="13"/>
      <c r="K493" s="13"/>
    </row>
    <row r="494">
      <c r="H494" s="13"/>
      <c r="I494" s="13"/>
      <c r="J494" s="13"/>
      <c r="K494" s="13"/>
    </row>
    <row r="495">
      <c r="H495" s="13"/>
      <c r="I495" s="13"/>
      <c r="J495" s="13"/>
      <c r="K495" s="13"/>
    </row>
    <row r="496">
      <c r="H496" s="13"/>
      <c r="I496" s="13"/>
      <c r="J496" s="13"/>
      <c r="K496" s="13"/>
    </row>
    <row r="497">
      <c r="H497" s="13"/>
      <c r="I497" s="13"/>
      <c r="J497" s="13"/>
      <c r="K497" s="13"/>
    </row>
    <row r="498">
      <c r="H498" s="13"/>
      <c r="I498" s="13"/>
      <c r="J498" s="13"/>
      <c r="K498" s="13"/>
    </row>
    <row r="499">
      <c r="H499" s="13"/>
      <c r="I499" s="13"/>
      <c r="J499" s="13"/>
      <c r="K499" s="13"/>
    </row>
    <row r="500">
      <c r="H500" s="13"/>
      <c r="I500" s="13"/>
      <c r="J500" s="13"/>
      <c r="K500" s="13"/>
    </row>
    <row r="501">
      <c r="H501" s="13"/>
      <c r="I501" s="13"/>
      <c r="J501" s="13"/>
      <c r="K501" s="13"/>
    </row>
    <row r="502">
      <c r="H502" s="13"/>
      <c r="I502" s="13"/>
      <c r="J502" s="13"/>
      <c r="K502" s="13"/>
    </row>
    <row r="503">
      <c r="H503" s="13"/>
      <c r="I503" s="13"/>
      <c r="J503" s="13"/>
      <c r="K503" s="13"/>
    </row>
    <row r="504">
      <c r="H504" s="13"/>
      <c r="I504" s="13"/>
      <c r="J504" s="13"/>
      <c r="K504" s="13"/>
    </row>
    <row r="505">
      <c r="H505" s="13"/>
      <c r="I505" s="13"/>
      <c r="J505" s="13"/>
      <c r="K505" s="13"/>
    </row>
    <row r="506">
      <c r="H506" s="13"/>
      <c r="I506" s="13"/>
      <c r="J506" s="13"/>
      <c r="K506" s="13"/>
    </row>
    <row r="507">
      <c r="H507" s="13"/>
      <c r="I507" s="13"/>
      <c r="J507" s="13"/>
      <c r="K507" s="13"/>
    </row>
    <row r="508">
      <c r="H508" s="13"/>
      <c r="I508" s="13"/>
      <c r="J508" s="13"/>
      <c r="K508" s="13"/>
    </row>
    <row r="509">
      <c r="H509" s="13"/>
      <c r="I509" s="13"/>
      <c r="J509" s="13"/>
      <c r="K509" s="13"/>
    </row>
    <row r="510">
      <c r="H510" s="13"/>
      <c r="I510" s="13"/>
      <c r="J510" s="13"/>
      <c r="K510" s="13"/>
    </row>
    <row r="511">
      <c r="H511" s="13"/>
      <c r="I511" s="13"/>
      <c r="J511" s="13"/>
      <c r="K511" s="13"/>
    </row>
    <row r="512">
      <c r="H512" s="13"/>
      <c r="I512" s="13"/>
      <c r="J512" s="13"/>
      <c r="K512" s="13"/>
    </row>
    <row r="513">
      <c r="H513" s="13"/>
      <c r="I513" s="13"/>
      <c r="J513" s="13"/>
      <c r="K513" s="13"/>
    </row>
    <row r="514">
      <c r="H514" s="13"/>
      <c r="I514" s="13"/>
      <c r="J514" s="13"/>
      <c r="K514" s="13"/>
    </row>
    <row r="515">
      <c r="H515" s="13"/>
      <c r="I515" s="13"/>
      <c r="J515" s="13"/>
      <c r="K515" s="13"/>
    </row>
    <row r="516">
      <c r="H516" s="13"/>
      <c r="I516" s="13"/>
      <c r="J516" s="13"/>
      <c r="K516" s="13"/>
    </row>
    <row r="517">
      <c r="H517" s="13"/>
      <c r="I517" s="13"/>
      <c r="J517" s="13"/>
      <c r="K517" s="13"/>
    </row>
    <row r="518">
      <c r="H518" s="13"/>
      <c r="I518" s="13"/>
      <c r="J518" s="13"/>
      <c r="K518" s="13"/>
    </row>
    <row r="519">
      <c r="H519" s="13"/>
      <c r="I519" s="13"/>
      <c r="J519" s="13"/>
      <c r="K519" s="13"/>
    </row>
    <row r="520">
      <c r="H520" s="13"/>
      <c r="I520" s="13"/>
      <c r="J520" s="13"/>
      <c r="K520" s="13"/>
    </row>
    <row r="521">
      <c r="H521" s="13"/>
      <c r="I521" s="13"/>
      <c r="J521" s="13"/>
      <c r="K521" s="13"/>
    </row>
    <row r="522">
      <c r="H522" s="13"/>
      <c r="I522" s="13"/>
      <c r="J522" s="13"/>
      <c r="K522" s="13"/>
    </row>
    <row r="523">
      <c r="H523" s="13"/>
      <c r="I523" s="13"/>
      <c r="J523" s="13"/>
      <c r="K523" s="13"/>
    </row>
    <row r="524">
      <c r="H524" s="13"/>
      <c r="I524" s="13"/>
      <c r="J524" s="13"/>
      <c r="K524" s="13"/>
    </row>
    <row r="525">
      <c r="H525" s="13"/>
      <c r="I525" s="13"/>
      <c r="J525" s="13"/>
      <c r="K525" s="13"/>
    </row>
    <row r="526">
      <c r="H526" s="13"/>
      <c r="I526" s="13"/>
      <c r="J526" s="13"/>
      <c r="K526" s="13"/>
    </row>
    <row r="527">
      <c r="H527" s="13"/>
      <c r="I527" s="13"/>
      <c r="J527" s="13"/>
      <c r="K527" s="13"/>
    </row>
    <row r="528">
      <c r="H528" s="13"/>
      <c r="I528" s="13"/>
      <c r="J528" s="13"/>
      <c r="K528" s="13"/>
    </row>
    <row r="529">
      <c r="H529" s="13"/>
      <c r="I529" s="13"/>
      <c r="J529" s="13"/>
      <c r="K529" s="13"/>
    </row>
    <row r="530">
      <c r="H530" s="13"/>
      <c r="I530" s="13"/>
      <c r="J530" s="13"/>
      <c r="K530" s="13"/>
    </row>
    <row r="531">
      <c r="H531" s="13"/>
      <c r="I531" s="13"/>
      <c r="J531" s="13"/>
      <c r="K531" s="13"/>
    </row>
    <row r="532">
      <c r="H532" s="13"/>
      <c r="I532" s="13"/>
      <c r="J532" s="13"/>
      <c r="K532" s="13"/>
    </row>
    <row r="533">
      <c r="H533" s="13"/>
      <c r="I533" s="13"/>
      <c r="J533" s="13"/>
      <c r="K533" s="13"/>
    </row>
    <row r="534">
      <c r="H534" s="13"/>
      <c r="I534" s="13"/>
      <c r="J534" s="13"/>
      <c r="K534" s="13"/>
    </row>
    <row r="535">
      <c r="H535" s="13"/>
      <c r="I535" s="13"/>
      <c r="J535" s="13"/>
      <c r="K535" s="13"/>
    </row>
    <row r="536">
      <c r="H536" s="13"/>
      <c r="I536" s="13"/>
      <c r="J536" s="13"/>
      <c r="K536" s="13"/>
    </row>
    <row r="537">
      <c r="H537" s="13"/>
      <c r="I537" s="13"/>
      <c r="J537" s="13"/>
      <c r="K537" s="13"/>
    </row>
    <row r="538">
      <c r="H538" s="13"/>
      <c r="I538" s="13"/>
      <c r="J538" s="13"/>
      <c r="K538" s="13"/>
    </row>
    <row r="539">
      <c r="H539" s="13"/>
      <c r="I539" s="13"/>
      <c r="J539" s="13"/>
      <c r="K539" s="13"/>
    </row>
    <row r="540">
      <c r="H540" s="13"/>
      <c r="I540" s="13"/>
      <c r="J540" s="13"/>
      <c r="K540" s="13"/>
    </row>
    <row r="541">
      <c r="H541" s="13"/>
      <c r="I541" s="13"/>
      <c r="J541" s="13"/>
      <c r="K541" s="13"/>
    </row>
    <row r="542">
      <c r="H542" s="13"/>
      <c r="I542" s="13"/>
      <c r="J542" s="13"/>
      <c r="K542" s="13"/>
    </row>
    <row r="543">
      <c r="H543" s="13"/>
      <c r="I543" s="13"/>
      <c r="J543" s="13"/>
      <c r="K543" s="13"/>
    </row>
    <row r="544">
      <c r="H544" s="13"/>
      <c r="I544" s="13"/>
      <c r="J544" s="13"/>
      <c r="K544" s="13"/>
    </row>
    <row r="545">
      <c r="H545" s="13"/>
      <c r="I545" s="13"/>
      <c r="J545" s="13"/>
      <c r="K545" s="13"/>
    </row>
    <row r="546">
      <c r="H546" s="13"/>
      <c r="I546" s="13"/>
      <c r="J546" s="13"/>
      <c r="K546" s="13"/>
    </row>
    <row r="547">
      <c r="H547" s="13"/>
      <c r="I547" s="13"/>
      <c r="J547" s="13"/>
      <c r="K547" s="13"/>
    </row>
    <row r="548">
      <c r="H548" s="13"/>
      <c r="I548" s="13"/>
      <c r="J548" s="13"/>
      <c r="K548" s="13"/>
    </row>
    <row r="549">
      <c r="H549" s="13"/>
      <c r="I549" s="13"/>
      <c r="J549" s="13"/>
      <c r="K549" s="13"/>
    </row>
    <row r="550">
      <c r="H550" s="13"/>
      <c r="I550" s="13"/>
      <c r="J550" s="13"/>
      <c r="K550" s="13"/>
    </row>
    <row r="551">
      <c r="H551" s="13"/>
      <c r="I551" s="13"/>
      <c r="J551" s="13"/>
      <c r="K551" s="13"/>
    </row>
    <row r="552">
      <c r="H552" s="13"/>
      <c r="I552" s="13"/>
      <c r="J552" s="13"/>
      <c r="K552" s="13"/>
    </row>
    <row r="553">
      <c r="H553" s="13"/>
      <c r="I553" s="13"/>
      <c r="J553" s="13"/>
      <c r="K553" s="13"/>
    </row>
    <row r="554">
      <c r="H554" s="13"/>
      <c r="I554" s="13"/>
      <c r="J554" s="13"/>
      <c r="K554" s="13"/>
    </row>
    <row r="555">
      <c r="H555" s="13"/>
      <c r="I555" s="13"/>
      <c r="J555" s="13"/>
      <c r="K555" s="13"/>
    </row>
    <row r="556">
      <c r="H556" s="13"/>
      <c r="I556" s="13"/>
      <c r="J556" s="13"/>
      <c r="K556" s="13"/>
    </row>
    <row r="557">
      <c r="H557" s="13"/>
      <c r="I557" s="13"/>
      <c r="J557" s="13"/>
      <c r="K557" s="13"/>
    </row>
    <row r="558">
      <c r="H558" s="13"/>
      <c r="I558" s="13"/>
      <c r="J558" s="13"/>
      <c r="K558" s="13"/>
    </row>
    <row r="559">
      <c r="H559" s="13"/>
      <c r="I559" s="13"/>
      <c r="J559" s="13"/>
      <c r="K559" s="13"/>
    </row>
    <row r="560">
      <c r="H560" s="13"/>
      <c r="I560" s="13"/>
      <c r="J560" s="13"/>
      <c r="K560" s="13"/>
    </row>
    <row r="561">
      <c r="H561" s="13"/>
      <c r="I561" s="13"/>
      <c r="J561" s="13"/>
      <c r="K561" s="13"/>
    </row>
    <row r="562">
      <c r="H562" s="13"/>
      <c r="I562" s="13"/>
      <c r="J562" s="13"/>
      <c r="K562" s="13"/>
    </row>
    <row r="563">
      <c r="H563" s="13"/>
      <c r="I563" s="13"/>
      <c r="J563" s="13"/>
      <c r="K563" s="13"/>
    </row>
    <row r="564">
      <c r="H564" s="13"/>
      <c r="I564" s="13"/>
      <c r="J564" s="13"/>
      <c r="K564" s="13"/>
    </row>
    <row r="565">
      <c r="H565" s="13"/>
      <c r="I565" s="13"/>
      <c r="J565" s="13"/>
      <c r="K565" s="13"/>
    </row>
    <row r="566">
      <c r="H566" s="13"/>
      <c r="I566" s="13"/>
      <c r="J566" s="13"/>
      <c r="K566" s="13"/>
    </row>
    <row r="567">
      <c r="H567" s="13"/>
      <c r="I567" s="13"/>
      <c r="J567" s="13"/>
      <c r="K567" s="13"/>
    </row>
    <row r="568">
      <c r="H568" s="13"/>
      <c r="I568" s="13"/>
      <c r="J568" s="13"/>
      <c r="K568" s="13"/>
    </row>
    <row r="569">
      <c r="H569" s="13"/>
      <c r="I569" s="13"/>
      <c r="J569" s="13"/>
      <c r="K569" s="13"/>
    </row>
    <row r="570">
      <c r="H570" s="13"/>
      <c r="I570" s="13"/>
      <c r="J570" s="13"/>
      <c r="K570" s="13"/>
    </row>
    <row r="571">
      <c r="H571" s="13"/>
      <c r="I571" s="13"/>
      <c r="J571" s="13"/>
      <c r="K571" s="13"/>
    </row>
    <row r="572">
      <c r="H572" s="13"/>
      <c r="I572" s="13"/>
      <c r="J572" s="13"/>
      <c r="K572" s="13"/>
    </row>
    <row r="573">
      <c r="H573" s="13"/>
      <c r="I573" s="13"/>
      <c r="J573" s="13"/>
      <c r="K573" s="13"/>
    </row>
    <row r="574">
      <c r="H574" s="13"/>
      <c r="I574" s="13"/>
      <c r="J574" s="13"/>
      <c r="K574" s="13"/>
    </row>
    <row r="575">
      <c r="H575" s="13"/>
      <c r="I575" s="13"/>
      <c r="J575" s="13"/>
      <c r="K575" s="13"/>
    </row>
    <row r="576">
      <c r="H576" s="13"/>
      <c r="I576" s="13"/>
      <c r="J576" s="13"/>
      <c r="K576" s="13"/>
    </row>
    <row r="577">
      <c r="H577" s="13"/>
      <c r="I577" s="13"/>
      <c r="J577" s="13"/>
      <c r="K577" s="13"/>
    </row>
    <row r="578">
      <c r="H578" s="13"/>
      <c r="I578" s="13"/>
      <c r="J578" s="13"/>
      <c r="K578" s="13"/>
    </row>
    <row r="579">
      <c r="H579" s="13"/>
      <c r="I579" s="13"/>
      <c r="J579" s="13"/>
      <c r="K579" s="13"/>
    </row>
    <row r="580">
      <c r="H580" s="13"/>
      <c r="I580" s="13"/>
      <c r="J580" s="13"/>
      <c r="K580" s="13"/>
    </row>
    <row r="581">
      <c r="H581" s="13"/>
      <c r="I581" s="13"/>
      <c r="J581" s="13"/>
      <c r="K581" s="13"/>
    </row>
    <row r="582">
      <c r="H582" s="13"/>
      <c r="I582" s="13"/>
      <c r="J582" s="13"/>
      <c r="K582" s="13"/>
    </row>
    <row r="583">
      <c r="H583" s="13"/>
      <c r="I583" s="13"/>
      <c r="J583" s="13"/>
      <c r="K583" s="13"/>
    </row>
    <row r="584">
      <c r="H584" s="13"/>
      <c r="I584" s="13"/>
      <c r="J584" s="13"/>
      <c r="K584" s="13"/>
    </row>
    <row r="585">
      <c r="H585" s="13"/>
      <c r="I585" s="13"/>
      <c r="J585" s="13"/>
      <c r="K585" s="13"/>
    </row>
    <row r="586">
      <c r="H586" s="13"/>
      <c r="I586" s="13"/>
      <c r="J586" s="13"/>
      <c r="K586" s="13"/>
    </row>
    <row r="587">
      <c r="H587" s="13"/>
      <c r="I587" s="13"/>
      <c r="J587" s="13"/>
      <c r="K587" s="13"/>
    </row>
    <row r="588">
      <c r="H588" s="13"/>
      <c r="I588" s="13"/>
      <c r="J588" s="13"/>
      <c r="K588" s="13"/>
    </row>
    <row r="589">
      <c r="H589" s="13"/>
      <c r="I589" s="13"/>
      <c r="J589" s="13"/>
      <c r="K589" s="13"/>
    </row>
    <row r="590">
      <c r="H590" s="13"/>
      <c r="I590" s="13"/>
      <c r="J590" s="13"/>
      <c r="K590" s="13"/>
    </row>
    <row r="591">
      <c r="H591" s="13"/>
      <c r="I591" s="13"/>
      <c r="J591" s="13"/>
      <c r="K591" s="13"/>
    </row>
    <row r="592">
      <c r="H592" s="13"/>
      <c r="I592" s="13"/>
      <c r="J592" s="13"/>
      <c r="K592" s="13"/>
    </row>
    <row r="593">
      <c r="H593" s="13"/>
      <c r="I593" s="13"/>
      <c r="J593" s="13"/>
      <c r="K593" s="13"/>
    </row>
    <row r="594">
      <c r="H594" s="13"/>
      <c r="I594" s="13"/>
      <c r="J594" s="13"/>
      <c r="K594" s="13"/>
    </row>
    <row r="595">
      <c r="H595" s="13"/>
      <c r="I595" s="13"/>
      <c r="J595" s="13"/>
      <c r="K595" s="13"/>
    </row>
    <row r="596">
      <c r="H596" s="13"/>
      <c r="I596" s="13"/>
      <c r="J596" s="13"/>
      <c r="K596" s="13"/>
    </row>
    <row r="597">
      <c r="H597" s="13"/>
      <c r="I597" s="13"/>
      <c r="J597" s="13"/>
      <c r="K597" s="13"/>
    </row>
    <row r="598">
      <c r="H598" s="13"/>
      <c r="I598" s="13"/>
      <c r="J598" s="13"/>
      <c r="K598" s="13"/>
    </row>
    <row r="599">
      <c r="H599" s="13"/>
      <c r="I599" s="13"/>
      <c r="J599" s="13"/>
      <c r="K599" s="13"/>
    </row>
    <row r="600">
      <c r="H600" s="13"/>
      <c r="I600" s="13"/>
      <c r="J600" s="13"/>
      <c r="K600" s="13"/>
    </row>
    <row r="601">
      <c r="H601" s="13"/>
      <c r="I601" s="13"/>
      <c r="J601" s="13"/>
      <c r="K601" s="13"/>
    </row>
    <row r="602">
      <c r="H602" s="13"/>
      <c r="I602" s="13"/>
      <c r="J602" s="13"/>
      <c r="K602" s="13"/>
    </row>
    <row r="603">
      <c r="H603" s="13"/>
      <c r="I603" s="13"/>
      <c r="J603" s="13"/>
      <c r="K603" s="13"/>
    </row>
    <row r="604">
      <c r="H604" s="13"/>
      <c r="I604" s="13"/>
      <c r="J604" s="13"/>
      <c r="K604" s="13"/>
    </row>
    <row r="605">
      <c r="H605" s="13"/>
      <c r="I605" s="13"/>
      <c r="J605" s="13"/>
      <c r="K605" s="13"/>
    </row>
    <row r="606">
      <c r="H606" s="13"/>
      <c r="I606" s="13"/>
      <c r="J606" s="13"/>
      <c r="K606" s="13"/>
    </row>
    <row r="607">
      <c r="H607" s="13"/>
      <c r="I607" s="13"/>
      <c r="J607" s="13"/>
      <c r="K607" s="13"/>
    </row>
    <row r="608">
      <c r="H608" s="13"/>
      <c r="I608" s="13"/>
      <c r="J608" s="13"/>
      <c r="K608" s="13"/>
    </row>
    <row r="609">
      <c r="H609" s="13"/>
      <c r="I609" s="13"/>
      <c r="J609" s="13"/>
      <c r="K609" s="13"/>
    </row>
    <row r="610">
      <c r="H610" s="13"/>
      <c r="I610" s="13"/>
      <c r="J610" s="13"/>
      <c r="K610" s="13"/>
    </row>
    <row r="611">
      <c r="H611" s="13"/>
      <c r="I611" s="13"/>
      <c r="J611" s="13"/>
      <c r="K611" s="13"/>
    </row>
    <row r="612">
      <c r="H612" s="13"/>
      <c r="I612" s="13"/>
      <c r="J612" s="13"/>
      <c r="K612" s="13"/>
    </row>
    <row r="613">
      <c r="H613" s="13"/>
      <c r="I613" s="13"/>
      <c r="J613" s="13"/>
      <c r="K613" s="13"/>
    </row>
    <row r="614">
      <c r="H614" s="13"/>
      <c r="I614" s="13"/>
      <c r="J614" s="13"/>
      <c r="K614" s="13"/>
    </row>
    <row r="615">
      <c r="H615" s="13"/>
      <c r="I615" s="13"/>
      <c r="J615" s="13"/>
      <c r="K615" s="13"/>
    </row>
    <row r="616">
      <c r="H616" s="13"/>
      <c r="I616" s="13"/>
      <c r="J616" s="13"/>
      <c r="K616" s="13"/>
    </row>
    <row r="617">
      <c r="H617" s="13"/>
      <c r="I617" s="13"/>
      <c r="J617" s="13"/>
      <c r="K617" s="13"/>
    </row>
    <row r="618">
      <c r="H618" s="13"/>
      <c r="I618" s="13"/>
      <c r="J618" s="13"/>
      <c r="K618" s="13"/>
    </row>
    <row r="619">
      <c r="H619" s="13"/>
      <c r="I619" s="13"/>
      <c r="J619" s="13"/>
      <c r="K619" s="13"/>
    </row>
    <row r="620">
      <c r="H620" s="13"/>
      <c r="I620" s="13"/>
      <c r="J620" s="13"/>
      <c r="K620" s="13"/>
    </row>
    <row r="621">
      <c r="H621" s="13"/>
      <c r="I621" s="13"/>
      <c r="J621" s="13"/>
      <c r="K621" s="13"/>
    </row>
    <row r="622">
      <c r="H622" s="13"/>
      <c r="I622" s="13"/>
      <c r="J622" s="13"/>
      <c r="K622" s="13"/>
    </row>
    <row r="623">
      <c r="H623" s="13"/>
      <c r="I623" s="13"/>
      <c r="J623" s="13"/>
      <c r="K623" s="13"/>
    </row>
    <row r="624">
      <c r="H624" s="13"/>
      <c r="I624" s="13"/>
      <c r="J624" s="13"/>
      <c r="K624" s="13"/>
    </row>
    <row r="625">
      <c r="H625" s="13"/>
      <c r="I625" s="13"/>
      <c r="J625" s="13"/>
      <c r="K625" s="13"/>
    </row>
    <row r="626">
      <c r="H626" s="13"/>
      <c r="I626" s="13"/>
      <c r="J626" s="13"/>
      <c r="K626" s="13"/>
    </row>
    <row r="627">
      <c r="H627" s="13"/>
      <c r="I627" s="13"/>
      <c r="J627" s="13"/>
      <c r="K627" s="13"/>
    </row>
    <row r="628">
      <c r="H628" s="13"/>
      <c r="I628" s="13"/>
      <c r="J628" s="13"/>
      <c r="K628" s="13"/>
    </row>
    <row r="629">
      <c r="H629" s="13"/>
      <c r="I629" s="13"/>
      <c r="J629" s="13"/>
      <c r="K629" s="13"/>
    </row>
    <row r="630">
      <c r="H630" s="13"/>
      <c r="I630" s="13"/>
      <c r="J630" s="13"/>
      <c r="K630" s="13"/>
    </row>
    <row r="631">
      <c r="H631" s="13"/>
      <c r="I631" s="13"/>
      <c r="J631" s="13"/>
      <c r="K631" s="13"/>
    </row>
    <row r="632">
      <c r="H632" s="13"/>
      <c r="I632" s="13"/>
      <c r="J632" s="13"/>
      <c r="K632" s="13"/>
    </row>
    <row r="633">
      <c r="H633" s="13"/>
      <c r="I633" s="13"/>
      <c r="J633" s="13"/>
      <c r="K633" s="13"/>
    </row>
    <row r="634">
      <c r="H634" s="13"/>
      <c r="I634" s="13"/>
      <c r="J634" s="13"/>
      <c r="K634" s="13"/>
    </row>
    <row r="635">
      <c r="H635" s="13"/>
      <c r="I635" s="13"/>
      <c r="J635" s="13"/>
      <c r="K635" s="13"/>
    </row>
    <row r="636">
      <c r="H636" s="13"/>
      <c r="I636" s="13"/>
      <c r="J636" s="13"/>
      <c r="K636" s="13"/>
    </row>
    <row r="637">
      <c r="H637" s="13"/>
      <c r="I637" s="13"/>
      <c r="J637" s="13"/>
      <c r="K637" s="13"/>
    </row>
    <row r="638">
      <c r="H638" s="13"/>
      <c r="I638" s="13"/>
      <c r="J638" s="13"/>
      <c r="K638" s="13"/>
    </row>
    <row r="639">
      <c r="H639" s="13"/>
      <c r="I639" s="13"/>
      <c r="J639" s="13"/>
      <c r="K639" s="13"/>
    </row>
    <row r="640">
      <c r="H640" s="13"/>
      <c r="I640" s="13"/>
      <c r="J640" s="13"/>
      <c r="K640" s="13"/>
    </row>
    <row r="641">
      <c r="H641" s="13"/>
      <c r="I641" s="13"/>
      <c r="J641" s="13"/>
      <c r="K641" s="13"/>
    </row>
    <row r="642">
      <c r="H642" s="13"/>
      <c r="I642" s="13"/>
      <c r="J642" s="13"/>
      <c r="K642" s="13"/>
    </row>
    <row r="643">
      <c r="H643" s="13"/>
      <c r="I643" s="13"/>
      <c r="J643" s="13"/>
      <c r="K643" s="13"/>
    </row>
    <row r="644">
      <c r="H644" s="13"/>
      <c r="I644" s="13"/>
      <c r="J644" s="13"/>
      <c r="K644" s="13"/>
    </row>
    <row r="645">
      <c r="H645" s="13"/>
      <c r="I645" s="13"/>
      <c r="J645" s="13"/>
      <c r="K645" s="13"/>
    </row>
    <row r="646">
      <c r="H646" s="13"/>
      <c r="I646" s="13"/>
      <c r="J646" s="13"/>
      <c r="K646" s="13"/>
    </row>
    <row r="647">
      <c r="H647" s="13"/>
      <c r="I647" s="13"/>
      <c r="J647" s="13"/>
      <c r="K647" s="13"/>
    </row>
    <row r="648">
      <c r="H648" s="13"/>
      <c r="I648" s="13"/>
      <c r="J648" s="13"/>
      <c r="K648" s="13"/>
    </row>
    <row r="649">
      <c r="H649" s="13"/>
      <c r="I649" s="13"/>
      <c r="J649" s="13"/>
      <c r="K649" s="13"/>
    </row>
    <row r="650">
      <c r="H650" s="13"/>
      <c r="I650" s="13"/>
      <c r="J650" s="13"/>
      <c r="K650" s="13"/>
    </row>
    <row r="651">
      <c r="H651" s="13"/>
      <c r="I651" s="13"/>
      <c r="J651" s="13"/>
      <c r="K651" s="13"/>
    </row>
    <row r="652">
      <c r="H652" s="13"/>
      <c r="I652" s="13"/>
      <c r="J652" s="13"/>
      <c r="K652" s="13"/>
    </row>
    <row r="653">
      <c r="H653" s="13"/>
      <c r="I653" s="13"/>
      <c r="J653" s="13"/>
      <c r="K653" s="13"/>
    </row>
    <row r="654">
      <c r="H654" s="13"/>
      <c r="I654" s="13"/>
      <c r="J654" s="13"/>
      <c r="K654" s="13"/>
    </row>
    <row r="655">
      <c r="H655" s="13"/>
      <c r="I655" s="13"/>
      <c r="J655" s="13"/>
      <c r="K655" s="13"/>
    </row>
    <row r="656">
      <c r="H656" s="13"/>
      <c r="I656" s="13"/>
      <c r="J656" s="13"/>
      <c r="K656" s="13"/>
    </row>
    <row r="657">
      <c r="H657" s="13"/>
      <c r="I657" s="13"/>
      <c r="J657" s="13"/>
      <c r="K657" s="13"/>
    </row>
    <row r="658">
      <c r="H658" s="13"/>
      <c r="I658" s="13"/>
      <c r="J658" s="13"/>
      <c r="K658" s="13"/>
    </row>
    <row r="659">
      <c r="H659" s="13"/>
      <c r="I659" s="13"/>
      <c r="J659" s="13"/>
      <c r="K659" s="13"/>
    </row>
    <row r="660">
      <c r="H660" s="13"/>
      <c r="I660" s="13"/>
      <c r="J660" s="13"/>
      <c r="K660" s="13"/>
    </row>
    <row r="661">
      <c r="H661" s="13"/>
      <c r="I661" s="13"/>
      <c r="J661" s="13"/>
      <c r="K661" s="13"/>
    </row>
    <row r="662">
      <c r="H662" s="13"/>
      <c r="I662" s="13"/>
      <c r="J662" s="13"/>
      <c r="K662" s="13"/>
    </row>
    <row r="663">
      <c r="H663" s="13"/>
      <c r="I663" s="13"/>
      <c r="J663" s="13"/>
      <c r="K663" s="13"/>
    </row>
    <row r="664">
      <c r="H664" s="13"/>
      <c r="I664" s="13"/>
      <c r="J664" s="13"/>
      <c r="K664" s="13"/>
    </row>
    <row r="665">
      <c r="H665" s="13"/>
      <c r="I665" s="13"/>
      <c r="J665" s="13"/>
      <c r="K665" s="13"/>
    </row>
    <row r="666">
      <c r="H666" s="13"/>
      <c r="I666" s="13"/>
      <c r="J666" s="13"/>
      <c r="K666" s="13"/>
    </row>
    <row r="667">
      <c r="H667" s="13"/>
      <c r="I667" s="13"/>
      <c r="J667" s="13"/>
      <c r="K667" s="13"/>
    </row>
    <row r="668">
      <c r="H668" s="13"/>
      <c r="I668" s="13"/>
      <c r="J668" s="13"/>
      <c r="K668" s="13"/>
    </row>
    <row r="669">
      <c r="H669" s="13"/>
      <c r="I669" s="13"/>
      <c r="J669" s="13"/>
      <c r="K669" s="13"/>
    </row>
    <row r="670">
      <c r="H670" s="13"/>
      <c r="I670" s="13"/>
      <c r="J670" s="13"/>
      <c r="K670" s="13"/>
    </row>
    <row r="671">
      <c r="H671" s="13"/>
      <c r="I671" s="13"/>
      <c r="J671" s="13"/>
      <c r="K671" s="13"/>
    </row>
    <row r="672">
      <c r="H672" s="13"/>
      <c r="I672" s="13"/>
      <c r="J672" s="13"/>
      <c r="K672" s="13"/>
    </row>
    <row r="673">
      <c r="H673" s="13"/>
      <c r="I673" s="13"/>
      <c r="J673" s="13"/>
      <c r="K673" s="13"/>
    </row>
    <row r="674">
      <c r="H674" s="13"/>
      <c r="I674" s="13"/>
      <c r="J674" s="13"/>
      <c r="K674" s="13"/>
    </row>
    <row r="675">
      <c r="H675" s="13"/>
      <c r="I675" s="13"/>
      <c r="J675" s="13"/>
      <c r="K675" s="13"/>
    </row>
    <row r="676">
      <c r="H676" s="13"/>
      <c r="I676" s="13"/>
      <c r="J676" s="13"/>
      <c r="K676" s="13"/>
    </row>
    <row r="677">
      <c r="H677" s="13"/>
      <c r="I677" s="13"/>
      <c r="J677" s="13"/>
      <c r="K677" s="13"/>
    </row>
    <row r="678">
      <c r="H678" s="13"/>
      <c r="I678" s="13"/>
      <c r="J678" s="13"/>
      <c r="K678" s="13"/>
    </row>
    <row r="679">
      <c r="H679" s="13"/>
      <c r="I679" s="13"/>
      <c r="J679" s="13"/>
      <c r="K679" s="13"/>
    </row>
    <row r="680">
      <c r="H680" s="13"/>
      <c r="I680" s="13"/>
      <c r="J680" s="13"/>
      <c r="K680" s="13"/>
    </row>
    <row r="681">
      <c r="H681" s="13"/>
      <c r="I681" s="13"/>
      <c r="J681" s="13"/>
      <c r="K681" s="13"/>
    </row>
    <row r="682">
      <c r="H682" s="13"/>
      <c r="I682" s="13"/>
      <c r="J682" s="13"/>
      <c r="K682" s="13"/>
    </row>
    <row r="683">
      <c r="H683" s="13"/>
      <c r="I683" s="13"/>
      <c r="J683" s="13"/>
      <c r="K683" s="13"/>
    </row>
    <row r="684">
      <c r="H684" s="13"/>
      <c r="I684" s="13"/>
      <c r="J684" s="13"/>
      <c r="K684" s="13"/>
    </row>
    <row r="685">
      <c r="H685" s="13"/>
      <c r="I685" s="13"/>
      <c r="J685" s="13"/>
      <c r="K685" s="13"/>
    </row>
    <row r="686">
      <c r="H686" s="13"/>
      <c r="I686" s="13"/>
      <c r="J686" s="13"/>
      <c r="K686" s="13"/>
    </row>
    <row r="687">
      <c r="H687" s="13"/>
      <c r="I687" s="13"/>
      <c r="J687" s="13"/>
      <c r="K687" s="13"/>
    </row>
    <row r="688">
      <c r="H688" s="13"/>
      <c r="I688" s="13"/>
      <c r="J688" s="13"/>
      <c r="K688" s="13"/>
    </row>
    <row r="689">
      <c r="H689" s="13"/>
      <c r="I689" s="13"/>
      <c r="J689" s="13"/>
      <c r="K689" s="13"/>
    </row>
    <row r="690">
      <c r="H690" s="13"/>
      <c r="I690" s="13"/>
      <c r="J690" s="13"/>
      <c r="K690" s="13"/>
    </row>
    <row r="691">
      <c r="H691" s="13"/>
      <c r="I691" s="13"/>
      <c r="J691" s="13"/>
      <c r="K691" s="13"/>
    </row>
    <row r="692">
      <c r="H692" s="13"/>
      <c r="I692" s="13"/>
      <c r="J692" s="13"/>
      <c r="K692" s="13"/>
    </row>
    <row r="693">
      <c r="H693" s="13"/>
      <c r="I693" s="13"/>
      <c r="J693" s="13"/>
      <c r="K693" s="13"/>
    </row>
    <row r="694">
      <c r="H694" s="13"/>
      <c r="I694" s="13"/>
      <c r="J694" s="13"/>
      <c r="K694" s="13"/>
    </row>
    <row r="695">
      <c r="H695" s="13"/>
      <c r="I695" s="13"/>
      <c r="J695" s="13"/>
      <c r="K695" s="13"/>
    </row>
    <row r="696">
      <c r="H696" s="13"/>
      <c r="I696" s="13"/>
      <c r="J696" s="13"/>
      <c r="K696" s="13"/>
    </row>
    <row r="697">
      <c r="H697" s="13"/>
      <c r="I697" s="13"/>
      <c r="J697" s="13"/>
      <c r="K697" s="13"/>
    </row>
    <row r="698">
      <c r="H698" s="13"/>
      <c r="I698" s="13"/>
      <c r="J698" s="13"/>
      <c r="K698" s="13"/>
    </row>
    <row r="699">
      <c r="H699" s="13"/>
      <c r="I699" s="13"/>
      <c r="J699" s="13"/>
      <c r="K699" s="13"/>
    </row>
    <row r="700">
      <c r="H700" s="13"/>
      <c r="I700" s="13"/>
      <c r="J700" s="13"/>
      <c r="K700" s="13"/>
    </row>
    <row r="701">
      <c r="H701" s="13"/>
      <c r="I701" s="13"/>
      <c r="J701" s="13"/>
      <c r="K701" s="13"/>
    </row>
    <row r="702">
      <c r="H702" s="13"/>
      <c r="I702" s="13"/>
      <c r="J702" s="13"/>
      <c r="K702" s="13"/>
    </row>
    <row r="703">
      <c r="H703" s="13"/>
      <c r="I703" s="13"/>
      <c r="J703" s="13"/>
      <c r="K703" s="13"/>
    </row>
    <row r="704">
      <c r="H704" s="13"/>
      <c r="I704" s="13"/>
      <c r="J704" s="13"/>
      <c r="K704" s="13"/>
    </row>
    <row r="705">
      <c r="H705" s="13"/>
      <c r="I705" s="13"/>
      <c r="J705" s="13"/>
      <c r="K705" s="13"/>
    </row>
    <row r="706">
      <c r="H706" s="13"/>
      <c r="I706" s="13"/>
      <c r="J706" s="13"/>
      <c r="K706" s="13"/>
    </row>
    <row r="707">
      <c r="H707" s="13"/>
      <c r="I707" s="13"/>
      <c r="J707" s="13"/>
      <c r="K707" s="13"/>
    </row>
    <row r="708">
      <c r="H708" s="13"/>
      <c r="I708" s="13"/>
      <c r="J708" s="13"/>
      <c r="K708" s="13"/>
    </row>
    <row r="709">
      <c r="H709" s="13"/>
      <c r="I709" s="13"/>
      <c r="J709" s="13"/>
      <c r="K709" s="13"/>
    </row>
    <row r="710">
      <c r="H710" s="13"/>
      <c r="I710" s="13"/>
      <c r="J710" s="13"/>
      <c r="K710" s="13"/>
    </row>
    <row r="711">
      <c r="H711" s="13"/>
      <c r="I711" s="13"/>
      <c r="J711" s="13"/>
      <c r="K711" s="13"/>
    </row>
    <row r="712">
      <c r="H712" s="13"/>
      <c r="I712" s="13"/>
      <c r="J712" s="13"/>
      <c r="K712" s="13"/>
    </row>
    <row r="713">
      <c r="H713" s="13"/>
      <c r="I713" s="13"/>
      <c r="J713" s="13"/>
      <c r="K713" s="13"/>
    </row>
    <row r="714">
      <c r="H714" s="13"/>
      <c r="I714" s="13"/>
      <c r="J714" s="13"/>
      <c r="K714" s="13"/>
    </row>
    <row r="715">
      <c r="H715" s="13"/>
      <c r="I715" s="13"/>
      <c r="J715" s="13"/>
      <c r="K715" s="13"/>
    </row>
    <row r="716">
      <c r="H716" s="13"/>
      <c r="I716" s="13"/>
      <c r="J716" s="13"/>
      <c r="K716" s="13"/>
    </row>
    <row r="717">
      <c r="H717" s="13"/>
      <c r="I717" s="13"/>
      <c r="J717" s="13"/>
      <c r="K717" s="13"/>
    </row>
    <row r="718">
      <c r="H718" s="13"/>
      <c r="I718" s="13"/>
      <c r="J718" s="13"/>
      <c r="K718" s="13"/>
    </row>
    <row r="719">
      <c r="H719" s="13"/>
      <c r="I719" s="13"/>
      <c r="J719" s="13"/>
      <c r="K719" s="13"/>
    </row>
    <row r="720">
      <c r="H720" s="13"/>
      <c r="I720" s="13"/>
      <c r="J720" s="13"/>
      <c r="K720" s="13"/>
    </row>
    <row r="721">
      <c r="H721" s="13"/>
      <c r="I721" s="13"/>
      <c r="J721" s="13"/>
      <c r="K721" s="13"/>
    </row>
    <row r="722">
      <c r="H722" s="13"/>
      <c r="I722" s="13"/>
      <c r="J722" s="13"/>
      <c r="K722" s="13"/>
    </row>
    <row r="723">
      <c r="H723" s="13"/>
      <c r="I723" s="13"/>
      <c r="J723" s="13"/>
      <c r="K723" s="13"/>
    </row>
    <row r="724">
      <c r="H724" s="13"/>
      <c r="I724" s="13"/>
      <c r="J724" s="13"/>
      <c r="K724" s="13"/>
    </row>
    <row r="725">
      <c r="H725" s="13"/>
      <c r="I725" s="13"/>
      <c r="J725" s="13"/>
      <c r="K725" s="13"/>
    </row>
    <row r="726">
      <c r="H726" s="13"/>
      <c r="I726" s="13"/>
      <c r="J726" s="13"/>
      <c r="K726" s="13"/>
    </row>
    <row r="727">
      <c r="H727" s="13"/>
      <c r="I727" s="13"/>
      <c r="J727" s="13"/>
      <c r="K727" s="13"/>
    </row>
    <row r="728">
      <c r="H728" s="13"/>
      <c r="I728" s="13"/>
      <c r="J728" s="13"/>
      <c r="K728" s="13"/>
    </row>
    <row r="729">
      <c r="H729" s="13"/>
      <c r="I729" s="13"/>
      <c r="J729" s="13"/>
      <c r="K729" s="13"/>
    </row>
    <row r="730">
      <c r="H730" s="13"/>
      <c r="I730" s="13"/>
      <c r="J730" s="13"/>
      <c r="K730" s="13"/>
    </row>
    <row r="731">
      <c r="H731" s="13"/>
      <c r="I731" s="13"/>
      <c r="J731" s="13"/>
      <c r="K731" s="13"/>
    </row>
    <row r="732">
      <c r="H732" s="13"/>
      <c r="I732" s="13"/>
      <c r="J732" s="13"/>
      <c r="K732" s="13"/>
    </row>
    <row r="733">
      <c r="H733" s="13"/>
      <c r="I733" s="13"/>
      <c r="J733" s="13"/>
      <c r="K733" s="13"/>
    </row>
    <row r="734">
      <c r="H734" s="13"/>
      <c r="I734" s="13"/>
      <c r="J734" s="13"/>
      <c r="K734" s="13"/>
    </row>
    <row r="735">
      <c r="H735" s="13"/>
      <c r="I735" s="13"/>
      <c r="J735" s="13"/>
      <c r="K735" s="13"/>
    </row>
    <row r="736">
      <c r="H736" s="13"/>
      <c r="I736" s="13"/>
      <c r="J736" s="13"/>
      <c r="K736" s="13"/>
    </row>
    <row r="737">
      <c r="H737" s="13"/>
      <c r="I737" s="13"/>
      <c r="J737" s="13"/>
      <c r="K737" s="13"/>
    </row>
    <row r="738">
      <c r="H738" s="13"/>
      <c r="I738" s="13"/>
      <c r="J738" s="13"/>
      <c r="K738" s="13"/>
    </row>
    <row r="739">
      <c r="H739" s="13"/>
      <c r="I739" s="13"/>
      <c r="J739" s="13"/>
      <c r="K739" s="13"/>
    </row>
    <row r="740">
      <c r="H740" s="13"/>
      <c r="I740" s="13"/>
      <c r="J740" s="13"/>
      <c r="K740" s="13"/>
    </row>
    <row r="741">
      <c r="H741" s="13"/>
      <c r="I741" s="13"/>
      <c r="J741" s="13"/>
      <c r="K741" s="13"/>
    </row>
    <row r="742">
      <c r="H742" s="13"/>
      <c r="I742" s="13"/>
      <c r="J742" s="13"/>
      <c r="K742" s="13"/>
    </row>
    <row r="743">
      <c r="H743" s="13"/>
      <c r="I743" s="13"/>
      <c r="J743" s="13"/>
      <c r="K743" s="13"/>
    </row>
    <row r="744">
      <c r="H744" s="13"/>
      <c r="I744" s="13"/>
      <c r="J744" s="13"/>
      <c r="K744" s="13"/>
    </row>
    <row r="745">
      <c r="H745" s="13"/>
      <c r="I745" s="13"/>
      <c r="J745" s="13"/>
      <c r="K745" s="13"/>
    </row>
    <row r="746">
      <c r="H746" s="13"/>
      <c r="I746" s="13"/>
      <c r="J746" s="13"/>
      <c r="K746" s="13"/>
    </row>
    <row r="747">
      <c r="H747" s="13"/>
      <c r="I747" s="13"/>
      <c r="J747" s="13"/>
      <c r="K747" s="13"/>
    </row>
    <row r="748">
      <c r="H748" s="13"/>
      <c r="I748" s="13"/>
      <c r="J748" s="13"/>
      <c r="K748" s="13"/>
    </row>
    <row r="749">
      <c r="H749" s="13"/>
      <c r="I749" s="13"/>
      <c r="J749" s="13"/>
      <c r="K749" s="13"/>
    </row>
    <row r="750">
      <c r="H750" s="13"/>
      <c r="I750" s="13"/>
      <c r="J750" s="13"/>
      <c r="K750" s="13"/>
    </row>
    <row r="751">
      <c r="H751" s="13"/>
      <c r="I751" s="13"/>
      <c r="J751" s="13"/>
      <c r="K751" s="13"/>
    </row>
    <row r="752">
      <c r="H752" s="13"/>
      <c r="I752" s="13"/>
      <c r="J752" s="13"/>
      <c r="K752" s="13"/>
    </row>
    <row r="753">
      <c r="H753" s="13"/>
      <c r="I753" s="13"/>
      <c r="J753" s="13"/>
      <c r="K753" s="13"/>
    </row>
    <row r="754">
      <c r="H754" s="13"/>
      <c r="I754" s="13"/>
      <c r="J754" s="13"/>
      <c r="K754" s="13"/>
    </row>
    <row r="755">
      <c r="H755" s="13"/>
      <c r="I755" s="13"/>
      <c r="J755" s="13"/>
      <c r="K755" s="13"/>
    </row>
    <row r="756">
      <c r="H756" s="13"/>
      <c r="I756" s="13"/>
      <c r="J756" s="13"/>
      <c r="K756" s="13"/>
    </row>
    <row r="757">
      <c r="H757" s="13"/>
      <c r="I757" s="13"/>
      <c r="J757" s="13"/>
      <c r="K757" s="13"/>
    </row>
    <row r="758">
      <c r="H758" s="13"/>
      <c r="I758" s="13"/>
      <c r="J758" s="13"/>
      <c r="K758" s="13"/>
    </row>
    <row r="759">
      <c r="H759" s="13"/>
      <c r="I759" s="13"/>
      <c r="J759" s="13"/>
      <c r="K759" s="13"/>
    </row>
    <row r="760">
      <c r="H760" s="13"/>
      <c r="I760" s="13"/>
      <c r="J760" s="13"/>
      <c r="K760" s="13"/>
    </row>
    <row r="761">
      <c r="H761" s="13"/>
      <c r="I761" s="13"/>
      <c r="J761" s="13"/>
      <c r="K761" s="13"/>
    </row>
    <row r="762">
      <c r="H762" s="13"/>
      <c r="I762" s="13"/>
      <c r="J762" s="13"/>
      <c r="K762" s="13"/>
    </row>
    <row r="763">
      <c r="H763" s="13"/>
      <c r="I763" s="13"/>
      <c r="J763" s="13"/>
      <c r="K763" s="13"/>
    </row>
    <row r="764">
      <c r="H764" s="13"/>
      <c r="I764" s="13"/>
      <c r="J764" s="13"/>
      <c r="K764" s="13"/>
    </row>
    <row r="765">
      <c r="H765" s="13"/>
      <c r="I765" s="13"/>
      <c r="J765" s="13"/>
      <c r="K765" s="13"/>
    </row>
    <row r="766">
      <c r="H766" s="13"/>
      <c r="I766" s="13"/>
      <c r="J766" s="13"/>
      <c r="K766" s="13"/>
    </row>
    <row r="767">
      <c r="H767" s="13"/>
      <c r="I767" s="13"/>
      <c r="J767" s="13"/>
      <c r="K767" s="13"/>
    </row>
    <row r="768">
      <c r="H768" s="13"/>
      <c r="I768" s="13"/>
      <c r="J768" s="13"/>
      <c r="K768" s="13"/>
    </row>
    <row r="769">
      <c r="H769" s="13"/>
      <c r="I769" s="13"/>
      <c r="J769" s="13"/>
      <c r="K769" s="13"/>
    </row>
    <row r="770">
      <c r="H770" s="13"/>
      <c r="I770" s="13"/>
      <c r="J770" s="13"/>
      <c r="K770" s="13"/>
    </row>
    <row r="771">
      <c r="H771" s="13"/>
      <c r="I771" s="13"/>
      <c r="J771" s="13"/>
      <c r="K771" s="13"/>
    </row>
    <row r="772">
      <c r="H772" s="13"/>
      <c r="I772" s="13"/>
      <c r="J772" s="13"/>
      <c r="K772" s="13"/>
    </row>
    <row r="773">
      <c r="H773" s="13"/>
      <c r="I773" s="13"/>
      <c r="J773" s="13"/>
      <c r="K773" s="13"/>
    </row>
    <row r="774">
      <c r="H774" s="13"/>
      <c r="I774" s="13"/>
      <c r="J774" s="13"/>
      <c r="K774" s="13"/>
    </row>
    <row r="775">
      <c r="H775" s="13"/>
      <c r="I775" s="13"/>
      <c r="J775" s="13"/>
      <c r="K775" s="13"/>
    </row>
    <row r="776">
      <c r="H776" s="13"/>
      <c r="I776" s="13"/>
      <c r="J776" s="13"/>
      <c r="K776" s="13"/>
    </row>
    <row r="777">
      <c r="H777" s="13"/>
      <c r="I777" s="13"/>
      <c r="J777" s="13"/>
      <c r="K777" s="13"/>
    </row>
    <row r="778">
      <c r="H778" s="13"/>
      <c r="I778" s="13"/>
      <c r="J778" s="13"/>
      <c r="K778" s="13"/>
    </row>
    <row r="779">
      <c r="H779" s="13"/>
      <c r="I779" s="13"/>
      <c r="J779" s="13"/>
      <c r="K779" s="13"/>
    </row>
    <row r="780">
      <c r="H780" s="13"/>
      <c r="I780" s="13"/>
      <c r="J780" s="13"/>
      <c r="K780" s="13"/>
    </row>
    <row r="781">
      <c r="H781" s="13"/>
      <c r="I781" s="13"/>
      <c r="J781" s="13"/>
      <c r="K781" s="13"/>
    </row>
    <row r="782">
      <c r="H782" s="13"/>
      <c r="I782" s="13"/>
      <c r="J782" s="13"/>
      <c r="K782" s="13"/>
    </row>
    <row r="783">
      <c r="H783" s="13"/>
      <c r="I783" s="13"/>
      <c r="J783" s="13"/>
      <c r="K783" s="13"/>
    </row>
    <row r="784">
      <c r="H784" s="13"/>
      <c r="I784" s="13"/>
      <c r="J784" s="13"/>
      <c r="K784" s="13"/>
    </row>
    <row r="785">
      <c r="H785" s="13"/>
      <c r="I785" s="13"/>
      <c r="J785" s="13"/>
      <c r="K785" s="13"/>
    </row>
    <row r="786">
      <c r="H786" s="13"/>
      <c r="I786" s="13"/>
      <c r="J786" s="13"/>
      <c r="K786" s="13"/>
    </row>
    <row r="787">
      <c r="H787" s="13"/>
      <c r="I787" s="13"/>
      <c r="J787" s="13"/>
      <c r="K787" s="13"/>
    </row>
    <row r="788">
      <c r="H788" s="13"/>
      <c r="I788" s="13"/>
      <c r="J788" s="13"/>
      <c r="K788" s="13"/>
    </row>
    <row r="789">
      <c r="H789" s="13"/>
      <c r="I789" s="13"/>
      <c r="J789" s="13"/>
      <c r="K789" s="13"/>
    </row>
    <row r="790">
      <c r="H790" s="13"/>
      <c r="I790" s="13"/>
      <c r="J790" s="13"/>
      <c r="K790" s="13"/>
    </row>
    <row r="791">
      <c r="H791" s="13"/>
      <c r="I791" s="13"/>
      <c r="J791" s="13"/>
      <c r="K791" s="13"/>
    </row>
    <row r="792">
      <c r="H792" s="13"/>
      <c r="I792" s="13"/>
      <c r="J792" s="13"/>
      <c r="K792" s="13"/>
    </row>
    <row r="793">
      <c r="H793" s="13"/>
      <c r="I793" s="13"/>
      <c r="J793" s="13"/>
      <c r="K793" s="13"/>
    </row>
    <row r="794">
      <c r="H794" s="13"/>
      <c r="I794" s="13"/>
      <c r="J794" s="13"/>
      <c r="K794" s="13"/>
    </row>
    <row r="795">
      <c r="H795" s="13"/>
      <c r="I795" s="13"/>
      <c r="J795" s="13"/>
      <c r="K795" s="13"/>
    </row>
    <row r="796">
      <c r="H796" s="13"/>
      <c r="I796" s="13"/>
      <c r="J796" s="13"/>
      <c r="K796" s="13"/>
    </row>
    <row r="797">
      <c r="H797" s="13"/>
      <c r="I797" s="13"/>
      <c r="J797" s="13"/>
      <c r="K797" s="13"/>
    </row>
    <row r="798">
      <c r="H798" s="13"/>
      <c r="I798" s="13"/>
      <c r="J798" s="13"/>
      <c r="K798" s="13"/>
    </row>
    <row r="799">
      <c r="H799" s="13"/>
      <c r="I799" s="13"/>
      <c r="J799" s="13"/>
      <c r="K799" s="13"/>
    </row>
    <row r="800">
      <c r="H800" s="13"/>
      <c r="I800" s="13"/>
      <c r="J800" s="13"/>
      <c r="K800" s="13"/>
    </row>
    <row r="801">
      <c r="H801" s="13"/>
      <c r="I801" s="13"/>
      <c r="J801" s="13"/>
      <c r="K801" s="13"/>
    </row>
    <row r="802">
      <c r="H802" s="13"/>
      <c r="I802" s="13"/>
      <c r="J802" s="13"/>
      <c r="K802" s="13"/>
    </row>
    <row r="803">
      <c r="H803" s="13"/>
      <c r="I803" s="13"/>
      <c r="J803" s="13"/>
      <c r="K803" s="13"/>
    </row>
    <row r="804">
      <c r="H804" s="13"/>
      <c r="I804" s="13"/>
      <c r="J804" s="13"/>
      <c r="K804" s="13"/>
    </row>
    <row r="805">
      <c r="H805" s="13"/>
      <c r="I805" s="13"/>
      <c r="J805" s="13"/>
      <c r="K805" s="13"/>
    </row>
    <row r="806">
      <c r="H806" s="13"/>
      <c r="I806" s="13"/>
      <c r="J806" s="13"/>
      <c r="K806" s="13"/>
    </row>
    <row r="807">
      <c r="H807" s="13"/>
      <c r="I807" s="13"/>
      <c r="J807" s="13"/>
      <c r="K807" s="13"/>
    </row>
    <row r="808">
      <c r="H808" s="13"/>
      <c r="I808" s="13"/>
      <c r="J808" s="13"/>
      <c r="K808" s="13"/>
    </row>
    <row r="809">
      <c r="H809" s="13"/>
      <c r="I809" s="13"/>
      <c r="J809" s="13"/>
      <c r="K809" s="13"/>
    </row>
    <row r="810">
      <c r="H810" s="13"/>
      <c r="I810" s="13"/>
      <c r="J810" s="13"/>
      <c r="K810" s="13"/>
    </row>
    <row r="811">
      <c r="H811" s="13"/>
      <c r="I811" s="13"/>
      <c r="J811" s="13"/>
      <c r="K811" s="13"/>
    </row>
    <row r="812">
      <c r="H812" s="13"/>
      <c r="I812" s="13"/>
      <c r="J812" s="13"/>
      <c r="K812" s="13"/>
    </row>
    <row r="813">
      <c r="H813" s="13"/>
      <c r="I813" s="13"/>
      <c r="J813" s="13"/>
      <c r="K813" s="13"/>
    </row>
    <row r="814">
      <c r="H814" s="13"/>
      <c r="I814" s="13"/>
      <c r="J814" s="13"/>
      <c r="K814" s="13"/>
    </row>
    <row r="815">
      <c r="H815" s="13"/>
      <c r="I815" s="13"/>
      <c r="J815" s="13"/>
      <c r="K815" s="13"/>
    </row>
    <row r="816">
      <c r="H816" s="13"/>
      <c r="I816" s="13"/>
      <c r="J816" s="13"/>
      <c r="K816" s="13"/>
    </row>
    <row r="817">
      <c r="H817" s="13"/>
      <c r="I817" s="13"/>
      <c r="J817" s="13"/>
      <c r="K817" s="13"/>
    </row>
    <row r="818">
      <c r="H818" s="13"/>
      <c r="I818" s="13"/>
      <c r="J818" s="13"/>
      <c r="K818" s="13"/>
    </row>
    <row r="819">
      <c r="H819" s="13"/>
      <c r="I819" s="13"/>
      <c r="J819" s="13"/>
      <c r="K819" s="13"/>
    </row>
    <row r="820">
      <c r="H820" s="13"/>
      <c r="I820" s="13"/>
      <c r="J820" s="13"/>
      <c r="K820" s="13"/>
    </row>
    <row r="821">
      <c r="H821" s="13"/>
      <c r="I821" s="13"/>
      <c r="J821" s="13"/>
      <c r="K821" s="13"/>
    </row>
    <row r="822">
      <c r="H822" s="13"/>
      <c r="I822" s="13"/>
      <c r="J822" s="13"/>
      <c r="K822" s="13"/>
    </row>
    <row r="823">
      <c r="H823" s="13"/>
      <c r="I823" s="13"/>
      <c r="J823" s="13"/>
      <c r="K823" s="13"/>
    </row>
    <row r="824">
      <c r="H824" s="13"/>
      <c r="I824" s="13"/>
      <c r="J824" s="13"/>
      <c r="K824" s="13"/>
    </row>
    <row r="825">
      <c r="H825" s="13"/>
      <c r="I825" s="13"/>
      <c r="J825" s="13"/>
      <c r="K825" s="13"/>
    </row>
    <row r="826">
      <c r="H826" s="13"/>
      <c r="I826" s="13"/>
      <c r="J826" s="13"/>
      <c r="K826" s="13"/>
    </row>
    <row r="827">
      <c r="H827" s="13"/>
      <c r="I827" s="13"/>
      <c r="J827" s="13"/>
      <c r="K827" s="13"/>
    </row>
    <row r="828">
      <c r="H828" s="13"/>
      <c r="I828" s="13"/>
      <c r="J828" s="13"/>
      <c r="K828" s="13"/>
    </row>
    <row r="829">
      <c r="H829" s="13"/>
      <c r="I829" s="13"/>
      <c r="J829" s="13"/>
      <c r="K829" s="13"/>
    </row>
    <row r="830">
      <c r="H830" s="13"/>
      <c r="I830" s="13"/>
      <c r="J830" s="13"/>
      <c r="K830" s="13"/>
    </row>
    <row r="831">
      <c r="H831" s="13"/>
      <c r="I831" s="13"/>
      <c r="J831" s="13"/>
      <c r="K831" s="13"/>
    </row>
    <row r="832">
      <c r="H832" s="13"/>
      <c r="I832" s="13"/>
      <c r="J832" s="13"/>
      <c r="K832" s="13"/>
    </row>
    <row r="833">
      <c r="H833" s="13"/>
      <c r="I833" s="13"/>
      <c r="J833" s="13"/>
      <c r="K833" s="13"/>
    </row>
    <row r="834">
      <c r="H834" s="13"/>
      <c r="I834" s="13"/>
      <c r="J834" s="13"/>
      <c r="K834" s="13"/>
    </row>
    <row r="835">
      <c r="H835" s="13"/>
      <c r="I835" s="13"/>
      <c r="J835" s="13"/>
      <c r="K835" s="13"/>
    </row>
    <row r="836">
      <c r="H836" s="13"/>
      <c r="I836" s="13"/>
      <c r="J836" s="13"/>
      <c r="K836" s="13"/>
    </row>
    <row r="837">
      <c r="H837" s="13"/>
      <c r="I837" s="13"/>
      <c r="J837" s="13"/>
      <c r="K837" s="13"/>
    </row>
    <row r="838">
      <c r="H838" s="13"/>
      <c r="I838" s="13"/>
      <c r="J838" s="13"/>
      <c r="K838" s="13"/>
    </row>
    <row r="839">
      <c r="H839" s="13"/>
      <c r="I839" s="13"/>
      <c r="J839" s="13"/>
      <c r="K839" s="13"/>
    </row>
    <row r="840">
      <c r="H840" s="13"/>
      <c r="I840" s="13"/>
      <c r="J840" s="13"/>
      <c r="K840" s="13"/>
    </row>
    <row r="841">
      <c r="H841" s="13"/>
      <c r="I841" s="13"/>
      <c r="J841" s="13"/>
      <c r="K841" s="13"/>
    </row>
    <row r="842">
      <c r="H842" s="13"/>
      <c r="I842" s="13"/>
      <c r="J842" s="13"/>
      <c r="K842" s="13"/>
    </row>
    <row r="843">
      <c r="H843" s="13"/>
      <c r="I843" s="13"/>
      <c r="J843" s="13"/>
      <c r="K843" s="13"/>
    </row>
    <row r="844">
      <c r="H844" s="13"/>
      <c r="I844" s="13"/>
      <c r="J844" s="13"/>
      <c r="K844" s="13"/>
    </row>
    <row r="845">
      <c r="H845" s="13"/>
      <c r="I845" s="13"/>
      <c r="J845" s="13"/>
      <c r="K845" s="13"/>
    </row>
    <row r="846">
      <c r="H846" s="13"/>
      <c r="I846" s="13"/>
      <c r="J846" s="13"/>
      <c r="K846" s="13"/>
    </row>
    <row r="847">
      <c r="H847" s="13"/>
      <c r="I847" s="13"/>
      <c r="J847" s="13"/>
      <c r="K847" s="13"/>
    </row>
    <row r="848">
      <c r="H848" s="13"/>
      <c r="I848" s="13"/>
      <c r="J848" s="13"/>
      <c r="K848" s="13"/>
    </row>
    <row r="849">
      <c r="H849" s="13"/>
      <c r="I849" s="13"/>
      <c r="J849" s="13"/>
      <c r="K849" s="13"/>
    </row>
    <row r="850">
      <c r="H850" s="13"/>
      <c r="I850" s="13"/>
      <c r="J850" s="13"/>
      <c r="K850" s="13"/>
    </row>
    <row r="851">
      <c r="H851" s="13"/>
      <c r="I851" s="13"/>
      <c r="J851" s="13"/>
      <c r="K851" s="13"/>
    </row>
    <row r="852">
      <c r="H852" s="13"/>
      <c r="I852" s="13"/>
      <c r="J852" s="13"/>
      <c r="K852" s="13"/>
    </row>
    <row r="853">
      <c r="H853" s="13"/>
      <c r="I853" s="13"/>
      <c r="J853" s="13"/>
      <c r="K853" s="13"/>
    </row>
    <row r="854">
      <c r="H854" s="13"/>
      <c r="I854" s="13"/>
      <c r="J854" s="13"/>
      <c r="K854" s="13"/>
    </row>
    <row r="855">
      <c r="H855" s="13"/>
      <c r="I855" s="13"/>
      <c r="J855" s="13"/>
      <c r="K855" s="13"/>
    </row>
    <row r="856">
      <c r="H856" s="13"/>
      <c r="I856" s="13"/>
      <c r="J856" s="13"/>
      <c r="K856" s="13"/>
    </row>
    <row r="857">
      <c r="H857" s="13"/>
      <c r="I857" s="13"/>
      <c r="J857" s="13"/>
      <c r="K857" s="13"/>
    </row>
    <row r="858">
      <c r="H858" s="13"/>
      <c r="I858" s="13"/>
      <c r="J858" s="13"/>
      <c r="K858" s="13"/>
    </row>
    <row r="859">
      <c r="H859" s="13"/>
      <c r="I859" s="13"/>
      <c r="J859" s="13"/>
      <c r="K859" s="13"/>
    </row>
    <row r="860">
      <c r="H860" s="13"/>
      <c r="I860" s="13"/>
      <c r="J860" s="13"/>
      <c r="K860" s="13"/>
    </row>
    <row r="861">
      <c r="H861" s="13"/>
      <c r="I861" s="13"/>
      <c r="J861" s="13"/>
      <c r="K861" s="13"/>
    </row>
    <row r="862">
      <c r="H862" s="13"/>
      <c r="I862" s="13"/>
      <c r="J862" s="13"/>
      <c r="K862" s="13"/>
    </row>
    <row r="863">
      <c r="H863" s="13"/>
      <c r="I863" s="13"/>
      <c r="J863" s="13"/>
      <c r="K863" s="13"/>
    </row>
    <row r="864">
      <c r="H864" s="13"/>
      <c r="I864" s="13"/>
      <c r="J864" s="13"/>
      <c r="K864" s="13"/>
    </row>
    <row r="865">
      <c r="H865" s="13"/>
      <c r="I865" s="13"/>
      <c r="J865" s="13"/>
      <c r="K865" s="13"/>
    </row>
    <row r="866">
      <c r="H866" s="13"/>
      <c r="I866" s="13"/>
      <c r="J866" s="13"/>
      <c r="K866" s="13"/>
    </row>
    <row r="867">
      <c r="H867" s="13"/>
      <c r="I867" s="13"/>
      <c r="J867" s="13"/>
      <c r="K867" s="13"/>
    </row>
    <row r="868">
      <c r="H868" s="13"/>
      <c r="I868" s="13"/>
      <c r="J868" s="13"/>
      <c r="K868" s="13"/>
    </row>
    <row r="869">
      <c r="H869" s="13"/>
      <c r="I869" s="13"/>
      <c r="J869" s="13"/>
      <c r="K869" s="13"/>
    </row>
    <row r="870">
      <c r="H870" s="13"/>
      <c r="I870" s="13"/>
      <c r="J870" s="13"/>
      <c r="K870" s="13"/>
    </row>
    <row r="871">
      <c r="H871" s="13"/>
      <c r="I871" s="13"/>
      <c r="J871" s="13"/>
      <c r="K871" s="13"/>
    </row>
    <row r="872">
      <c r="H872" s="13"/>
      <c r="I872" s="13"/>
      <c r="J872" s="13"/>
      <c r="K872" s="13"/>
    </row>
    <row r="873">
      <c r="H873" s="13"/>
      <c r="I873" s="13"/>
      <c r="J873" s="13"/>
      <c r="K873" s="13"/>
    </row>
    <row r="874">
      <c r="H874" s="13"/>
      <c r="I874" s="13"/>
      <c r="J874" s="13"/>
      <c r="K874" s="13"/>
    </row>
    <row r="875">
      <c r="H875" s="13"/>
      <c r="I875" s="13"/>
      <c r="J875" s="13"/>
      <c r="K875" s="13"/>
    </row>
    <row r="876">
      <c r="H876" s="13"/>
      <c r="I876" s="13"/>
      <c r="J876" s="13"/>
      <c r="K876" s="13"/>
    </row>
    <row r="877">
      <c r="H877" s="13"/>
      <c r="I877" s="13"/>
      <c r="J877" s="13"/>
      <c r="K877" s="13"/>
    </row>
    <row r="878">
      <c r="H878" s="13"/>
      <c r="I878" s="13"/>
      <c r="J878" s="13"/>
      <c r="K878" s="13"/>
    </row>
    <row r="879">
      <c r="H879" s="13"/>
      <c r="I879" s="13"/>
      <c r="J879" s="13"/>
      <c r="K879" s="13"/>
    </row>
    <row r="880">
      <c r="H880" s="13"/>
      <c r="I880" s="13"/>
      <c r="J880" s="13"/>
      <c r="K880" s="13"/>
    </row>
    <row r="881">
      <c r="H881" s="13"/>
      <c r="I881" s="13"/>
      <c r="J881" s="13"/>
      <c r="K881" s="13"/>
    </row>
    <row r="882">
      <c r="H882" s="13"/>
      <c r="I882" s="13"/>
      <c r="J882" s="13"/>
      <c r="K882" s="13"/>
    </row>
    <row r="883">
      <c r="H883" s="13"/>
      <c r="I883" s="13"/>
      <c r="J883" s="13"/>
      <c r="K883" s="13"/>
    </row>
    <row r="884">
      <c r="H884" s="13"/>
      <c r="I884" s="13"/>
      <c r="J884" s="13"/>
      <c r="K884" s="13"/>
    </row>
    <row r="885">
      <c r="H885" s="13"/>
      <c r="I885" s="13"/>
      <c r="J885" s="13"/>
      <c r="K885" s="13"/>
    </row>
    <row r="886">
      <c r="H886" s="13"/>
      <c r="I886" s="13"/>
      <c r="J886" s="13"/>
      <c r="K886" s="13"/>
    </row>
    <row r="887">
      <c r="H887" s="13"/>
      <c r="I887" s="13"/>
      <c r="J887" s="13"/>
      <c r="K887" s="13"/>
    </row>
    <row r="888">
      <c r="H888" s="13"/>
      <c r="I888" s="13"/>
      <c r="J888" s="13"/>
      <c r="K888" s="13"/>
    </row>
    <row r="889">
      <c r="H889" s="13"/>
      <c r="I889" s="13"/>
      <c r="J889" s="13"/>
      <c r="K889" s="13"/>
    </row>
    <row r="890">
      <c r="H890" s="13"/>
      <c r="I890" s="13"/>
      <c r="J890" s="13"/>
      <c r="K890" s="13"/>
    </row>
    <row r="891">
      <c r="H891" s="13"/>
      <c r="I891" s="13"/>
      <c r="J891" s="13"/>
      <c r="K891" s="13"/>
    </row>
    <row r="892">
      <c r="H892" s="13"/>
      <c r="I892" s="13"/>
      <c r="J892" s="13"/>
      <c r="K892" s="13"/>
    </row>
    <row r="893">
      <c r="H893" s="13"/>
      <c r="I893" s="13"/>
      <c r="J893" s="13"/>
      <c r="K893" s="13"/>
    </row>
    <row r="894">
      <c r="H894" s="13"/>
      <c r="I894" s="13"/>
      <c r="J894" s="13"/>
      <c r="K894" s="13"/>
    </row>
    <row r="895">
      <c r="H895" s="13"/>
      <c r="I895" s="13"/>
      <c r="J895" s="13"/>
      <c r="K895" s="13"/>
    </row>
    <row r="896">
      <c r="H896" s="13"/>
      <c r="I896" s="13"/>
      <c r="J896" s="13"/>
      <c r="K896" s="13"/>
    </row>
    <row r="897">
      <c r="H897" s="13"/>
      <c r="I897" s="13"/>
      <c r="J897" s="13"/>
      <c r="K897" s="13"/>
    </row>
    <row r="898">
      <c r="H898" s="13"/>
      <c r="I898" s="13"/>
      <c r="J898" s="13"/>
      <c r="K898" s="13"/>
    </row>
    <row r="899">
      <c r="H899" s="13"/>
      <c r="I899" s="13"/>
      <c r="J899" s="13"/>
      <c r="K899" s="13"/>
    </row>
    <row r="900">
      <c r="H900" s="13"/>
      <c r="I900" s="13"/>
      <c r="J900" s="13"/>
      <c r="K900" s="13"/>
    </row>
    <row r="901">
      <c r="H901" s="13"/>
      <c r="I901" s="13"/>
      <c r="J901" s="13"/>
      <c r="K901" s="13"/>
    </row>
    <row r="902">
      <c r="H902" s="13"/>
      <c r="I902" s="13"/>
      <c r="J902" s="13"/>
      <c r="K902" s="13"/>
    </row>
    <row r="903">
      <c r="H903" s="13"/>
      <c r="I903" s="13"/>
      <c r="J903" s="13"/>
      <c r="K903" s="13"/>
    </row>
    <row r="904">
      <c r="H904" s="13"/>
      <c r="I904" s="13"/>
      <c r="J904" s="13"/>
      <c r="K904" s="13"/>
    </row>
    <row r="905">
      <c r="H905" s="13"/>
      <c r="I905" s="13"/>
      <c r="J905" s="13"/>
      <c r="K905" s="13"/>
    </row>
    <row r="906">
      <c r="H906" s="13"/>
      <c r="I906" s="13"/>
      <c r="J906" s="13"/>
      <c r="K906" s="13"/>
    </row>
    <row r="907">
      <c r="H907" s="13"/>
      <c r="I907" s="13"/>
      <c r="J907" s="13"/>
      <c r="K907" s="13"/>
    </row>
    <row r="908">
      <c r="H908" s="13"/>
      <c r="I908" s="13"/>
      <c r="J908" s="13"/>
      <c r="K908" s="13"/>
    </row>
    <row r="909">
      <c r="H909" s="13"/>
      <c r="I909" s="13"/>
      <c r="J909" s="13"/>
      <c r="K909" s="13"/>
    </row>
    <row r="910">
      <c r="H910" s="13"/>
      <c r="I910" s="13"/>
      <c r="J910" s="13"/>
      <c r="K910" s="13"/>
    </row>
    <row r="911">
      <c r="H911" s="13"/>
      <c r="I911" s="13"/>
      <c r="J911" s="13"/>
      <c r="K911" s="13"/>
    </row>
    <row r="912">
      <c r="H912" s="13"/>
      <c r="I912" s="13"/>
      <c r="J912" s="13"/>
      <c r="K912" s="13"/>
    </row>
    <row r="913">
      <c r="H913" s="13"/>
      <c r="I913" s="13"/>
      <c r="J913" s="13"/>
      <c r="K913" s="13"/>
    </row>
    <row r="914">
      <c r="H914" s="13"/>
      <c r="I914" s="13"/>
      <c r="J914" s="13"/>
      <c r="K914" s="13"/>
    </row>
    <row r="915">
      <c r="H915" s="13"/>
      <c r="I915" s="13"/>
      <c r="J915" s="13"/>
      <c r="K915" s="13"/>
    </row>
    <row r="916">
      <c r="H916" s="13"/>
      <c r="I916" s="13"/>
      <c r="J916" s="13"/>
      <c r="K916" s="13"/>
    </row>
    <row r="917">
      <c r="H917" s="13"/>
      <c r="I917" s="13"/>
      <c r="J917" s="13"/>
      <c r="K917" s="13"/>
    </row>
    <row r="918">
      <c r="H918" s="13"/>
      <c r="I918" s="13"/>
      <c r="J918" s="13"/>
      <c r="K918" s="13"/>
    </row>
    <row r="919">
      <c r="H919" s="13"/>
      <c r="I919" s="13"/>
      <c r="J919" s="13"/>
      <c r="K919" s="13"/>
    </row>
    <row r="920">
      <c r="H920" s="13"/>
      <c r="I920" s="13"/>
      <c r="J920" s="13"/>
      <c r="K920" s="13"/>
    </row>
    <row r="921">
      <c r="H921" s="13"/>
      <c r="I921" s="13"/>
      <c r="J921" s="13"/>
      <c r="K921" s="13"/>
    </row>
    <row r="922">
      <c r="H922" s="13"/>
      <c r="I922" s="13"/>
      <c r="J922" s="13"/>
      <c r="K922" s="13"/>
    </row>
    <row r="923">
      <c r="H923" s="13"/>
      <c r="I923" s="13"/>
      <c r="J923" s="13"/>
      <c r="K923" s="13"/>
    </row>
    <row r="924">
      <c r="H924" s="13"/>
      <c r="I924" s="13"/>
      <c r="J924" s="13"/>
      <c r="K924" s="13"/>
    </row>
    <row r="925">
      <c r="H925" s="13"/>
      <c r="I925" s="13"/>
      <c r="J925" s="13"/>
      <c r="K925" s="13"/>
    </row>
    <row r="926">
      <c r="H926" s="13"/>
      <c r="I926" s="13"/>
      <c r="J926" s="13"/>
      <c r="K926" s="13"/>
    </row>
    <row r="927">
      <c r="H927" s="13"/>
      <c r="I927" s="13"/>
      <c r="J927" s="13"/>
      <c r="K927" s="13"/>
    </row>
    <row r="928">
      <c r="H928" s="13"/>
      <c r="I928" s="13"/>
      <c r="J928" s="13"/>
      <c r="K928" s="13"/>
    </row>
    <row r="929">
      <c r="H929" s="13"/>
      <c r="I929" s="13"/>
      <c r="J929" s="13"/>
      <c r="K929" s="13"/>
    </row>
    <row r="930">
      <c r="H930" s="13"/>
      <c r="I930" s="13"/>
      <c r="J930" s="13"/>
      <c r="K930" s="13"/>
    </row>
    <row r="931">
      <c r="H931" s="13"/>
      <c r="I931" s="13"/>
      <c r="J931" s="13"/>
      <c r="K931" s="13"/>
    </row>
    <row r="932">
      <c r="H932" s="13"/>
      <c r="I932" s="13"/>
      <c r="J932" s="13"/>
      <c r="K932" s="13"/>
    </row>
    <row r="933">
      <c r="H933" s="13"/>
      <c r="I933" s="13"/>
      <c r="J933" s="13"/>
      <c r="K933" s="13"/>
    </row>
    <row r="934">
      <c r="H934" s="13"/>
      <c r="I934" s="13"/>
      <c r="J934" s="13"/>
      <c r="K934" s="13"/>
    </row>
    <row r="935">
      <c r="H935" s="13"/>
      <c r="I935" s="13"/>
      <c r="J935" s="13"/>
      <c r="K935" s="13"/>
    </row>
    <row r="936">
      <c r="H936" s="13"/>
      <c r="I936" s="13"/>
      <c r="J936" s="13"/>
      <c r="K936" s="13"/>
    </row>
    <row r="937">
      <c r="H937" s="13"/>
      <c r="I937" s="13"/>
      <c r="J937" s="13"/>
      <c r="K937" s="13"/>
    </row>
    <row r="938">
      <c r="H938" s="13"/>
      <c r="I938" s="13"/>
      <c r="J938" s="13"/>
      <c r="K938" s="13"/>
    </row>
    <row r="939">
      <c r="H939" s="13"/>
      <c r="I939" s="13"/>
      <c r="J939" s="13"/>
      <c r="K939" s="13"/>
    </row>
    <row r="940">
      <c r="H940" s="13"/>
      <c r="I940" s="13"/>
      <c r="J940" s="13"/>
      <c r="K940" s="13"/>
    </row>
    <row r="941">
      <c r="H941" s="13"/>
      <c r="I941" s="13"/>
      <c r="J941" s="13"/>
      <c r="K941" s="13"/>
    </row>
    <row r="942">
      <c r="H942" s="13"/>
      <c r="I942" s="13"/>
      <c r="J942" s="13"/>
      <c r="K942" s="13"/>
    </row>
    <row r="943">
      <c r="H943" s="13"/>
      <c r="I943" s="13"/>
      <c r="J943" s="13"/>
      <c r="K943" s="13"/>
    </row>
    <row r="944">
      <c r="H944" s="13"/>
      <c r="I944" s="13"/>
      <c r="J944" s="13"/>
      <c r="K944" s="13"/>
    </row>
    <row r="945">
      <c r="H945" s="13"/>
      <c r="I945" s="13"/>
      <c r="J945" s="13"/>
      <c r="K945" s="13"/>
    </row>
    <row r="946">
      <c r="H946" s="13"/>
      <c r="I946" s="13"/>
      <c r="J946" s="13"/>
      <c r="K946" s="13"/>
    </row>
    <row r="947">
      <c r="H947" s="13"/>
      <c r="I947" s="13"/>
      <c r="J947" s="13"/>
      <c r="K947" s="13"/>
    </row>
    <row r="948">
      <c r="H948" s="13"/>
      <c r="I948" s="13"/>
      <c r="J948" s="13"/>
      <c r="K948" s="13"/>
    </row>
    <row r="949">
      <c r="H949" s="13"/>
      <c r="I949" s="13"/>
      <c r="J949" s="13"/>
      <c r="K949" s="13"/>
    </row>
    <row r="950">
      <c r="H950" s="13"/>
      <c r="I950" s="13"/>
      <c r="J950" s="13"/>
      <c r="K950" s="13"/>
    </row>
    <row r="951">
      <c r="H951" s="13"/>
      <c r="I951" s="13"/>
      <c r="J951" s="13"/>
      <c r="K951" s="13"/>
    </row>
    <row r="952">
      <c r="H952" s="13"/>
      <c r="I952" s="13"/>
      <c r="J952" s="13"/>
      <c r="K952" s="13"/>
    </row>
    <row r="953">
      <c r="H953" s="13"/>
      <c r="I953" s="13"/>
      <c r="J953" s="13"/>
      <c r="K953" s="13"/>
    </row>
    <row r="954">
      <c r="H954" s="13"/>
      <c r="I954" s="13"/>
      <c r="J954" s="13"/>
      <c r="K954" s="13"/>
    </row>
    <row r="955">
      <c r="H955" s="13"/>
      <c r="I955" s="13"/>
      <c r="J955" s="13"/>
      <c r="K955" s="13"/>
    </row>
    <row r="956">
      <c r="H956" s="13"/>
      <c r="I956" s="13"/>
      <c r="J956" s="13"/>
      <c r="K956" s="13"/>
    </row>
    <row r="957">
      <c r="H957" s="13"/>
      <c r="I957" s="13"/>
      <c r="J957" s="13"/>
      <c r="K957" s="13"/>
    </row>
    <row r="958">
      <c r="H958" s="13"/>
      <c r="I958" s="13"/>
      <c r="J958" s="13"/>
      <c r="K958" s="13"/>
    </row>
    <row r="959">
      <c r="H959" s="13"/>
      <c r="I959" s="13"/>
      <c r="J959" s="13"/>
      <c r="K959" s="13"/>
    </row>
    <row r="960">
      <c r="H960" s="13"/>
      <c r="I960" s="13"/>
      <c r="J960" s="13"/>
      <c r="K960" s="13"/>
    </row>
    <row r="961">
      <c r="H961" s="13"/>
      <c r="I961" s="13"/>
      <c r="J961" s="13"/>
      <c r="K961" s="13"/>
    </row>
    <row r="962">
      <c r="H962" s="13"/>
      <c r="I962" s="13"/>
      <c r="J962" s="13"/>
      <c r="K962" s="13"/>
    </row>
    <row r="963">
      <c r="H963" s="13"/>
      <c r="I963" s="13"/>
      <c r="J963" s="13"/>
      <c r="K963" s="13"/>
    </row>
    <row r="964">
      <c r="H964" s="13"/>
      <c r="I964" s="13"/>
      <c r="J964" s="13"/>
      <c r="K964" s="13"/>
    </row>
    <row r="965">
      <c r="H965" s="13"/>
      <c r="I965" s="13"/>
      <c r="J965" s="13"/>
      <c r="K965" s="13"/>
    </row>
    <row r="966">
      <c r="H966" s="13"/>
      <c r="I966" s="13"/>
      <c r="J966" s="13"/>
      <c r="K966" s="13"/>
    </row>
    <row r="967">
      <c r="H967" s="13"/>
      <c r="I967" s="13"/>
      <c r="J967" s="13"/>
      <c r="K967" s="13"/>
    </row>
    <row r="968">
      <c r="H968" s="13"/>
      <c r="I968" s="13"/>
      <c r="J968" s="13"/>
      <c r="K968" s="13"/>
    </row>
    <row r="969">
      <c r="H969" s="13"/>
      <c r="I969" s="13"/>
      <c r="J969" s="13"/>
      <c r="K969" s="13"/>
    </row>
    <row r="970">
      <c r="H970" s="13"/>
      <c r="I970" s="13"/>
      <c r="J970" s="13"/>
      <c r="K970" s="13"/>
    </row>
    <row r="971">
      <c r="H971" s="13"/>
      <c r="I971" s="13"/>
      <c r="J971" s="13"/>
      <c r="K971" s="13"/>
    </row>
    <row r="972">
      <c r="H972" s="13"/>
      <c r="I972" s="13"/>
      <c r="J972" s="13"/>
      <c r="K972" s="13"/>
    </row>
    <row r="973">
      <c r="H973" s="13"/>
      <c r="I973" s="13"/>
      <c r="J973" s="13"/>
      <c r="K973" s="13"/>
    </row>
    <row r="974">
      <c r="H974" s="13"/>
      <c r="I974" s="13"/>
      <c r="J974" s="13"/>
      <c r="K974" s="13"/>
    </row>
    <row r="975">
      <c r="H975" s="13"/>
      <c r="I975" s="13"/>
      <c r="J975" s="13"/>
      <c r="K975" s="13"/>
    </row>
    <row r="976">
      <c r="H976" s="13"/>
      <c r="I976" s="13"/>
      <c r="J976" s="13"/>
      <c r="K976" s="13"/>
    </row>
    <row r="977">
      <c r="H977" s="13"/>
      <c r="I977" s="13"/>
      <c r="J977" s="13"/>
      <c r="K977" s="13"/>
    </row>
    <row r="978">
      <c r="H978" s="13"/>
      <c r="I978" s="13"/>
      <c r="J978" s="13"/>
      <c r="K978" s="13"/>
    </row>
    <row r="979">
      <c r="H979" s="13"/>
      <c r="I979" s="13"/>
      <c r="J979" s="13"/>
      <c r="K979" s="13"/>
    </row>
    <row r="980">
      <c r="H980" s="13"/>
      <c r="I980" s="13"/>
      <c r="J980" s="13"/>
      <c r="K980" s="13"/>
    </row>
    <row r="981">
      <c r="H981" s="13"/>
      <c r="I981" s="13"/>
      <c r="J981" s="13"/>
      <c r="K981" s="13"/>
    </row>
    <row r="982">
      <c r="H982" s="13"/>
      <c r="I982" s="13"/>
      <c r="J982" s="13"/>
      <c r="K982" s="13"/>
    </row>
    <row r="983">
      <c r="H983" s="13"/>
      <c r="I983" s="13"/>
      <c r="J983" s="13"/>
      <c r="K983" s="13"/>
    </row>
    <row r="984">
      <c r="H984" s="13"/>
      <c r="I984" s="13"/>
      <c r="J984" s="13"/>
      <c r="K984" s="13"/>
    </row>
    <row r="985">
      <c r="H985" s="13"/>
      <c r="I985" s="13"/>
      <c r="J985" s="13"/>
      <c r="K985" s="13"/>
    </row>
    <row r="986">
      <c r="H986" s="13"/>
      <c r="I986" s="13"/>
      <c r="J986" s="13"/>
      <c r="K986" s="13"/>
    </row>
    <row r="987">
      <c r="H987" s="13"/>
      <c r="I987" s="13"/>
      <c r="J987" s="13"/>
      <c r="K987" s="13"/>
    </row>
    <row r="988">
      <c r="H988" s="13"/>
      <c r="I988" s="13"/>
      <c r="J988" s="13"/>
      <c r="K988" s="13"/>
    </row>
    <row r="989">
      <c r="H989" s="13"/>
      <c r="I989" s="13"/>
      <c r="J989" s="13"/>
      <c r="K989" s="13"/>
    </row>
    <row r="990">
      <c r="H990" s="13"/>
      <c r="I990" s="13"/>
      <c r="J990" s="13"/>
      <c r="K990" s="13"/>
    </row>
    <row r="991">
      <c r="H991" s="13"/>
      <c r="I991" s="13"/>
      <c r="J991" s="13"/>
      <c r="K991" s="13"/>
    </row>
    <row r="992">
      <c r="H992" s="13"/>
      <c r="I992" s="13"/>
      <c r="J992" s="13"/>
      <c r="K992" s="13"/>
    </row>
    <row r="993">
      <c r="H993" s="13"/>
      <c r="I993" s="13"/>
      <c r="J993" s="13"/>
      <c r="K993" s="13"/>
    </row>
    <row r="994">
      <c r="H994" s="13"/>
      <c r="I994" s="13"/>
      <c r="J994" s="13"/>
      <c r="K994" s="13"/>
    </row>
    <row r="995">
      <c r="H995" s="13"/>
      <c r="I995" s="13"/>
      <c r="J995" s="13"/>
      <c r="K995" s="13"/>
    </row>
    <row r="996">
      <c r="H996" s="13"/>
      <c r="I996" s="13"/>
      <c r="J996" s="13"/>
      <c r="K996" s="13"/>
    </row>
    <row r="997">
      <c r="H997" s="13"/>
      <c r="I997" s="13"/>
      <c r="J997" s="13"/>
      <c r="K997" s="13"/>
    </row>
    <row r="998">
      <c r="H998" s="13"/>
      <c r="I998" s="13"/>
      <c r="J998" s="13"/>
      <c r="K998" s="13"/>
    </row>
    <row r="999">
      <c r="H999" s="13"/>
      <c r="I999" s="13"/>
      <c r="J999" s="13"/>
      <c r="K999" s="13"/>
    </row>
    <row r="1000">
      <c r="H1000" s="13"/>
      <c r="I1000" s="13"/>
      <c r="J1000" s="13"/>
      <c r="K1000" s="13"/>
    </row>
    <row r="1001">
      <c r="H1001" s="13"/>
      <c r="I1001" s="13"/>
      <c r="J1001" s="13"/>
      <c r="K1001" s="13"/>
    </row>
  </sheetData>
  <hyperlinks>
    <hyperlink r:id="rId4" ref="J9"/>
    <hyperlink r:id="rId5" ref="J11"/>
    <hyperlink r:id="rId6" ref="J12"/>
    <hyperlink r:id="rId7" ref="J13"/>
    <hyperlink r:id="rId8" ref="J15"/>
    <hyperlink r:id="rId9" ref="J17"/>
    <hyperlink r:id="rId10" ref="J18"/>
    <hyperlink r:id="rId11" ref="J19"/>
    <hyperlink r:id="rId12" ref="J21"/>
    <hyperlink r:id="rId13" ref="J23"/>
    <hyperlink r:id="rId14" ref="J25"/>
    <hyperlink r:id="rId15" ref="J29"/>
    <hyperlink r:id="rId16" ref="J30"/>
  </hyperlinks>
  <drawing r:id="rId17"/>
  <legacy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5" max="6" width="13.0"/>
  </cols>
  <sheetData>
    <row r="1">
      <c r="B1" s="4" t="s">
        <v>1448</v>
      </c>
      <c r="E1" s="4"/>
      <c r="F1" s="4" t="s">
        <v>1448</v>
      </c>
      <c r="I1" s="4" t="s">
        <v>1449</v>
      </c>
      <c r="L1" s="4" t="s">
        <v>1449</v>
      </c>
    </row>
    <row r="2">
      <c r="C2" s="3"/>
    </row>
    <row r="3">
      <c r="C3" s="3"/>
    </row>
    <row r="4">
      <c r="C4" s="3"/>
    </row>
    <row r="5">
      <c r="C5" s="3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 ht="22.5" customHeight="1">
      <c r="C59" s="368" t="s">
        <v>1453</v>
      </c>
      <c r="D59" s="369" t="s">
        <v>1454</v>
      </c>
      <c r="F59" s="368" t="s">
        <v>1455</v>
      </c>
      <c r="G59" s="368" t="s">
        <v>1456</v>
      </c>
      <c r="H59" s="368" t="s">
        <v>1453</v>
      </c>
    </row>
    <row r="60" ht="22.5" customHeight="1">
      <c r="A60" s="4">
        <v>1.0</v>
      </c>
      <c r="B60" s="370" t="s">
        <v>20</v>
      </c>
      <c r="C60" s="370">
        <v>5.0</v>
      </c>
      <c r="D60" s="371"/>
      <c r="F60" s="372">
        <v>1.0</v>
      </c>
      <c r="G60" s="370" t="s">
        <v>20</v>
      </c>
      <c r="H60" s="370">
        <v>43.0</v>
      </c>
    </row>
    <row r="61" ht="22.5" customHeight="1">
      <c r="A61" s="4">
        <v>2.0</v>
      </c>
      <c r="B61" s="370" t="s">
        <v>247</v>
      </c>
      <c r="C61" s="370">
        <v>1.0</v>
      </c>
      <c r="D61" s="371"/>
      <c r="F61" s="372">
        <v>2.0</v>
      </c>
      <c r="G61" s="370" t="s">
        <v>35</v>
      </c>
      <c r="H61" s="370">
        <v>11.0</v>
      </c>
    </row>
    <row r="62" ht="22.5" customHeight="1">
      <c r="A62" s="4">
        <v>3.0</v>
      </c>
      <c r="B62" s="370" t="s">
        <v>249</v>
      </c>
      <c r="C62" s="370">
        <v>1.0</v>
      </c>
      <c r="D62" s="371"/>
      <c r="F62" s="372">
        <v>3.0</v>
      </c>
      <c r="G62" s="370" t="s">
        <v>22</v>
      </c>
      <c r="H62" s="370">
        <v>38.0</v>
      </c>
    </row>
    <row r="63" ht="22.5" customHeight="1">
      <c r="A63" s="4">
        <v>4.0</v>
      </c>
      <c r="B63" s="370" t="s">
        <v>255</v>
      </c>
      <c r="C63" s="370">
        <v>4.0</v>
      </c>
      <c r="D63" s="371"/>
      <c r="F63" s="372">
        <v>4.0</v>
      </c>
      <c r="G63" s="370" t="s">
        <v>36</v>
      </c>
      <c r="H63" s="370">
        <v>14.0</v>
      </c>
    </row>
    <row r="64" ht="22.5" customHeight="1">
      <c r="A64" s="4">
        <v>5.0</v>
      </c>
      <c r="B64" s="370" t="s">
        <v>1072</v>
      </c>
      <c r="C64" s="370">
        <v>4.0</v>
      </c>
      <c r="D64" s="371"/>
      <c r="F64" s="372">
        <v>5.0</v>
      </c>
      <c r="G64" s="370" t="s">
        <v>17</v>
      </c>
      <c r="H64" s="370">
        <v>9.0</v>
      </c>
    </row>
    <row r="65" ht="22.5" customHeight="1">
      <c r="A65" s="4">
        <v>6.0</v>
      </c>
      <c r="B65" s="370" t="s">
        <v>713</v>
      </c>
      <c r="C65" s="373">
        <v>1.0</v>
      </c>
      <c r="D65" s="374" t="s">
        <v>1457</v>
      </c>
      <c r="F65" s="372">
        <v>6.0</v>
      </c>
      <c r="G65" s="370" t="s">
        <v>1458</v>
      </c>
      <c r="H65" s="370">
        <v>1.0</v>
      </c>
    </row>
    <row r="66" ht="22.5" customHeight="1">
      <c r="A66" s="4">
        <v>7.0</v>
      </c>
      <c r="B66" s="373" t="s">
        <v>640</v>
      </c>
      <c r="C66" s="373">
        <v>2.0</v>
      </c>
      <c r="D66" s="374" t="s">
        <v>1459</v>
      </c>
      <c r="F66" s="372">
        <v>7.0</v>
      </c>
      <c r="G66" s="370" t="s">
        <v>1460</v>
      </c>
      <c r="H66" s="370">
        <v>1.0</v>
      </c>
    </row>
    <row r="67" ht="22.5" customHeight="1">
      <c r="A67" s="4">
        <v>8.0</v>
      </c>
      <c r="B67" s="370" t="s">
        <v>1005</v>
      </c>
      <c r="C67" s="370">
        <v>13.0</v>
      </c>
      <c r="D67" s="371"/>
      <c r="F67" s="372">
        <v>8.0</v>
      </c>
      <c r="G67" s="370" t="s">
        <v>1461</v>
      </c>
      <c r="H67" s="370">
        <v>1.0</v>
      </c>
    </row>
    <row r="68" ht="22.5" customHeight="1">
      <c r="A68" s="4">
        <v>9.0</v>
      </c>
      <c r="B68" s="370" t="s">
        <v>1108</v>
      </c>
      <c r="C68" s="370">
        <v>3.0</v>
      </c>
      <c r="D68" s="371"/>
      <c r="F68" s="372">
        <v>9.0</v>
      </c>
      <c r="G68" s="370" t="s">
        <v>1462</v>
      </c>
      <c r="H68" s="370">
        <v>1.0</v>
      </c>
    </row>
    <row r="69" ht="22.5" customHeight="1">
      <c r="A69" s="4">
        <v>10.0</v>
      </c>
      <c r="B69" s="373" t="s">
        <v>1341</v>
      </c>
      <c r="C69" s="370">
        <v>6.0</v>
      </c>
      <c r="D69" s="375" t="s">
        <v>1463</v>
      </c>
      <c r="F69" s="372">
        <v>10.0</v>
      </c>
      <c r="G69" s="370" t="s">
        <v>32</v>
      </c>
      <c r="H69" s="370">
        <v>2.0</v>
      </c>
    </row>
    <row r="70" ht="22.5" customHeight="1">
      <c r="A70" s="4">
        <v>11.0</v>
      </c>
      <c r="B70" s="370" t="s">
        <v>22</v>
      </c>
      <c r="C70" s="370">
        <v>6.0</v>
      </c>
      <c r="D70" s="371"/>
      <c r="F70" s="372">
        <v>11.0</v>
      </c>
      <c r="G70" s="370" t="s">
        <v>24</v>
      </c>
      <c r="H70" s="370">
        <v>24.0</v>
      </c>
    </row>
    <row r="71" ht="22.5" customHeight="1">
      <c r="A71" s="4">
        <v>12.0</v>
      </c>
      <c r="B71" s="370" t="s">
        <v>239</v>
      </c>
      <c r="C71" s="370">
        <v>1.0</v>
      </c>
      <c r="D71" s="375"/>
      <c r="F71" s="372">
        <v>12.0</v>
      </c>
      <c r="G71" s="370" t="s">
        <v>37</v>
      </c>
      <c r="H71" s="370">
        <v>12.0</v>
      </c>
    </row>
    <row r="72" ht="22.5" customHeight="1">
      <c r="A72" s="4">
        <v>13.0</v>
      </c>
      <c r="B72" s="370" t="s">
        <v>721</v>
      </c>
      <c r="C72" s="370">
        <v>4.0</v>
      </c>
      <c r="D72" s="375" t="s">
        <v>1464</v>
      </c>
      <c r="F72" s="372">
        <v>13.0</v>
      </c>
      <c r="G72" s="370" t="s">
        <v>1072</v>
      </c>
      <c r="H72" s="370">
        <v>4.0</v>
      </c>
    </row>
    <row r="73" ht="22.5" customHeight="1">
      <c r="A73" s="4">
        <v>14.0</v>
      </c>
      <c r="B73" s="370" t="s">
        <v>243</v>
      </c>
      <c r="C73" s="370">
        <v>1.0</v>
      </c>
      <c r="D73" s="371"/>
      <c r="F73" s="372">
        <v>14.0</v>
      </c>
      <c r="G73" s="370" t="s">
        <v>1005</v>
      </c>
      <c r="H73" s="370">
        <v>22.0</v>
      </c>
    </row>
    <row r="74" ht="22.5" customHeight="1">
      <c r="A74" s="4">
        <v>15.0</v>
      </c>
      <c r="B74" s="370" t="s">
        <v>270</v>
      </c>
      <c r="C74" s="370">
        <v>4.0</v>
      </c>
      <c r="D74" s="375" t="s">
        <v>1465</v>
      </c>
      <c r="F74" s="372">
        <v>15.0</v>
      </c>
      <c r="G74" s="370" t="s">
        <v>939</v>
      </c>
      <c r="H74" s="370">
        <v>18.0</v>
      </c>
    </row>
    <row r="75" ht="22.5" customHeight="1">
      <c r="A75" s="4">
        <v>16.0</v>
      </c>
      <c r="B75" s="370" t="s">
        <v>717</v>
      </c>
      <c r="C75" s="370">
        <v>1.0</v>
      </c>
      <c r="D75" s="375" t="s">
        <v>1466</v>
      </c>
      <c r="F75" s="372">
        <v>16.0</v>
      </c>
      <c r="G75" s="370" t="s">
        <v>1291</v>
      </c>
      <c r="H75" s="370">
        <v>11.0</v>
      </c>
    </row>
    <row r="76" ht="22.5" customHeight="1">
      <c r="A76" s="4">
        <v>17.0</v>
      </c>
      <c r="B76" s="370" t="s">
        <v>644</v>
      </c>
      <c r="C76" s="370">
        <v>2.0</v>
      </c>
      <c r="D76" s="371"/>
      <c r="F76" s="372">
        <v>17.0</v>
      </c>
      <c r="G76" s="370" t="s">
        <v>983</v>
      </c>
      <c r="H76" s="370">
        <v>14.0</v>
      </c>
    </row>
    <row r="77" ht="22.5" customHeight="1">
      <c r="A77" s="4">
        <v>18.0</v>
      </c>
      <c r="B77" s="370" t="s">
        <v>939</v>
      </c>
      <c r="C77" s="370">
        <v>12.0</v>
      </c>
      <c r="D77" s="371"/>
      <c r="F77" s="372">
        <v>18.0</v>
      </c>
      <c r="G77" s="370" t="s">
        <v>1163</v>
      </c>
      <c r="H77" s="370">
        <v>9.0</v>
      </c>
    </row>
    <row r="78" ht="22.5" customHeight="1">
      <c r="A78" s="4">
        <v>19.0</v>
      </c>
      <c r="B78" s="370" t="s">
        <v>1291</v>
      </c>
      <c r="C78" s="370">
        <v>4.0</v>
      </c>
      <c r="D78" s="371"/>
      <c r="F78" s="372">
        <v>19.0</v>
      </c>
      <c r="G78" s="370" t="s">
        <v>907</v>
      </c>
      <c r="H78" s="370">
        <v>15.0</v>
      </c>
    </row>
    <row r="79" ht="22.5" customHeight="1">
      <c r="A79" s="4">
        <v>20.0</v>
      </c>
      <c r="B79" s="370" t="s">
        <v>676</v>
      </c>
      <c r="C79" s="370">
        <v>3.0</v>
      </c>
      <c r="D79" s="375" t="s">
        <v>1467</v>
      </c>
      <c r="F79" s="372">
        <v>20.0</v>
      </c>
      <c r="G79" s="370" t="s">
        <v>886</v>
      </c>
      <c r="H79" s="370">
        <v>37.0</v>
      </c>
    </row>
    <row r="80" ht="22.5" customHeight="1">
      <c r="A80" s="4">
        <v>21.0</v>
      </c>
      <c r="B80" s="370" t="s">
        <v>658</v>
      </c>
      <c r="C80" s="370">
        <v>7.0</v>
      </c>
      <c r="D80" s="375" t="s">
        <v>1468</v>
      </c>
      <c r="F80" s="372">
        <v>21.0</v>
      </c>
      <c r="G80" s="370" t="s">
        <v>1139</v>
      </c>
      <c r="H80" s="370">
        <v>12.0</v>
      </c>
    </row>
    <row r="81" ht="22.5" customHeight="1">
      <c r="A81" s="4">
        <v>22.0</v>
      </c>
      <c r="B81" s="370" t="s">
        <v>689</v>
      </c>
      <c r="C81" s="370">
        <v>1.0</v>
      </c>
      <c r="D81" s="371"/>
      <c r="G81" s="375" t="s">
        <v>1469</v>
      </c>
      <c r="H81" s="371">
        <f>SUM(Table2[counta])</f>
        <v>299</v>
      </c>
    </row>
    <row r="82" ht="22.5" customHeight="1">
      <c r="A82" s="4">
        <v>23.0</v>
      </c>
      <c r="B82" s="370" t="s">
        <v>983</v>
      </c>
      <c r="C82" s="370">
        <v>5.0</v>
      </c>
      <c r="D82" s="371"/>
    </row>
    <row r="83" ht="22.5" customHeight="1">
      <c r="A83" s="4">
        <v>24.0</v>
      </c>
      <c r="B83" s="370" t="s">
        <v>982</v>
      </c>
      <c r="C83" s="370">
        <v>9.0</v>
      </c>
      <c r="D83" s="371"/>
    </row>
    <row r="84" ht="22.5" customHeight="1">
      <c r="A84" s="4">
        <v>25.0</v>
      </c>
      <c r="B84" s="370" t="s">
        <v>1163</v>
      </c>
      <c r="C84" s="370">
        <v>2.0</v>
      </c>
      <c r="D84" s="371"/>
    </row>
    <row r="85" ht="22.5" customHeight="1">
      <c r="A85" s="4">
        <v>26.0</v>
      </c>
      <c r="B85" s="370" t="s">
        <v>1162</v>
      </c>
      <c r="C85" s="370">
        <v>4.0</v>
      </c>
      <c r="D85" s="375" t="s">
        <v>1470</v>
      </c>
    </row>
    <row r="86" ht="22.5" customHeight="1">
      <c r="A86" s="4">
        <v>27.0</v>
      </c>
      <c r="B86" s="370" t="s">
        <v>580</v>
      </c>
      <c r="C86" s="370">
        <v>4.0</v>
      </c>
      <c r="D86" s="371"/>
    </row>
    <row r="87" ht="22.5" customHeight="1">
      <c r="A87" s="4">
        <v>28.0</v>
      </c>
      <c r="B87" s="370" t="s">
        <v>560</v>
      </c>
      <c r="C87" s="370">
        <v>6.0</v>
      </c>
      <c r="D87" s="371"/>
    </row>
    <row r="88" ht="22.5" customHeight="1">
      <c r="A88" s="4">
        <v>29.0</v>
      </c>
      <c r="B88" s="370" t="s">
        <v>551</v>
      </c>
      <c r="C88" s="370">
        <v>2.0</v>
      </c>
      <c r="D88" s="371"/>
    </row>
    <row r="89" ht="22.5" customHeight="1">
      <c r="A89" s="4">
        <v>30.0</v>
      </c>
      <c r="B89" s="370" t="s">
        <v>350</v>
      </c>
      <c r="C89" s="370">
        <v>6.0</v>
      </c>
      <c r="D89" s="371"/>
    </row>
    <row r="90" ht="22.5" customHeight="1">
      <c r="A90" s="4">
        <v>31.0</v>
      </c>
      <c r="B90" s="370" t="s">
        <v>1179</v>
      </c>
      <c r="C90" s="370">
        <v>4.0</v>
      </c>
      <c r="D90" s="371"/>
    </row>
    <row r="91" ht="22.5" customHeight="1">
      <c r="A91" s="4">
        <v>32.0</v>
      </c>
      <c r="B91" s="370" t="s">
        <v>906</v>
      </c>
      <c r="C91" s="370">
        <v>4.0</v>
      </c>
      <c r="D91" s="371"/>
    </row>
    <row r="92" ht="22.5" customHeight="1">
      <c r="A92" s="4">
        <v>33.0</v>
      </c>
      <c r="B92" s="370" t="s">
        <v>1116</v>
      </c>
      <c r="C92" s="370">
        <v>4.0</v>
      </c>
      <c r="D92" s="371"/>
    </row>
    <row r="93" ht="22.5" customHeight="1">
      <c r="A93" s="4">
        <v>34.0</v>
      </c>
      <c r="B93" s="370" t="s">
        <v>885</v>
      </c>
      <c r="C93" s="370">
        <v>15.0</v>
      </c>
      <c r="D93" s="371"/>
    </row>
    <row r="94" ht="22.5" customHeight="1">
      <c r="A94" s="4">
        <v>35.0</v>
      </c>
      <c r="B94" s="370" t="s">
        <v>1228</v>
      </c>
      <c r="C94" s="370">
        <v>14.0</v>
      </c>
      <c r="D94" s="371"/>
    </row>
    <row r="95" ht="22.5" customHeight="1">
      <c r="A95" s="4">
        <v>36.0</v>
      </c>
      <c r="B95" s="370" t="s">
        <v>1263</v>
      </c>
      <c r="C95" s="370">
        <v>8.0</v>
      </c>
      <c r="D95" s="371"/>
    </row>
    <row r="96" ht="22.5" customHeight="1">
      <c r="A96" s="4">
        <v>37.0</v>
      </c>
      <c r="B96" s="372" t="s">
        <v>1260</v>
      </c>
      <c r="C96" s="370">
        <v>1.0</v>
      </c>
      <c r="D96" s="371"/>
    </row>
    <row r="97" ht="22.5" customHeight="1">
      <c r="A97" s="4">
        <v>38.0</v>
      </c>
      <c r="B97" s="370" t="s">
        <v>1260</v>
      </c>
      <c r="C97" s="370">
        <v>1.0</v>
      </c>
      <c r="D97" s="371"/>
    </row>
    <row r="98" ht="22.5" customHeight="1">
      <c r="A98" s="4">
        <v>39.0</v>
      </c>
      <c r="B98" s="370" t="s">
        <v>938</v>
      </c>
      <c r="C98" s="370">
        <v>3.0</v>
      </c>
      <c r="D98" s="371"/>
    </row>
    <row r="99" ht="22.5" customHeight="1">
      <c r="A99" s="4">
        <v>40.0</v>
      </c>
      <c r="B99" s="370" t="s">
        <v>951</v>
      </c>
      <c r="C99" s="370">
        <v>3.0</v>
      </c>
      <c r="D99" s="371"/>
    </row>
    <row r="100" ht="22.5" customHeight="1">
      <c r="A100" s="4">
        <v>41.0</v>
      </c>
      <c r="B100" s="370" t="s">
        <v>701</v>
      </c>
      <c r="C100" s="370">
        <v>1.0</v>
      </c>
      <c r="D100" s="371"/>
    </row>
    <row r="101" ht="22.5" customHeight="1">
      <c r="A101" s="4">
        <v>42.0</v>
      </c>
      <c r="B101" s="370" t="s">
        <v>705</v>
      </c>
      <c r="C101" s="370">
        <v>1.0</v>
      </c>
      <c r="D101" s="371"/>
    </row>
    <row r="102" ht="22.5" customHeight="1">
      <c r="A102" s="4">
        <v>43.0</v>
      </c>
      <c r="B102" s="370" t="s">
        <v>527</v>
      </c>
      <c r="C102" s="370">
        <v>3.0</v>
      </c>
      <c r="D102" s="371"/>
    </row>
    <row r="103" ht="22.5" customHeight="1">
      <c r="A103" s="4">
        <v>44.0</v>
      </c>
      <c r="B103" s="370" t="s">
        <v>541</v>
      </c>
      <c r="C103" s="370">
        <v>2.0</v>
      </c>
      <c r="D103" s="371"/>
    </row>
    <row r="104" ht="22.5" customHeight="1">
      <c r="A104" s="4">
        <v>45.0</v>
      </c>
      <c r="B104" s="370" t="s">
        <v>19</v>
      </c>
      <c r="C104" s="370">
        <v>2.0</v>
      </c>
      <c r="D104" s="371"/>
    </row>
    <row r="105" ht="22.5" customHeight="1">
      <c r="A105" s="4">
        <v>46.0</v>
      </c>
      <c r="B105" s="370" t="s">
        <v>58</v>
      </c>
      <c r="C105" s="370">
        <v>6.0</v>
      </c>
      <c r="D105" s="371"/>
    </row>
    <row r="106" ht="22.5" customHeight="1">
      <c r="A106" s="4">
        <v>47.0</v>
      </c>
      <c r="B106" s="370" t="s">
        <v>417</v>
      </c>
      <c r="C106" s="370">
        <v>1.0</v>
      </c>
      <c r="D106" s="371"/>
    </row>
    <row r="107" ht="22.5" customHeight="1">
      <c r="A107" s="4">
        <v>48.0</v>
      </c>
      <c r="B107" s="370" t="s">
        <v>428</v>
      </c>
      <c r="C107" s="370">
        <v>2.0</v>
      </c>
      <c r="D107" s="371"/>
    </row>
    <row r="108" ht="22.5" customHeight="1">
      <c r="A108" s="4">
        <v>49.0</v>
      </c>
      <c r="B108" s="370" t="s">
        <v>421</v>
      </c>
      <c r="C108" s="370">
        <v>1.0</v>
      </c>
      <c r="D108" s="371"/>
    </row>
    <row r="109" ht="22.5" customHeight="1">
      <c r="A109" s="4">
        <v>50.0</v>
      </c>
      <c r="B109" s="370" t="s">
        <v>438</v>
      </c>
      <c r="C109" s="370">
        <v>2.0</v>
      </c>
      <c r="D109" s="371"/>
    </row>
    <row r="110" ht="22.5" customHeight="1">
      <c r="A110" s="4">
        <v>51.0</v>
      </c>
      <c r="B110" s="370" t="s">
        <v>446</v>
      </c>
      <c r="C110" s="370">
        <v>2.0</v>
      </c>
      <c r="D110" s="371"/>
    </row>
    <row r="111" ht="22.5" customHeight="1">
      <c r="A111" s="4">
        <v>52.0</v>
      </c>
      <c r="B111" s="370" t="s">
        <v>476</v>
      </c>
      <c r="C111" s="370">
        <v>9.0</v>
      </c>
      <c r="D111" s="371"/>
    </row>
    <row r="112" ht="22.5" customHeight="1">
      <c r="A112" s="4">
        <v>53.0</v>
      </c>
      <c r="B112" s="370" t="s">
        <v>518</v>
      </c>
      <c r="C112" s="370">
        <v>1.0</v>
      </c>
      <c r="D112" s="371"/>
    </row>
    <row r="113" ht="22.5" customHeight="1">
      <c r="A113" s="4">
        <v>54.0</v>
      </c>
      <c r="B113" s="370" t="s">
        <v>408</v>
      </c>
      <c r="C113" s="370">
        <v>1.0</v>
      </c>
      <c r="D113" s="371"/>
    </row>
    <row r="114" ht="22.5" customHeight="1">
      <c r="A114" s="4">
        <v>55.0</v>
      </c>
      <c r="B114" s="370" t="s">
        <v>413</v>
      </c>
      <c r="C114" s="370">
        <v>1.0</v>
      </c>
      <c r="D114" s="371"/>
    </row>
    <row r="115" ht="22.5" customHeight="1">
      <c r="A115" s="4">
        <v>56.0</v>
      </c>
      <c r="B115" s="370" t="s">
        <v>463</v>
      </c>
      <c r="C115" s="370">
        <v>2.0</v>
      </c>
      <c r="D115" s="371"/>
    </row>
    <row r="116" ht="22.5" customHeight="1">
      <c r="A116" s="4">
        <v>57.0</v>
      </c>
      <c r="B116" s="370" t="s">
        <v>458</v>
      </c>
      <c r="C116" s="370">
        <v>2.0</v>
      </c>
      <c r="D116" s="371"/>
    </row>
    <row r="117" ht="22.5" customHeight="1">
      <c r="A117" s="4">
        <v>58.0</v>
      </c>
      <c r="B117" s="370" t="s">
        <v>454</v>
      </c>
      <c r="C117" s="370">
        <v>2.0</v>
      </c>
      <c r="D117" s="371"/>
    </row>
    <row r="118" ht="22.5" customHeight="1">
      <c r="A118" s="4">
        <v>59.0</v>
      </c>
      <c r="B118" s="370" t="s">
        <v>745</v>
      </c>
      <c r="C118" s="370">
        <v>9.0</v>
      </c>
      <c r="D118" s="371"/>
    </row>
    <row r="119" ht="22.5" customHeight="1">
      <c r="A119" s="4">
        <v>60.0</v>
      </c>
      <c r="B119" s="370" t="s">
        <v>179</v>
      </c>
      <c r="C119" s="370">
        <v>9.0</v>
      </c>
      <c r="D119" s="371"/>
    </row>
    <row r="120" ht="22.5" customHeight="1">
      <c r="A120" s="4">
        <v>61.0</v>
      </c>
      <c r="B120" s="370" t="s">
        <v>24</v>
      </c>
      <c r="C120" s="370">
        <v>4.0</v>
      </c>
      <c r="D120" s="371"/>
    </row>
    <row r="121" ht="22.5" customHeight="1">
      <c r="A121" s="4">
        <v>62.0</v>
      </c>
      <c r="B121" s="370" t="s">
        <v>281</v>
      </c>
      <c r="C121" s="370">
        <v>4.0</v>
      </c>
      <c r="D121" s="371"/>
    </row>
    <row r="122" ht="22.5" customHeight="1">
      <c r="A122" s="4">
        <v>63.0</v>
      </c>
      <c r="B122" s="370" t="s">
        <v>610</v>
      </c>
      <c r="C122" s="370">
        <v>5.0</v>
      </c>
      <c r="D122" s="371"/>
    </row>
    <row r="123" ht="22.5" customHeight="1">
      <c r="A123" s="4">
        <v>64.0</v>
      </c>
      <c r="B123" s="370" t="s">
        <v>594</v>
      </c>
      <c r="C123" s="370">
        <v>5.0</v>
      </c>
      <c r="D123" s="371"/>
    </row>
    <row r="124" ht="22.5" customHeight="1">
      <c r="A124" s="4">
        <v>65.0</v>
      </c>
      <c r="B124" s="370" t="s">
        <v>623</v>
      </c>
      <c r="C124" s="370">
        <v>5.0</v>
      </c>
      <c r="D124" s="371"/>
    </row>
    <row r="125" ht="22.5" customHeight="1">
      <c r="A125" s="4">
        <v>66.0</v>
      </c>
      <c r="B125" s="370" t="s">
        <v>377</v>
      </c>
      <c r="C125" s="370">
        <v>3.0</v>
      </c>
      <c r="D125" s="371"/>
    </row>
    <row r="126" ht="22.5" customHeight="1">
      <c r="A126" s="4">
        <v>67.0</v>
      </c>
      <c r="B126" s="370" t="s">
        <v>389</v>
      </c>
      <c r="C126" s="370">
        <v>3.0</v>
      </c>
      <c r="D126" s="371"/>
    </row>
    <row r="127" ht="22.5" customHeight="1">
      <c r="A127" s="4">
        <v>68.0</v>
      </c>
      <c r="B127" s="370" t="s">
        <v>397</v>
      </c>
      <c r="C127" s="370">
        <v>3.0</v>
      </c>
      <c r="D127" s="371"/>
    </row>
    <row r="128" ht="22.5" customHeight="1">
      <c r="A128" s="4">
        <v>69.0</v>
      </c>
      <c r="B128" s="370" t="s">
        <v>1286</v>
      </c>
      <c r="C128" s="370">
        <v>3.0</v>
      </c>
      <c r="D128" s="371"/>
    </row>
    <row r="129" ht="22.5" customHeight="1">
      <c r="A129" s="4">
        <v>70.0</v>
      </c>
      <c r="B129" s="370" t="s">
        <v>1191</v>
      </c>
      <c r="C129" s="370">
        <v>4.0</v>
      </c>
      <c r="D129" s="371"/>
    </row>
    <row r="130" ht="22.5" customHeight="1">
      <c r="A130" s="4">
        <v>71.0</v>
      </c>
      <c r="B130" s="370" t="s">
        <v>1138</v>
      </c>
      <c r="C130" s="370">
        <v>8.0</v>
      </c>
      <c r="D130" s="371"/>
    </row>
    <row r="131" ht="22.5" customHeight="1">
      <c r="A131" s="4">
        <v>72.0</v>
      </c>
      <c r="B131" s="370" t="s">
        <v>1290</v>
      </c>
      <c r="C131" s="370">
        <v>4.0</v>
      </c>
      <c r="D131" s="371"/>
    </row>
    <row r="132" ht="22.5" customHeight="1">
      <c r="A132" s="4">
        <v>73.0</v>
      </c>
      <c r="B132" s="370" t="s">
        <v>1302</v>
      </c>
      <c r="C132" s="370">
        <v>3.0</v>
      </c>
      <c r="D132" s="371"/>
    </row>
    <row r="133" ht="22.5" customHeight="1">
      <c r="A133" s="4">
        <v>74.0</v>
      </c>
      <c r="B133" s="370" t="s">
        <v>709</v>
      </c>
      <c r="C133" s="370">
        <v>1.0</v>
      </c>
      <c r="D133" s="371"/>
    </row>
    <row r="134" ht="22.5" customHeight="1">
      <c r="A134" s="4">
        <v>75.0</v>
      </c>
      <c r="B134" s="370" t="s">
        <v>635</v>
      </c>
      <c r="C134" s="370">
        <v>2.0</v>
      </c>
      <c r="D134" s="371"/>
    </row>
    <row r="135" ht="22.5" customHeight="1">
      <c r="A135" s="4">
        <v>76.0</v>
      </c>
      <c r="B135" s="375" t="s">
        <v>1469</v>
      </c>
      <c r="C135" s="371">
        <f>SUM(Table1[counta])</f>
        <v>297</v>
      </c>
      <c r="D135" s="371"/>
    </row>
  </sheetData>
  <drawing r:id="rId5"/>
  <tableParts count="2"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13.75"/>
    <col customWidth="1" min="4" max="4" width="31.88"/>
    <col customWidth="1" min="7" max="7" width="13.25"/>
    <col customWidth="1" min="8" max="8" width="23.75"/>
    <col customWidth="1" min="10" max="10" width="32.38"/>
  </cols>
  <sheetData>
    <row r="1">
      <c r="A1" s="376" t="s">
        <v>1471</v>
      </c>
      <c r="G1" s="377" t="s">
        <v>1472</v>
      </c>
      <c r="H1" s="378"/>
      <c r="I1" s="378"/>
      <c r="J1" s="378"/>
    </row>
    <row r="2">
      <c r="A2" s="379" t="s">
        <v>33</v>
      </c>
      <c r="B2" s="380" t="s">
        <v>157</v>
      </c>
      <c r="C2" s="380" t="s">
        <v>158</v>
      </c>
      <c r="D2" s="380" t="s">
        <v>1473</v>
      </c>
      <c r="E2" s="381">
        <v>4327.0</v>
      </c>
      <c r="G2" s="379" t="s">
        <v>26</v>
      </c>
      <c r="H2" s="380" t="s">
        <v>881</v>
      </c>
      <c r="I2" s="380" t="s">
        <v>882</v>
      </c>
      <c r="J2" s="382" t="s">
        <v>883</v>
      </c>
      <c r="L2" s="382" t="s">
        <v>883</v>
      </c>
    </row>
    <row r="3">
      <c r="A3" s="379" t="s">
        <v>64</v>
      </c>
      <c r="B3" s="380" t="s">
        <v>1474</v>
      </c>
      <c r="C3" s="380" t="s">
        <v>167</v>
      </c>
      <c r="D3" s="380" t="s">
        <v>1475</v>
      </c>
      <c r="E3" s="383"/>
      <c r="G3" s="379" t="s">
        <v>891</v>
      </c>
      <c r="H3" s="380" t="s">
        <v>892</v>
      </c>
      <c r="I3" s="380" t="s">
        <v>893</v>
      </c>
      <c r="J3" s="382" t="s">
        <v>894</v>
      </c>
      <c r="K3" s="4" t="s">
        <v>556</v>
      </c>
    </row>
    <row r="4">
      <c r="A4" s="379" t="s">
        <v>49</v>
      </c>
      <c r="B4" s="380" t="s">
        <v>171</v>
      </c>
      <c r="C4" s="380" t="s">
        <v>172</v>
      </c>
      <c r="D4" s="380" t="s">
        <v>173</v>
      </c>
      <c r="E4" s="383"/>
      <c r="G4" s="384" t="s">
        <v>902</v>
      </c>
      <c r="H4" s="385" t="s">
        <v>903</v>
      </c>
      <c r="I4" s="385" t="s">
        <v>904</v>
      </c>
      <c r="J4" s="382" t="s">
        <v>905</v>
      </c>
      <c r="K4" s="4" t="s">
        <v>556</v>
      </c>
    </row>
    <row r="5">
      <c r="A5" s="379" t="s">
        <v>54</v>
      </c>
      <c r="B5" s="380" t="s">
        <v>176</v>
      </c>
      <c r="C5" s="380" t="s">
        <v>177</v>
      </c>
      <c r="D5" s="380" t="s">
        <v>1476</v>
      </c>
      <c r="E5" s="381">
        <v>4500.0</v>
      </c>
      <c r="F5" s="4" t="s">
        <v>556</v>
      </c>
      <c r="G5" s="384" t="s">
        <v>934</v>
      </c>
      <c r="H5" s="385" t="s">
        <v>935</v>
      </c>
      <c r="I5" s="385" t="s">
        <v>936</v>
      </c>
      <c r="J5" s="382" t="s">
        <v>937</v>
      </c>
      <c r="K5" s="4" t="s">
        <v>556</v>
      </c>
    </row>
    <row r="6">
      <c r="A6" s="384" t="s">
        <v>51</v>
      </c>
      <c r="B6" s="385" t="s">
        <v>188</v>
      </c>
      <c r="C6" s="386">
        <v>504000.0</v>
      </c>
      <c r="D6" s="385" t="s">
        <v>189</v>
      </c>
      <c r="E6" s="387"/>
      <c r="G6" s="384" t="s">
        <v>49</v>
      </c>
      <c r="H6" s="385" t="s">
        <v>948</v>
      </c>
      <c r="I6" s="385" t="s">
        <v>949</v>
      </c>
      <c r="J6" s="382" t="s">
        <v>950</v>
      </c>
      <c r="K6" s="4" t="s">
        <v>556</v>
      </c>
    </row>
    <row r="7">
      <c r="A7" s="379" t="s">
        <v>15</v>
      </c>
      <c r="B7" s="380" t="s">
        <v>252</v>
      </c>
      <c r="C7" s="380" t="s">
        <v>253</v>
      </c>
      <c r="D7" s="380" t="s">
        <v>254</v>
      </c>
      <c r="E7" s="381">
        <v>4478.0</v>
      </c>
      <c r="G7" s="379" t="s">
        <v>33</v>
      </c>
      <c r="H7" s="380" t="s">
        <v>966</v>
      </c>
      <c r="I7" s="380" t="s">
        <v>981</v>
      </c>
      <c r="J7" s="380" t="s">
        <v>1137</v>
      </c>
      <c r="K7" s="4" t="s">
        <v>556</v>
      </c>
    </row>
    <row r="8">
      <c r="A8" s="379" t="s">
        <v>30</v>
      </c>
      <c r="B8" s="380" t="s">
        <v>347</v>
      </c>
      <c r="C8" s="380" t="s">
        <v>348</v>
      </c>
      <c r="D8" s="380" t="s">
        <v>1477</v>
      </c>
      <c r="E8" s="381">
        <v>4328.0</v>
      </c>
      <c r="G8" s="379" t="s">
        <v>45</v>
      </c>
      <c r="H8" s="380" t="s">
        <v>1478</v>
      </c>
      <c r="I8" s="380" t="s">
        <v>976</v>
      </c>
      <c r="J8" s="382" t="s">
        <v>977</v>
      </c>
      <c r="K8" s="4" t="s">
        <v>556</v>
      </c>
    </row>
    <row r="9">
      <c r="A9" s="379" t="s">
        <v>40</v>
      </c>
      <c r="B9" s="380" t="s">
        <v>374</v>
      </c>
      <c r="C9" s="380" t="s">
        <v>375</v>
      </c>
      <c r="D9" s="382" t="s">
        <v>376</v>
      </c>
      <c r="E9" s="381">
        <v>3040.0</v>
      </c>
      <c r="G9" s="384" t="s">
        <v>934</v>
      </c>
      <c r="H9" s="385" t="s">
        <v>1002</v>
      </c>
      <c r="I9" s="385" t="s">
        <v>1003</v>
      </c>
      <c r="J9" s="382" t="s">
        <v>1004</v>
      </c>
      <c r="K9" s="4" t="s">
        <v>556</v>
      </c>
    </row>
    <row r="10">
      <c r="A10" s="379" t="s">
        <v>49</v>
      </c>
      <c r="B10" s="380" t="s">
        <v>405</v>
      </c>
      <c r="C10" s="380" t="s">
        <v>406</v>
      </c>
      <c r="D10" s="380" t="s">
        <v>1479</v>
      </c>
      <c r="E10" s="381">
        <v>4440.0</v>
      </c>
      <c r="F10" s="4" t="s">
        <v>556</v>
      </c>
      <c r="G10" s="379" t="s">
        <v>934</v>
      </c>
      <c r="H10" s="380" t="s">
        <v>1027</v>
      </c>
      <c r="I10" s="380" t="s">
        <v>1028</v>
      </c>
      <c r="J10" s="380" t="s">
        <v>1480</v>
      </c>
      <c r="K10" s="4" t="s">
        <v>556</v>
      </c>
    </row>
    <row r="11">
      <c r="A11" s="379" t="s">
        <v>63</v>
      </c>
      <c r="B11" s="380" t="s">
        <v>425</v>
      </c>
      <c r="C11" s="380" t="s">
        <v>426</v>
      </c>
      <c r="D11" s="380" t="s">
        <v>1481</v>
      </c>
      <c r="E11" s="381">
        <v>4347.0</v>
      </c>
      <c r="G11" s="379" t="s">
        <v>49</v>
      </c>
      <c r="H11" s="380" t="s">
        <v>1044</v>
      </c>
      <c r="I11" s="380" t="s">
        <v>1039</v>
      </c>
      <c r="J11" s="382" t="s">
        <v>1040</v>
      </c>
    </row>
    <row r="12">
      <c r="A12" s="379" t="s">
        <v>54</v>
      </c>
      <c r="B12" s="380" t="s">
        <v>503</v>
      </c>
      <c r="C12" s="380" t="s">
        <v>504</v>
      </c>
      <c r="D12" s="380" t="s">
        <v>505</v>
      </c>
      <c r="E12" s="381">
        <v>4500.0</v>
      </c>
      <c r="F12" s="4" t="s">
        <v>556</v>
      </c>
      <c r="G12" s="379" t="s">
        <v>49</v>
      </c>
      <c r="H12" s="380" t="s">
        <v>1105</v>
      </c>
      <c r="I12" s="380" t="s">
        <v>1106</v>
      </c>
      <c r="J12" s="382" t="s">
        <v>1107</v>
      </c>
      <c r="K12" s="4" t="s">
        <v>556</v>
      </c>
    </row>
    <row r="13">
      <c r="A13" s="379" t="s">
        <v>30</v>
      </c>
      <c r="B13" s="380" t="s">
        <v>515</v>
      </c>
      <c r="C13" s="380" t="s">
        <v>516</v>
      </c>
      <c r="D13" s="380" t="s">
        <v>1482</v>
      </c>
      <c r="E13" s="383"/>
      <c r="F13" s="4" t="s">
        <v>556</v>
      </c>
      <c r="G13" s="379" t="s">
        <v>40</v>
      </c>
      <c r="H13" s="380" t="s">
        <v>655</v>
      </c>
      <c r="I13" s="380" t="s">
        <v>656</v>
      </c>
      <c r="J13" s="4" t="s">
        <v>1483</v>
      </c>
      <c r="K13" s="4" t="s">
        <v>556</v>
      </c>
    </row>
    <row r="14">
      <c r="A14" s="384" t="s">
        <v>51</v>
      </c>
      <c r="B14" s="385" t="s">
        <v>523</v>
      </c>
      <c r="C14" s="385" t="s">
        <v>524</v>
      </c>
      <c r="D14" s="388" t="s">
        <v>525</v>
      </c>
      <c r="E14" s="389">
        <v>4337.0</v>
      </c>
      <c r="G14" s="379" t="s">
        <v>49</v>
      </c>
      <c r="H14" s="380" t="s">
        <v>673</v>
      </c>
      <c r="I14" s="380" t="s">
        <v>674</v>
      </c>
      <c r="J14" s="382" t="s">
        <v>675</v>
      </c>
      <c r="K14" s="4" t="s">
        <v>556</v>
      </c>
    </row>
    <row r="15">
      <c r="A15" s="379" t="s">
        <v>1484</v>
      </c>
      <c r="B15" s="380" t="s">
        <v>655</v>
      </c>
      <c r="C15" s="380" t="s">
        <v>656</v>
      </c>
      <c r="D15" s="17" t="s">
        <v>1483</v>
      </c>
      <c r="E15" s="17">
        <v>24422.0</v>
      </c>
      <c r="G15" s="379" t="s">
        <v>45</v>
      </c>
      <c r="H15" s="380" t="s">
        <v>686</v>
      </c>
      <c r="I15" s="380" t="s">
        <v>687</v>
      </c>
      <c r="J15" s="382" t="s">
        <v>688</v>
      </c>
      <c r="K15" s="4" t="s">
        <v>556</v>
      </c>
    </row>
    <row r="16">
      <c r="G16" s="384" t="s">
        <v>26</v>
      </c>
      <c r="H16" s="385" t="s">
        <v>691</v>
      </c>
      <c r="I16" s="385" t="s">
        <v>692</v>
      </c>
      <c r="J16" s="382" t="s">
        <v>693</v>
      </c>
      <c r="K16" s="4" t="s">
        <v>556</v>
      </c>
    </row>
    <row r="17">
      <c r="G17" s="379" t="s">
        <v>1130</v>
      </c>
      <c r="H17" s="380" t="s">
        <v>1131</v>
      </c>
      <c r="I17" s="380" t="s">
        <v>1132</v>
      </c>
      <c r="J17" s="382" t="s">
        <v>1133</v>
      </c>
      <c r="K17" s="4" t="s">
        <v>556</v>
      </c>
    </row>
    <row r="18">
      <c r="G18" s="379" t="s">
        <v>49</v>
      </c>
      <c r="H18" s="380" t="s">
        <v>697</v>
      </c>
      <c r="I18" s="380" t="s">
        <v>698</v>
      </c>
      <c r="J18" s="382" t="s">
        <v>699</v>
      </c>
      <c r="K18" s="4" t="s">
        <v>556</v>
      </c>
    </row>
    <row r="19" ht="23.25" customHeight="1">
      <c r="G19" s="379" t="s">
        <v>49</v>
      </c>
      <c r="H19" s="380" t="s">
        <v>1485</v>
      </c>
      <c r="I19" s="380" t="s">
        <v>1486</v>
      </c>
      <c r="J19" s="390" t="s">
        <v>1487</v>
      </c>
      <c r="K19" s="4" t="s">
        <v>556</v>
      </c>
    </row>
    <row r="20">
      <c r="G20" s="384" t="s">
        <v>45</v>
      </c>
      <c r="H20" s="385" t="s">
        <v>1159</v>
      </c>
      <c r="I20" s="385" t="s">
        <v>1160</v>
      </c>
      <c r="J20" s="382" t="s">
        <v>1161</v>
      </c>
      <c r="K20" s="4" t="s">
        <v>556</v>
      </c>
    </row>
    <row r="21">
      <c r="G21" s="379" t="s">
        <v>902</v>
      </c>
      <c r="H21" s="380" t="s">
        <v>1235</v>
      </c>
      <c r="I21" s="380" t="s">
        <v>1236</v>
      </c>
      <c r="J21" s="391" t="s">
        <v>1488</v>
      </c>
      <c r="K21" s="4" t="s">
        <v>556</v>
      </c>
    </row>
  </sheetData>
  <mergeCells count="1">
    <mergeCell ref="A1:E1"/>
  </mergeCells>
  <hyperlinks>
    <hyperlink r:id="rId1" ref="J2"/>
    <hyperlink r:id="rId2" ref="L2"/>
    <hyperlink r:id="rId3" ref="J3"/>
    <hyperlink r:id="rId4" ref="J4"/>
    <hyperlink r:id="rId5" ref="J5"/>
    <hyperlink r:id="rId6" ref="J6"/>
    <hyperlink r:id="rId7" ref="J8"/>
    <hyperlink r:id="rId8" ref="D9"/>
    <hyperlink r:id="rId9" ref="J9"/>
    <hyperlink r:id="rId10" ref="J11"/>
    <hyperlink r:id="rId11" ref="J12"/>
    <hyperlink r:id="rId12" ref="J14"/>
    <hyperlink r:id="rId13" ref="J15"/>
    <hyperlink r:id="rId14" ref="J16"/>
    <hyperlink r:id="rId15" ref="J17"/>
    <hyperlink r:id="rId16" ref="J18"/>
    <hyperlink r:id="rId17" ref="J20"/>
    <hyperlink r:id="rId18" ref="J21"/>
  </hyperlinks>
  <drawing r:id="rId1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54.0"/>
  </cols>
  <sheetData>
    <row r="1">
      <c r="G1" s="392" t="s">
        <v>4</v>
      </c>
      <c r="H1" s="392" t="s">
        <v>5</v>
      </c>
      <c r="I1" s="392" t="s">
        <v>2</v>
      </c>
      <c r="J1" s="392" t="s">
        <v>3</v>
      </c>
      <c r="K1" s="392" t="s">
        <v>129</v>
      </c>
      <c r="L1" s="393" t="s">
        <v>1489</v>
      </c>
      <c r="M1" s="393" t="s">
        <v>1490</v>
      </c>
      <c r="N1" s="393" t="s">
        <v>1491</v>
      </c>
      <c r="O1" s="393" t="s">
        <v>1492</v>
      </c>
    </row>
    <row r="2"/>
    <row r="3">
      <c r="H3" s="3" t="s">
        <v>20</v>
      </c>
      <c r="I3" s="3" t="s">
        <v>29</v>
      </c>
      <c r="J3" s="3" t="s">
        <v>33</v>
      </c>
      <c r="K3" s="3">
        <v>20.0</v>
      </c>
      <c r="L3" s="3" t="str">
        <f>Counifs('G Project MVA EQ Request '!$M:$M,'G Project MVA EQ Request '!$N:$N,'G Project MVA EQ Request '!$G:$G,'G Project MVA EQ Request '!$B:$B,'G Project MVA EQ Request '!$AA:$AA,"Done")</f>
        <v>#NAME?</v>
      </c>
    </row>
    <row r="4">
      <c r="I4" s="3" t="s">
        <v>39</v>
      </c>
      <c r="J4" s="3" t="s">
        <v>33</v>
      </c>
      <c r="K4" s="3">
        <v>160.0</v>
      </c>
    </row>
    <row r="5">
      <c r="I5" s="3" t="s">
        <v>42</v>
      </c>
      <c r="J5" s="3" t="s">
        <v>30</v>
      </c>
      <c r="K5" s="3">
        <v>1.0</v>
      </c>
    </row>
    <row r="6">
      <c r="J6" s="3" t="s">
        <v>33</v>
      </c>
      <c r="K6" s="3">
        <v>6.0</v>
      </c>
    </row>
    <row r="7">
      <c r="J7" s="3" t="s">
        <v>47</v>
      </c>
      <c r="K7" s="3">
        <v>26.0</v>
      </c>
    </row>
    <row r="8">
      <c r="I8" s="3" t="s">
        <v>55</v>
      </c>
      <c r="J8" s="3" t="s">
        <v>54</v>
      </c>
      <c r="K8" s="3">
        <v>3.0</v>
      </c>
    </row>
    <row r="9">
      <c r="I9" s="3" t="s">
        <v>56</v>
      </c>
      <c r="J9" s="3" t="s">
        <v>60</v>
      </c>
      <c r="K9" s="3">
        <v>38.0</v>
      </c>
    </row>
    <row r="10">
      <c r="J10" s="3" t="s">
        <v>57</v>
      </c>
      <c r="K10" s="3">
        <v>65.0</v>
      </c>
    </row>
    <row r="11">
      <c r="I11" s="3" t="s">
        <v>62</v>
      </c>
      <c r="J11" s="3" t="s">
        <v>33</v>
      </c>
      <c r="K11" s="3">
        <v>163.0</v>
      </c>
    </row>
    <row r="12">
      <c r="I12" s="3" t="s">
        <v>70</v>
      </c>
      <c r="J12" s="3" t="s">
        <v>47</v>
      </c>
      <c r="K12" s="3">
        <v>33.0</v>
      </c>
    </row>
    <row r="13">
      <c r="J13" s="3" t="s">
        <v>33</v>
      </c>
      <c r="K13" s="3">
        <v>138.0</v>
      </c>
    </row>
    <row r="14">
      <c r="H14" s="3" t="s">
        <v>22</v>
      </c>
      <c r="I14" s="3" t="s">
        <v>29</v>
      </c>
      <c r="J14" s="3" t="s">
        <v>33</v>
      </c>
      <c r="K14" s="3">
        <v>31.0</v>
      </c>
    </row>
    <row r="15">
      <c r="I15" s="3" t="s">
        <v>39</v>
      </c>
      <c r="J15" s="3" t="s">
        <v>33</v>
      </c>
      <c r="K15" s="3">
        <v>180.0</v>
      </c>
    </row>
    <row r="16">
      <c r="I16" s="3" t="s">
        <v>42</v>
      </c>
      <c r="J16" s="3" t="s">
        <v>33</v>
      </c>
      <c r="K16" s="3">
        <v>7.0</v>
      </c>
    </row>
    <row r="17">
      <c r="I17" s="3" t="s">
        <v>55</v>
      </c>
      <c r="J17" s="3" t="s">
        <v>54</v>
      </c>
      <c r="K17" s="3">
        <v>3.0</v>
      </c>
    </row>
    <row r="18">
      <c r="I18" s="3" t="s">
        <v>56</v>
      </c>
      <c r="J18" s="3" t="s">
        <v>60</v>
      </c>
      <c r="K18" s="3">
        <v>36.0</v>
      </c>
    </row>
    <row r="19">
      <c r="J19" s="3" t="s">
        <v>57</v>
      </c>
      <c r="K19" s="3">
        <v>76.0</v>
      </c>
    </row>
    <row r="20">
      <c r="I20" s="3" t="s">
        <v>62</v>
      </c>
      <c r="J20" s="3" t="s">
        <v>33</v>
      </c>
      <c r="K20" s="3">
        <v>184.0</v>
      </c>
    </row>
    <row r="21">
      <c r="I21" s="3" t="s">
        <v>67</v>
      </c>
      <c r="J21" s="3" t="s">
        <v>33</v>
      </c>
      <c r="K21" s="3">
        <v>149.0</v>
      </c>
    </row>
    <row r="22">
      <c r="I22" s="3" t="s">
        <v>70</v>
      </c>
      <c r="J22" s="3" t="s">
        <v>33</v>
      </c>
      <c r="K22" s="3">
        <v>35.0</v>
      </c>
    </row>
    <row r="23">
      <c r="H23" s="3" t="s">
        <v>24</v>
      </c>
      <c r="I23" s="3" t="s">
        <v>29</v>
      </c>
      <c r="J23" s="3" t="s">
        <v>33</v>
      </c>
      <c r="K23" s="3">
        <v>21.0</v>
      </c>
    </row>
    <row r="24">
      <c r="I24" s="3" t="s">
        <v>39</v>
      </c>
      <c r="J24" s="3" t="s">
        <v>33</v>
      </c>
      <c r="K24" s="3">
        <v>31.0</v>
      </c>
    </row>
    <row r="25">
      <c r="I25" s="3" t="s">
        <v>42</v>
      </c>
      <c r="J25" s="3" t="s">
        <v>30</v>
      </c>
      <c r="K25" s="3">
        <v>1.0</v>
      </c>
    </row>
    <row r="26">
      <c r="I26" s="3" t="s">
        <v>55</v>
      </c>
      <c r="J26" s="3" t="s">
        <v>54</v>
      </c>
      <c r="K26" s="3">
        <v>3.0</v>
      </c>
    </row>
    <row r="27">
      <c r="I27" s="3" t="s">
        <v>62</v>
      </c>
      <c r="J27" s="3" t="s">
        <v>33</v>
      </c>
      <c r="K27" s="3">
        <v>31.0</v>
      </c>
    </row>
    <row r="28">
      <c r="I28" s="3" t="s">
        <v>70</v>
      </c>
      <c r="J28" s="3" t="s">
        <v>33</v>
      </c>
      <c r="K28" s="3">
        <v>31.0</v>
      </c>
    </row>
    <row r="29">
      <c r="G29" s="3" t="s">
        <v>1493</v>
      </c>
    </row>
    <row r="30">
      <c r="G30" s="3" t="s">
        <v>16</v>
      </c>
      <c r="H30" s="3" t="s">
        <v>17</v>
      </c>
      <c r="I30" s="3" t="s">
        <v>39</v>
      </c>
      <c r="J30" s="3" t="s">
        <v>40</v>
      </c>
      <c r="K30" s="3">
        <v>10.0</v>
      </c>
    </row>
    <row r="31">
      <c r="I31" s="3" t="s">
        <v>42</v>
      </c>
      <c r="J31" s="3" t="s">
        <v>45</v>
      </c>
      <c r="K31" s="3">
        <v>2.0</v>
      </c>
    </row>
    <row r="32">
      <c r="J32" s="3" t="s">
        <v>26</v>
      </c>
      <c r="K32" s="3">
        <v>3.0</v>
      </c>
    </row>
    <row r="33">
      <c r="J33" s="3" t="s">
        <v>49</v>
      </c>
      <c r="K33" s="3">
        <v>12.0</v>
      </c>
    </row>
    <row r="34">
      <c r="I34" s="3" t="s">
        <v>55</v>
      </c>
      <c r="J34" s="3" t="s">
        <v>40</v>
      </c>
      <c r="K34" s="3">
        <v>5.0</v>
      </c>
    </row>
    <row r="35">
      <c r="I35" s="3" t="s">
        <v>56</v>
      </c>
      <c r="J35" s="3" t="s">
        <v>49</v>
      </c>
      <c r="K35" s="3">
        <v>2.0</v>
      </c>
    </row>
    <row r="36">
      <c r="J36" s="3" t="s">
        <v>49</v>
      </c>
      <c r="K36" s="3">
        <v>10.0</v>
      </c>
    </row>
    <row r="37">
      <c r="I37" s="3" t="s">
        <v>68</v>
      </c>
      <c r="J37" s="3" t="s">
        <v>40</v>
      </c>
      <c r="K37" s="3">
        <v>5.0</v>
      </c>
    </row>
    <row r="38">
      <c r="G38" s="3" t="s">
        <v>1494</v>
      </c>
    </row>
    <row r="39">
      <c r="G39" s="3" t="s">
        <v>31</v>
      </c>
      <c r="I39" s="3" t="s">
        <v>29</v>
      </c>
      <c r="J39" s="3" t="s">
        <v>30</v>
      </c>
      <c r="K39" s="3">
        <v>7.0</v>
      </c>
    </row>
    <row r="40">
      <c r="I40" s="3" t="s">
        <v>74</v>
      </c>
      <c r="J40" s="3" t="s">
        <v>30</v>
      </c>
      <c r="K40" s="3">
        <v>1.0</v>
      </c>
    </row>
    <row r="41">
      <c r="G41" s="3" t="s">
        <v>1495</v>
      </c>
    </row>
    <row r="42">
      <c r="G42" s="3" t="s">
        <v>19</v>
      </c>
      <c r="I42" s="3" t="s">
        <v>50</v>
      </c>
      <c r="J42" s="3" t="s">
        <v>51</v>
      </c>
      <c r="K42" s="3">
        <v>2.0</v>
      </c>
    </row>
    <row r="43">
      <c r="I43" s="3" t="s">
        <v>70</v>
      </c>
      <c r="J43" s="3" t="s">
        <v>51</v>
      </c>
      <c r="K43" s="3">
        <v>7.0</v>
      </c>
    </row>
    <row r="44">
      <c r="H44" s="3" t="s">
        <v>20</v>
      </c>
      <c r="I44" s="3" t="s">
        <v>29</v>
      </c>
      <c r="J44" s="3" t="s">
        <v>15</v>
      </c>
      <c r="K44" s="3">
        <v>2.0</v>
      </c>
    </row>
    <row r="45">
      <c r="I45" s="3" t="s">
        <v>52</v>
      </c>
      <c r="J45" s="3" t="s">
        <v>30</v>
      </c>
      <c r="K45" s="3">
        <v>1.0</v>
      </c>
    </row>
    <row r="46">
      <c r="J46" s="3" t="s">
        <v>47</v>
      </c>
      <c r="K46" s="3">
        <v>33.0</v>
      </c>
    </row>
    <row r="47">
      <c r="I47" s="3" t="s">
        <v>53</v>
      </c>
      <c r="J47" s="3" t="s">
        <v>54</v>
      </c>
      <c r="K47" s="3">
        <v>5.0</v>
      </c>
    </row>
    <row r="48">
      <c r="I48" s="3" t="s">
        <v>55</v>
      </c>
      <c r="J48" s="3" t="s">
        <v>15</v>
      </c>
      <c r="K48" s="3">
        <v>4.0</v>
      </c>
    </row>
    <row r="49">
      <c r="I49" s="3" t="s">
        <v>62</v>
      </c>
      <c r="J49" s="3" t="s">
        <v>63</v>
      </c>
      <c r="K49" s="3">
        <v>12.0</v>
      </c>
    </row>
    <row r="50">
      <c r="I50" s="3" t="s">
        <v>66</v>
      </c>
      <c r="J50" s="3" t="s">
        <v>49</v>
      </c>
      <c r="K50" s="3">
        <v>1.0</v>
      </c>
    </row>
    <row r="51">
      <c r="J51" s="3" t="s">
        <v>49</v>
      </c>
      <c r="K51" s="3">
        <v>26.0</v>
      </c>
    </row>
    <row r="52">
      <c r="I52" s="3" t="s">
        <v>68</v>
      </c>
      <c r="J52" s="3" t="s">
        <v>15</v>
      </c>
      <c r="K52" s="3">
        <v>5.0</v>
      </c>
    </row>
    <row r="53">
      <c r="I53" s="3" t="s">
        <v>70</v>
      </c>
      <c r="J53" s="3" t="s">
        <v>30</v>
      </c>
      <c r="K53" s="3">
        <v>1.0</v>
      </c>
    </row>
    <row r="54">
      <c r="J54" s="3" t="s">
        <v>63</v>
      </c>
      <c r="K54" s="3">
        <v>12.0</v>
      </c>
    </row>
    <row r="55">
      <c r="H55" s="3" t="s">
        <v>22</v>
      </c>
      <c r="I55" s="3" t="s">
        <v>29</v>
      </c>
      <c r="J55" s="3" t="s">
        <v>15</v>
      </c>
      <c r="K55" s="3">
        <v>2.0</v>
      </c>
    </row>
    <row r="56">
      <c r="I56" s="3" t="s">
        <v>42</v>
      </c>
      <c r="J56" s="3" t="s">
        <v>47</v>
      </c>
      <c r="K56" s="3">
        <v>31.0</v>
      </c>
    </row>
    <row r="57">
      <c r="I57" s="3" t="s">
        <v>52</v>
      </c>
      <c r="J57" s="3" t="s">
        <v>30</v>
      </c>
      <c r="K57" s="3">
        <v>1.0</v>
      </c>
    </row>
    <row r="58">
      <c r="J58" s="3" t="s">
        <v>47</v>
      </c>
      <c r="K58" s="3">
        <v>38.0</v>
      </c>
    </row>
    <row r="59">
      <c r="I59" s="3" t="s">
        <v>53</v>
      </c>
      <c r="J59" s="3" t="s">
        <v>54</v>
      </c>
      <c r="K59" s="3">
        <v>5.0</v>
      </c>
    </row>
    <row r="60">
      <c r="I60" s="3" t="s">
        <v>55</v>
      </c>
      <c r="J60" s="3" t="s">
        <v>15</v>
      </c>
      <c r="K60" s="3">
        <v>5.0</v>
      </c>
    </row>
    <row r="61">
      <c r="I61" s="3" t="s">
        <v>62</v>
      </c>
      <c r="J61" s="3" t="s">
        <v>63</v>
      </c>
      <c r="K61" s="3">
        <v>12.0</v>
      </c>
    </row>
    <row r="62">
      <c r="I62" s="3" t="s">
        <v>66</v>
      </c>
      <c r="J62" s="3" t="s">
        <v>49</v>
      </c>
      <c r="K62" s="3">
        <v>1.0</v>
      </c>
    </row>
    <row r="63">
      <c r="J63" s="3" t="s">
        <v>49</v>
      </c>
      <c r="K63" s="3">
        <v>22.0</v>
      </c>
    </row>
    <row r="64">
      <c r="I64" s="3" t="s">
        <v>68</v>
      </c>
      <c r="J64" s="3" t="s">
        <v>15</v>
      </c>
      <c r="K64" s="3">
        <v>4.0</v>
      </c>
    </row>
    <row r="65">
      <c r="I65" s="3" t="s">
        <v>70</v>
      </c>
      <c r="J65" s="3" t="s">
        <v>30</v>
      </c>
      <c r="K65" s="3">
        <v>1.0</v>
      </c>
    </row>
    <row r="66">
      <c r="J66" s="3" t="s">
        <v>63</v>
      </c>
      <c r="K66" s="3">
        <v>12.0</v>
      </c>
    </row>
    <row r="67">
      <c r="J67" s="3" t="s">
        <v>47</v>
      </c>
      <c r="K67" s="3">
        <v>38.0</v>
      </c>
    </row>
    <row r="68">
      <c r="H68" s="3" t="s">
        <v>24</v>
      </c>
      <c r="I68" s="3" t="s">
        <v>29</v>
      </c>
      <c r="J68" s="3" t="s">
        <v>15</v>
      </c>
      <c r="K68" s="3">
        <v>2.0</v>
      </c>
    </row>
    <row r="69">
      <c r="I69" s="3" t="s">
        <v>52</v>
      </c>
      <c r="J69" s="3" t="s">
        <v>30</v>
      </c>
      <c r="K69" s="3">
        <v>1.0</v>
      </c>
    </row>
    <row r="70">
      <c r="I70" s="3" t="s">
        <v>53</v>
      </c>
      <c r="J70" s="3" t="s">
        <v>54</v>
      </c>
      <c r="K70" s="3">
        <v>5.0</v>
      </c>
    </row>
    <row r="71">
      <c r="I71" s="3" t="s">
        <v>55</v>
      </c>
      <c r="J71" s="3" t="s">
        <v>15</v>
      </c>
      <c r="K71" s="3">
        <v>3.0</v>
      </c>
    </row>
    <row r="72">
      <c r="I72" s="3" t="s">
        <v>70</v>
      </c>
      <c r="J72" s="3" t="s">
        <v>30</v>
      </c>
      <c r="K72" s="3">
        <v>1.0</v>
      </c>
    </row>
    <row r="73">
      <c r="G73" s="3" t="s">
        <v>1496</v>
      </c>
    </row>
    <row r="74">
      <c r="G74" s="3" t="s">
        <v>58</v>
      </c>
      <c r="H74" s="3" t="s">
        <v>20</v>
      </c>
      <c r="I74" s="3" t="s">
        <v>62</v>
      </c>
      <c r="J74" s="3" t="s">
        <v>49</v>
      </c>
      <c r="K74" s="3">
        <v>6.0</v>
      </c>
    </row>
    <row r="75">
      <c r="J75" s="3" t="s">
        <v>64</v>
      </c>
      <c r="K75" s="3">
        <v>23.0</v>
      </c>
    </row>
    <row r="76">
      <c r="J76" s="3" t="s">
        <v>33</v>
      </c>
      <c r="K76" s="3">
        <v>49.0</v>
      </c>
    </row>
    <row r="77">
      <c r="I77" s="3" t="s">
        <v>67</v>
      </c>
      <c r="J77" s="3" t="s">
        <v>64</v>
      </c>
      <c r="K77" s="3">
        <v>23.0</v>
      </c>
    </row>
    <row r="78">
      <c r="J78" s="3" t="s">
        <v>49</v>
      </c>
      <c r="K78" s="3">
        <v>29.0</v>
      </c>
    </row>
    <row r="79">
      <c r="J79" s="3" t="s">
        <v>33</v>
      </c>
      <c r="K79" s="3">
        <v>49.0</v>
      </c>
    </row>
    <row r="80">
      <c r="G80" s="3" t="s">
        <v>1497</v>
      </c>
    </row>
    <row r="81">
      <c r="G81" s="3" t="s">
        <v>23</v>
      </c>
      <c r="I81" s="3" t="s">
        <v>74</v>
      </c>
      <c r="J81" s="3" t="s">
        <v>30</v>
      </c>
      <c r="K81" s="3">
        <v>1.0</v>
      </c>
    </row>
    <row r="82">
      <c r="H82" s="3" t="s">
        <v>20</v>
      </c>
      <c r="I82" s="3" t="s">
        <v>14</v>
      </c>
      <c r="J82" s="3" t="s">
        <v>15</v>
      </c>
      <c r="K82" s="3">
        <v>1.0</v>
      </c>
    </row>
    <row r="83">
      <c r="I83" s="3" t="s">
        <v>42</v>
      </c>
      <c r="J83" s="3" t="s">
        <v>49</v>
      </c>
      <c r="K83" s="3">
        <v>2.0</v>
      </c>
    </row>
    <row r="84">
      <c r="J84" s="3" t="s">
        <v>40</v>
      </c>
      <c r="K84" s="3">
        <v>19.0</v>
      </c>
    </row>
    <row r="85">
      <c r="I85" s="3" t="s">
        <v>52</v>
      </c>
      <c r="J85" s="3" t="s">
        <v>40</v>
      </c>
      <c r="K85" s="3">
        <v>21.0</v>
      </c>
    </row>
    <row r="86">
      <c r="I86" s="3" t="s">
        <v>55</v>
      </c>
      <c r="J86" s="3" t="s">
        <v>15</v>
      </c>
      <c r="K86" s="3">
        <v>3.0</v>
      </c>
    </row>
    <row r="87">
      <c r="I87" s="3" t="s">
        <v>56</v>
      </c>
      <c r="J87" s="3" t="s">
        <v>49</v>
      </c>
      <c r="K87" s="3">
        <v>10.0</v>
      </c>
    </row>
    <row r="88">
      <c r="I88" s="3" t="s">
        <v>62</v>
      </c>
      <c r="J88" s="3" t="s">
        <v>63</v>
      </c>
      <c r="K88" s="3">
        <v>1.0</v>
      </c>
    </row>
    <row r="89">
      <c r="I89" s="3" t="s">
        <v>68</v>
      </c>
      <c r="J89" s="3" t="s">
        <v>15</v>
      </c>
      <c r="K89" s="3">
        <v>3.0</v>
      </c>
    </row>
    <row r="90">
      <c r="I90" s="3" t="s">
        <v>70</v>
      </c>
      <c r="J90" s="3" t="s">
        <v>63</v>
      </c>
      <c r="K90" s="3">
        <v>1.0</v>
      </c>
    </row>
    <row r="91">
      <c r="J91" s="3" t="s">
        <v>40</v>
      </c>
      <c r="K91" s="3">
        <v>21.0</v>
      </c>
    </row>
    <row r="92">
      <c r="I92" s="3" t="s">
        <v>74</v>
      </c>
      <c r="J92" s="3" t="s">
        <v>15</v>
      </c>
      <c r="K92" s="3">
        <v>1.0</v>
      </c>
    </row>
    <row r="93">
      <c r="H93" s="3" t="s">
        <v>22</v>
      </c>
      <c r="I93" s="3" t="s">
        <v>14</v>
      </c>
      <c r="J93" s="3" t="s">
        <v>15</v>
      </c>
      <c r="K93" s="3">
        <v>1.0</v>
      </c>
    </row>
    <row r="94">
      <c r="I94" s="3" t="s">
        <v>42</v>
      </c>
      <c r="J94" s="3" t="s">
        <v>49</v>
      </c>
      <c r="K94" s="3">
        <v>2.0</v>
      </c>
    </row>
    <row r="95">
      <c r="I95" s="3" t="s">
        <v>55</v>
      </c>
      <c r="J95" s="3" t="s">
        <v>15</v>
      </c>
      <c r="K95" s="3">
        <v>3.0</v>
      </c>
    </row>
    <row r="96">
      <c r="I96" s="3" t="s">
        <v>56</v>
      </c>
      <c r="J96" s="3" t="s">
        <v>49</v>
      </c>
      <c r="K96" s="3">
        <v>10.0</v>
      </c>
    </row>
    <row r="97">
      <c r="I97" s="3" t="s">
        <v>62</v>
      </c>
      <c r="J97" s="3" t="s">
        <v>63</v>
      </c>
      <c r="K97" s="3">
        <v>1.0</v>
      </c>
    </row>
    <row r="98">
      <c r="I98" s="3" t="s">
        <v>68</v>
      </c>
      <c r="J98" s="3" t="s">
        <v>15</v>
      </c>
      <c r="K98" s="3">
        <v>3.0</v>
      </c>
    </row>
    <row r="99">
      <c r="I99" s="3" t="s">
        <v>70</v>
      </c>
      <c r="J99" s="3" t="s">
        <v>63</v>
      </c>
      <c r="K99" s="3">
        <v>1.0</v>
      </c>
    </row>
    <row r="100">
      <c r="I100" s="3" t="s">
        <v>74</v>
      </c>
      <c r="J100" s="3" t="s">
        <v>15</v>
      </c>
      <c r="K100" s="3">
        <v>1.0</v>
      </c>
    </row>
    <row r="101">
      <c r="H101" s="3" t="s">
        <v>24</v>
      </c>
      <c r="I101" s="3" t="s">
        <v>14</v>
      </c>
      <c r="J101" s="3" t="s">
        <v>15</v>
      </c>
      <c r="K101" s="3">
        <v>1.0</v>
      </c>
    </row>
    <row r="102">
      <c r="I102" s="3" t="s">
        <v>42</v>
      </c>
      <c r="J102" s="3" t="s">
        <v>49</v>
      </c>
      <c r="K102" s="3">
        <v>2.0</v>
      </c>
    </row>
    <row r="103">
      <c r="J103" s="3" t="s">
        <v>40</v>
      </c>
      <c r="K103" s="3">
        <v>20.0</v>
      </c>
    </row>
    <row r="104">
      <c r="I104" s="3" t="s">
        <v>52</v>
      </c>
      <c r="J104" s="3" t="s">
        <v>40</v>
      </c>
      <c r="K104" s="3">
        <v>21.0</v>
      </c>
    </row>
    <row r="105">
      <c r="I105" s="3" t="s">
        <v>55</v>
      </c>
      <c r="J105" s="3" t="s">
        <v>15</v>
      </c>
      <c r="K105" s="3">
        <v>3.0</v>
      </c>
    </row>
    <row r="106">
      <c r="I106" s="3" t="s">
        <v>56</v>
      </c>
      <c r="J106" s="3" t="s">
        <v>49</v>
      </c>
      <c r="K106" s="3">
        <v>10.0</v>
      </c>
    </row>
    <row r="107">
      <c r="I107" s="3" t="s">
        <v>62</v>
      </c>
      <c r="J107" s="3" t="s">
        <v>63</v>
      </c>
      <c r="K107" s="3">
        <v>1.0</v>
      </c>
    </row>
    <row r="108">
      <c r="I108" s="3" t="s">
        <v>68</v>
      </c>
      <c r="J108" s="3" t="s">
        <v>15</v>
      </c>
      <c r="K108" s="3">
        <v>3.0</v>
      </c>
    </row>
    <row r="109">
      <c r="I109" s="3" t="s">
        <v>70</v>
      </c>
      <c r="J109" s="3" t="s">
        <v>63</v>
      </c>
      <c r="K109" s="3">
        <v>1.0</v>
      </c>
    </row>
    <row r="110">
      <c r="J110" s="3" t="s">
        <v>40</v>
      </c>
      <c r="K110" s="3">
        <v>21.0</v>
      </c>
    </row>
    <row r="111">
      <c r="I111" s="3" t="s">
        <v>74</v>
      </c>
      <c r="J111" s="3" t="s">
        <v>15</v>
      </c>
      <c r="K111" s="3">
        <v>1.0</v>
      </c>
    </row>
    <row r="112">
      <c r="G112" s="3" t="s">
        <v>1498</v>
      </c>
    </row>
    <row r="113">
      <c r="G113" s="3" t="s">
        <v>34</v>
      </c>
      <c r="I113" s="3" t="s">
        <v>55</v>
      </c>
      <c r="J113" s="3" t="s">
        <v>51</v>
      </c>
      <c r="K113" s="3">
        <v>2.0</v>
      </c>
    </row>
    <row r="114">
      <c r="I114" s="3" t="s">
        <v>70</v>
      </c>
      <c r="J114" s="3" t="s">
        <v>51</v>
      </c>
      <c r="K114" s="3">
        <v>4.0</v>
      </c>
    </row>
    <row r="115">
      <c r="I115" s="3" t="s">
        <v>73</v>
      </c>
      <c r="J115" s="3" t="s">
        <v>51</v>
      </c>
      <c r="K115" s="3">
        <v>3.0</v>
      </c>
    </row>
    <row r="116">
      <c r="H116" s="3" t="s">
        <v>35</v>
      </c>
      <c r="I116" s="3" t="s">
        <v>29</v>
      </c>
      <c r="J116" s="3" t="s">
        <v>33</v>
      </c>
      <c r="K116" s="3">
        <v>18.0</v>
      </c>
    </row>
    <row r="117">
      <c r="I117" s="3" t="s">
        <v>39</v>
      </c>
      <c r="J117" s="3" t="s">
        <v>33</v>
      </c>
      <c r="K117" s="3">
        <v>75.0</v>
      </c>
    </row>
    <row r="118">
      <c r="I118" s="3" t="s">
        <v>42</v>
      </c>
      <c r="J118" s="3" t="s">
        <v>33</v>
      </c>
      <c r="K118" s="3">
        <v>6.0</v>
      </c>
    </row>
    <row r="119">
      <c r="J119" s="3" t="s">
        <v>49</v>
      </c>
      <c r="K119" s="3">
        <v>7.0</v>
      </c>
    </row>
    <row r="120">
      <c r="I120" s="3" t="s">
        <v>56</v>
      </c>
      <c r="J120" s="3" t="s">
        <v>49</v>
      </c>
      <c r="K120" s="3">
        <v>67.0</v>
      </c>
    </row>
    <row r="121">
      <c r="I121" s="3" t="s">
        <v>62</v>
      </c>
      <c r="J121" s="3" t="s">
        <v>33</v>
      </c>
      <c r="K121" s="3">
        <v>93.0</v>
      </c>
    </row>
    <row r="122">
      <c r="I122" s="3" t="s">
        <v>70</v>
      </c>
      <c r="J122" s="3" t="s">
        <v>33</v>
      </c>
      <c r="K122" s="3">
        <v>93.0</v>
      </c>
    </row>
    <row r="123">
      <c r="H123" s="3" t="s">
        <v>36</v>
      </c>
      <c r="I123" s="3" t="s">
        <v>29</v>
      </c>
      <c r="J123" s="3" t="s">
        <v>33</v>
      </c>
      <c r="K123" s="3">
        <v>15.0</v>
      </c>
    </row>
    <row r="124">
      <c r="I124" s="3" t="s">
        <v>39</v>
      </c>
      <c r="J124" s="3" t="s">
        <v>33</v>
      </c>
      <c r="K124" s="3">
        <v>68.0</v>
      </c>
    </row>
    <row r="125">
      <c r="I125" s="3" t="s">
        <v>42</v>
      </c>
      <c r="J125" s="3" t="s">
        <v>33</v>
      </c>
      <c r="K125" s="3">
        <v>6.0</v>
      </c>
    </row>
    <row r="126">
      <c r="J126" s="3" t="s">
        <v>49</v>
      </c>
      <c r="K126" s="3">
        <v>7.0</v>
      </c>
    </row>
    <row r="127">
      <c r="I127" s="3" t="s">
        <v>56</v>
      </c>
      <c r="J127" s="3" t="s">
        <v>49</v>
      </c>
      <c r="K127" s="3">
        <v>67.0</v>
      </c>
    </row>
    <row r="128">
      <c r="I128" s="3" t="s">
        <v>62</v>
      </c>
      <c r="J128" s="3" t="s">
        <v>33</v>
      </c>
      <c r="K128" s="3">
        <v>93.0</v>
      </c>
    </row>
    <row r="129">
      <c r="I129" s="3" t="s">
        <v>70</v>
      </c>
      <c r="J129" s="3" t="s">
        <v>33</v>
      </c>
      <c r="K129" s="3">
        <v>93.0</v>
      </c>
    </row>
    <row r="130">
      <c r="H130" s="3" t="s">
        <v>37</v>
      </c>
      <c r="I130" s="3" t="s">
        <v>29</v>
      </c>
      <c r="J130" s="3" t="s">
        <v>33</v>
      </c>
      <c r="K130" s="3">
        <v>18.0</v>
      </c>
    </row>
    <row r="131">
      <c r="I131" s="3" t="s">
        <v>39</v>
      </c>
      <c r="J131" s="3" t="s">
        <v>33</v>
      </c>
      <c r="K131" s="3">
        <v>72.0</v>
      </c>
    </row>
    <row r="132">
      <c r="I132" s="3" t="s">
        <v>42</v>
      </c>
      <c r="J132" s="3" t="s">
        <v>33</v>
      </c>
      <c r="K132" s="3">
        <v>6.0</v>
      </c>
    </row>
    <row r="133">
      <c r="J133" s="3" t="s">
        <v>49</v>
      </c>
      <c r="K133" s="3">
        <v>7.0</v>
      </c>
    </row>
    <row r="134">
      <c r="I134" s="3" t="s">
        <v>56</v>
      </c>
      <c r="J134" s="3" t="s">
        <v>49</v>
      </c>
      <c r="K134" s="3">
        <v>65.0</v>
      </c>
    </row>
    <row r="135">
      <c r="I135" s="3" t="s">
        <v>62</v>
      </c>
      <c r="J135" s="3" t="s">
        <v>33</v>
      </c>
      <c r="K135" s="3">
        <v>92.0</v>
      </c>
    </row>
    <row r="136">
      <c r="I136" s="3" t="s">
        <v>70</v>
      </c>
      <c r="J136" s="3" t="s">
        <v>33</v>
      </c>
      <c r="K136" s="3">
        <v>92.0</v>
      </c>
    </row>
    <row r="137">
      <c r="G137" s="3" t="s">
        <v>1499</v>
      </c>
    </row>
    <row r="138">
      <c r="G138" s="3" t="s">
        <v>76</v>
      </c>
    </row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</cols>
  <sheetData>
    <row r="1">
      <c r="A1" s="394" t="s">
        <v>1500</v>
      </c>
      <c r="B1" s="394" t="s">
        <v>1501</v>
      </c>
      <c r="C1" s="394" t="s">
        <v>1502</v>
      </c>
      <c r="D1" s="394" t="s">
        <v>1503</v>
      </c>
    </row>
    <row r="2">
      <c r="A2" s="395" t="s">
        <v>1504</v>
      </c>
      <c r="B2" s="396"/>
      <c r="C2" s="396"/>
      <c r="D2" s="397">
        <v>4.0</v>
      </c>
    </row>
    <row r="3">
      <c r="A3" s="395" t="s">
        <v>1505</v>
      </c>
      <c r="B3" s="396"/>
      <c r="C3" s="396"/>
      <c r="D3" s="397">
        <v>23.0</v>
      </c>
    </row>
    <row r="4">
      <c r="A4" s="395" t="s">
        <v>1506</v>
      </c>
      <c r="B4" s="396"/>
      <c r="C4" s="396"/>
      <c r="D4" s="397">
        <v>7.0</v>
      </c>
    </row>
    <row r="5">
      <c r="A5" s="395" t="s">
        <v>1507</v>
      </c>
      <c r="B5" s="396"/>
      <c r="C5" s="396"/>
      <c r="D5" s="397">
        <v>6.0</v>
      </c>
    </row>
    <row r="6">
      <c r="A6" s="398"/>
      <c r="B6" s="398"/>
      <c r="C6" s="398"/>
      <c r="D6" s="398"/>
    </row>
    <row r="7">
      <c r="A7" s="399"/>
      <c r="B7" s="398"/>
      <c r="C7" s="398"/>
      <c r="D7" s="398"/>
    </row>
    <row r="8">
      <c r="A8" s="400" t="s">
        <v>1508</v>
      </c>
      <c r="B8" s="399"/>
      <c r="C8" s="400" t="s">
        <v>1509</v>
      </c>
      <c r="D8" s="136">
        <v>56.0</v>
      </c>
    </row>
    <row r="9">
      <c r="A9" s="400" t="s">
        <v>1510</v>
      </c>
      <c r="B9" s="401"/>
      <c r="C9" s="400" t="s">
        <v>1511</v>
      </c>
      <c r="D9" s="136">
        <v>145.0</v>
      </c>
    </row>
    <row r="10">
      <c r="A10" s="400" t="s">
        <v>1512</v>
      </c>
      <c r="B10" s="398"/>
      <c r="C10" s="136" t="s">
        <v>1513</v>
      </c>
      <c r="D10" s="136">
        <v>42.0</v>
      </c>
    </row>
    <row r="11">
      <c r="A11" s="400" t="s">
        <v>1514</v>
      </c>
      <c r="B11" s="401"/>
      <c r="C11" s="400" t="s">
        <v>1515</v>
      </c>
      <c r="D11" s="136">
        <v>18.0</v>
      </c>
    </row>
    <row r="12">
      <c r="A12" s="400" t="s">
        <v>1516</v>
      </c>
      <c r="B12" s="399"/>
      <c r="C12" s="400" t="s">
        <v>1517</v>
      </c>
      <c r="D12" s="136">
        <v>815.0</v>
      </c>
    </row>
    <row r="13">
      <c r="A13" s="400" t="s">
        <v>1512</v>
      </c>
      <c r="B13" s="398"/>
      <c r="C13" s="136" t="s">
        <v>1513</v>
      </c>
      <c r="D13" s="136">
        <v>124.0</v>
      </c>
    </row>
    <row r="14">
      <c r="A14" s="400" t="s">
        <v>1518</v>
      </c>
      <c r="B14" s="401"/>
      <c r="C14" s="400" t="s">
        <v>1519</v>
      </c>
      <c r="D14" s="136">
        <v>585.0</v>
      </c>
    </row>
    <row r="15">
      <c r="A15" s="400" t="s">
        <v>1520</v>
      </c>
      <c r="B15" s="401"/>
      <c r="C15" s="400" t="s">
        <v>1513</v>
      </c>
      <c r="D15" s="136">
        <v>510.0</v>
      </c>
    </row>
    <row r="16">
      <c r="A16" s="400" t="s">
        <v>1521</v>
      </c>
      <c r="B16" s="401"/>
      <c r="C16" s="400" t="s">
        <v>1519</v>
      </c>
      <c r="D16" s="136">
        <v>224.0</v>
      </c>
    </row>
    <row r="17">
      <c r="A17" s="136" t="s">
        <v>1522</v>
      </c>
      <c r="B17" s="398"/>
      <c r="C17" s="136" t="s">
        <v>1523</v>
      </c>
      <c r="D17" s="136">
        <v>292.0</v>
      </c>
    </row>
    <row r="18">
      <c r="A18" s="136" t="s">
        <v>1524</v>
      </c>
      <c r="B18" s="398"/>
      <c r="C18" s="136" t="s">
        <v>1513</v>
      </c>
      <c r="D18" s="402">
        <v>5.0</v>
      </c>
    </row>
    <row r="19">
      <c r="A19" s="403" t="s">
        <v>1525</v>
      </c>
      <c r="B19" s="401"/>
      <c r="C19" s="400" t="s">
        <v>1526</v>
      </c>
      <c r="D19" s="402">
        <v>352.0</v>
      </c>
    </row>
    <row r="20">
      <c r="A20" s="136" t="s">
        <v>1527</v>
      </c>
      <c r="B20" s="398"/>
      <c r="C20" s="136" t="s">
        <v>1528</v>
      </c>
      <c r="D20" s="136">
        <v>50.0</v>
      </c>
    </row>
    <row r="21">
      <c r="A21" s="400" t="s">
        <v>1529</v>
      </c>
      <c r="B21" s="401"/>
      <c r="C21" s="400" t="s">
        <v>1530</v>
      </c>
      <c r="D21" s="136">
        <v>10.0</v>
      </c>
    </row>
    <row r="22">
      <c r="A22" s="136" t="s">
        <v>1522</v>
      </c>
      <c r="B22" s="398"/>
      <c r="C22" s="136" t="s">
        <v>1523</v>
      </c>
      <c r="D22" s="136">
        <v>235.0</v>
      </c>
    </row>
    <row r="23">
      <c r="A23" s="401"/>
      <c r="B23" s="398"/>
      <c r="C23" s="136" t="s">
        <v>1513</v>
      </c>
      <c r="D23" s="136">
        <v>7.0</v>
      </c>
    </row>
    <row r="24">
      <c r="A24" s="400" t="s">
        <v>1531</v>
      </c>
      <c r="B24" s="401"/>
      <c r="C24" s="400" t="s">
        <v>1519</v>
      </c>
      <c r="D24" s="136">
        <v>130.0</v>
      </c>
    </row>
    <row r="25">
      <c r="A25" s="136" t="s">
        <v>1532</v>
      </c>
      <c r="B25" s="398"/>
      <c r="C25" s="136" t="s">
        <v>1533</v>
      </c>
      <c r="D25" s="136">
        <v>139.0</v>
      </c>
    </row>
    <row r="26">
      <c r="A26" s="400" t="s">
        <v>1534</v>
      </c>
      <c r="B26" s="398"/>
      <c r="C26" s="136" t="s">
        <v>1535</v>
      </c>
      <c r="D26" s="136">
        <v>12.0</v>
      </c>
    </row>
    <row r="27">
      <c r="A27" s="404" t="s">
        <v>1536</v>
      </c>
      <c r="B27" s="401"/>
      <c r="C27" s="400" t="s">
        <v>1519</v>
      </c>
      <c r="D27" s="136">
        <v>10.0</v>
      </c>
    </row>
    <row r="28">
      <c r="A28" s="136" t="s">
        <v>1537</v>
      </c>
      <c r="B28" s="398"/>
      <c r="C28" s="136" t="s">
        <v>1513</v>
      </c>
      <c r="D28" s="136">
        <v>315.0</v>
      </c>
    </row>
    <row r="29">
      <c r="A29" s="400" t="s">
        <v>1538</v>
      </c>
      <c r="B29" s="401"/>
      <c r="C29" s="400" t="s">
        <v>1539</v>
      </c>
      <c r="D29" s="136">
        <v>163.0</v>
      </c>
    </row>
    <row r="30">
      <c r="A30" s="136" t="s">
        <v>1540</v>
      </c>
      <c r="B30" s="398"/>
      <c r="C30" s="136" t="s">
        <v>1541</v>
      </c>
      <c r="D30" s="136">
        <v>20.0</v>
      </c>
    </row>
    <row r="31">
      <c r="A31" s="405" t="s">
        <v>1540</v>
      </c>
      <c r="B31" s="398"/>
      <c r="C31" s="136" t="s">
        <v>1542</v>
      </c>
      <c r="D31" s="136">
        <v>12.0</v>
      </c>
    </row>
    <row r="32">
      <c r="A32" s="400" t="s">
        <v>1543</v>
      </c>
      <c r="B32" s="401"/>
      <c r="C32" s="400" t="s">
        <v>1539</v>
      </c>
      <c r="D32" s="136">
        <v>331.0</v>
      </c>
    </row>
    <row r="33">
      <c r="A33" s="136" t="s">
        <v>1544</v>
      </c>
      <c r="B33" s="399"/>
      <c r="C33" s="136" t="s">
        <v>1545</v>
      </c>
      <c r="D33" s="136">
        <v>1090.0</v>
      </c>
    </row>
    <row r="34">
      <c r="A34" s="136" t="s">
        <v>1546</v>
      </c>
      <c r="B34" s="398"/>
      <c r="C34" s="136" t="s">
        <v>1541</v>
      </c>
      <c r="D34" s="136">
        <v>37.0</v>
      </c>
    </row>
    <row r="35">
      <c r="A35" s="136" t="s">
        <v>1546</v>
      </c>
      <c r="B35" s="398"/>
      <c r="C35" s="136" t="s">
        <v>1542</v>
      </c>
      <c r="D35" s="136">
        <v>10.0</v>
      </c>
    </row>
    <row r="36">
      <c r="A36" s="400" t="s">
        <v>1547</v>
      </c>
      <c r="B36" s="399"/>
      <c r="C36" s="136" t="s">
        <v>1548</v>
      </c>
      <c r="D36" s="136">
        <v>3.0</v>
      </c>
    </row>
    <row r="37">
      <c r="A37" s="136" t="s">
        <v>1549</v>
      </c>
      <c r="B37" s="398"/>
      <c r="C37" s="136" t="s">
        <v>1550</v>
      </c>
      <c r="D37" s="402">
        <v>20.0</v>
      </c>
    </row>
    <row r="38">
      <c r="A38" s="401"/>
      <c r="B38" s="401"/>
      <c r="C38" s="401"/>
      <c r="D38" s="401"/>
    </row>
    <row r="39">
      <c r="A39" s="401"/>
      <c r="B39" s="401"/>
      <c r="C39" s="401"/>
      <c r="D39" s="401"/>
    </row>
    <row r="40">
      <c r="A40" s="136" t="s">
        <v>1551</v>
      </c>
      <c r="B40" s="398"/>
      <c r="C40" s="136" t="s">
        <v>1552</v>
      </c>
      <c r="D40" s="136">
        <v>2.0</v>
      </c>
    </row>
    <row r="41">
      <c r="A41" s="136" t="s">
        <v>1553</v>
      </c>
      <c r="B41" s="406"/>
      <c r="C41" s="400" t="s">
        <v>1554</v>
      </c>
      <c r="D41" s="136">
        <v>3.0</v>
      </c>
    </row>
    <row r="42">
      <c r="A42" s="136" t="s">
        <v>1555</v>
      </c>
      <c r="B42" s="406"/>
      <c r="C42" s="400" t="s">
        <v>1556</v>
      </c>
      <c r="D42" s="136">
        <v>92.0</v>
      </c>
    </row>
    <row r="43">
      <c r="A43" s="136" t="s">
        <v>1557</v>
      </c>
      <c r="B43" s="398"/>
      <c r="C43" s="136" t="s">
        <v>1558</v>
      </c>
      <c r="D43" s="136">
        <v>58.0</v>
      </c>
    </row>
    <row r="44">
      <c r="A44" s="136" t="s">
        <v>1559</v>
      </c>
      <c r="B44" s="398"/>
      <c r="C44" s="136" t="s">
        <v>1541</v>
      </c>
      <c r="D44" s="136">
        <v>5.0</v>
      </c>
    </row>
    <row r="45">
      <c r="A45" s="136" t="s">
        <v>1560</v>
      </c>
      <c r="B45" s="398"/>
      <c r="C45" s="136" t="s">
        <v>1561</v>
      </c>
      <c r="D45" s="136">
        <v>18.0</v>
      </c>
    </row>
    <row r="46">
      <c r="A46" s="404" t="s">
        <v>1559</v>
      </c>
      <c r="B46" s="398"/>
      <c r="C46" s="136" t="s">
        <v>1562</v>
      </c>
      <c r="D46" s="136">
        <v>87.0</v>
      </c>
    </row>
    <row r="47">
      <c r="A47" s="136" t="s">
        <v>1563</v>
      </c>
      <c r="B47" s="398"/>
      <c r="C47" s="399"/>
      <c r="D47" s="136">
        <v>92.0</v>
      </c>
    </row>
    <row r="48">
      <c r="A48" s="136" t="s">
        <v>1564</v>
      </c>
      <c r="B48" s="399"/>
      <c r="C48" s="400" t="s">
        <v>1565</v>
      </c>
      <c r="D48" s="136">
        <v>92.0</v>
      </c>
    </row>
    <row r="49">
      <c r="A49" s="136" t="s">
        <v>1566</v>
      </c>
      <c r="B49" s="398"/>
      <c r="C49" s="136" t="s">
        <v>1078</v>
      </c>
      <c r="D49" s="136">
        <v>23.0</v>
      </c>
    </row>
    <row r="50">
      <c r="A50" s="136" t="s">
        <v>164</v>
      </c>
      <c r="B50" s="398"/>
      <c r="C50" s="136" t="s">
        <v>1078</v>
      </c>
      <c r="D50" s="136">
        <v>79.0</v>
      </c>
    </row>
    <row r="51">
      <c r="A51" s="398"/>
      <c r="B51" s="398"/>
      <c r="C51" s="398"/>
      <c r="D51" s="398"/>
    </row>
    <row r="52">
      <c r="A52" s="398"/>
      <c r="B52" s="398"/>
      <c r="C52" s="398"/>
      <c r="D52" s="398"/>
    </row>
    <row r="53">
      <c r="A53" s="398"/>
      <c r="B53" s="398"/>
      <c r="C53" s="398"/>
      <c r="D53" s="398"/>
    </row>
    <row r="54">
      <c r="A54" s="398"/>
      <c r="B54" s="398"/>
      <c r="C54" s="398"/>
      <c r="D54" s="398"/>
    </row>
    <row r="55">
      <c r="A55" s="400" t="s">
        <v>1567</v>
      </c>
      <c r="B55" s="401"/>
      <c r="C55" s="400" t="s">
        <v>1568</v>
      </c>
      <c r="D55" s="400">
        <v>34.0</v>
      </c>
    </row>
    <row r="56">
      <c r="A56" s="136" t="s">
        <v>1569</v>
      </c>
      <c r="B56" s="398"/>
      <c r="C56" s="136" t="s">
        <v>1558</v>
      </c>
      <c r="D56" s="400">
        <v>2.0</v>
      </c>
    </row>
    <row r="57">
      <c r="A57" s="398"/>
      <c r="B57" s="398"/>
      <c r="C57" s="398"/>
      <c r="D57" s="398"/>
    </row>
    <row r="58">
      <c r="A58" s="398"/>
      <c r="B58" s="398"/>
      <c r="C58" s="398"/>
      <c r="D58" s="398"/>
    </row>
    <row r="59">
      <c r="A59" s="398"/>
      <c r="B59" s="398"/>
      <c r="C59" s="398"/>
      <c r="D59" s="398"/>
    </row>
    <row r="60">
      <c r="A60" s="398"/>
      <c r="B60" s="398"/>
      <c r="C60" s="398"/>
      <c r="D60" s="398"/>
    </row>
    <row r="61">
      <c r="A61" s="398"/>
      <c r="B61" s="398"/>
      <c r="C61" s="398"/>
      <c r="D61" s="398"/>
    </row>
    <row r="62">
      <c r="A62" s="398"/>
      <c r="B62" s="398"/>
      <c r="C62" s="398"/>
      <c r="D62" s="398"/>
    </row>
    <row r="63">
      <c r="A63" s="398"/>
      <c r="B63" s="398"/>
      <c r="C63" s="398"/>
      <c r="D63" s="398"/>
    </row>
    <row r="64">
      <c r="A64" s="398"/>
      <c r="B64" s="398"/>
      <c r="C64" s="398"/>
      <c r="D64" s="398"/>
    </row>
    <row r="65">
      <c r="A65" s="398"/>
      <c r="B65" s="398"/>
      <c r="C65" s="398"/>
      <c r="D65" s="398"/>
    </row>
    <row r="66">
      <c r="A66" s="398"/>
      <c r="B66" s="398"/>
      <c r="C66" s="398"/>
      <c r="D66" s="398"/>
    </row>
    <row r="67">
      <c r="A67" s="398"/>
      <c r="B67" s="398"/>
      <c r="C67" s="398"/>
      <c r="D67" s="398"/>
    </row>
    <row r="68">
      <c r="A68" s="398"/>
      <c r="B68" s="398"/>
      <c r="C68" s="398"/>
      <c r="D68" s="398"/>
    </row>
    <row r="69">
      <c r="A69" s="398"/>
      <c r="B69" s="398"/>
      <c r="C69" s="398"/>
      <c r="D69" s="398"/>
    </row>
    <row r="70">
      <c r="A70" s="398"/>
      <c r="B70" s="398"/>
      <c r="C70" s="398"/>
      <c r="D70" s="398"/>
    </row>
    <row r="71">
      <c r="A71" s="398"/>
      <c r="B71" s="398"/>
      <c r="C71" s="398"/>
      <c r="D71" s="398"/>
    </row>
    <row r="72">
      <c r="A72" s="136" t="s">
        <v>1570</v>
      </c>
      <c r="B72" s="398"/>
      <c r="C72" s="136" t="s">
        <v>1530</v>
      </c>
      <c r="D72" s="136">
        <v>3.0</v>
      </c>
    </row>
    <row r="73">
      <c r="A73" s="136" t="s">
        <v>1571</v>
      </c>
      <c r="B73" s="398"/>
      <c r="C73" s="136" t="s">
        <v>1572</v>
      </c>
      <c r="D73" s="136">
        <v>3.0</v>
      </c>
    </row>
    <row r="74">
      <c r="A74" s="407" t="s">
        <v>1573</v>
      </c>
      <c r="B74" s="398"/>
      <c r="C74" s="136" t="s">
        <v>1574</v>
      </c>
      <c r="D74" s="136">
        <v>4.0</v>
      </c>
    </row>
    <row r="75">
      <c r="A75" s="136" t="s">
        <v>1575</v>
      </c>
      <c r="B75" s="398"/>
      <c r="C75" s="136" t="s">
        <v>1576</v>
      </c>
      <c r="D75" s="136">
        <v>60.0</v>
      </c>
    </row>
    <row r="76">
      <c r="A76" s="136" t="s">
        <v>1577</v>
      </c>
      <c r="B76" s="398"/>
      <c r="C76" s="136" t="s">
        <v>1578</v>
      </c>
      <c r="D76" s="136">
        <v>10.0</v>
      </c>
    </row>
    <row r="77">
      <c r="A77" s="136" t="s">
        <v>1577</v>
      </c>
      <c r="B77" s="398"/>
      <c r="C77" s="136" t="s">
        <v>1578</v>
      </c>
      <c r="D77" s="136">
        <v>10.0</v>
      </c>
    </row>
    <row r="78">
      <c r="A78" s="136" t="s">
        <v>1577</v>
      </c>
      <c r="B78" s="398"/>
      <c r="C78" s="136" t="s">
        <v>1578</v>
      </c>
      <c r="D78" s="136">
        <v>10.0</v>
      </c>
    </row>
    <row r="79">
      <c r="A79" s="136" t="s">
        <v>1579</v>
      </c>
      <c r="B79" s="398"/>
      <c r="C79" s="136" t="s">
        <v>1580</v>
      </c>
      <c r="D79" s="136">
        <v>4.0</v>
      </c>
    </row>
    <row r="80">
      <c r="A80" s="400" t="s">
        <v>1581</v>
      </c>
      <c r="B80" s="401"/>
      <c r="C80" s="400" t="s">
        <v>1582</v>
      </c>
      <c r="D80" s="136">
        <v>3.0</v>
      </c>
    </row>
    <row r="81">
      <c r="A81" s="400" t="s">
        <v>1583</v>
      </c>
      <c r="B81" s="401"/>
      <c r="C81" s="400" t="s">
        <v>1584</v>
      </c>
      <c r="D81" s="136">
        <v>60.0</v>
      </c>
    </row>
    <row r="82">
      <c r="A82" s="136" t="s">
        <v>900</v>
      </c>
      <c r="B82" s="398"/>
      <c r="C82" s="136" t="s">
        <v>1585</v>
      </c>
      <c r="D82" s="136">
        <v>2.0</v>
      </c>
    </row>
    <row r="83">
      <c r="A83" s="400" t="s">
        <v>1586</v>
      </c>
      <c r="B83" s="401"/>
      <c r="C83" s="400" t="s">
        <v>275</v>
      </c>
      <c r="D83" s="136">
        <v>4.0</v>
      </c>
    </row>
    <row r="84">
      <c r="A84" s="136" t="s">
        <v>1587</v>
      </c>
      <c r="B84" s="401"/>
      <c r="C84" s="400" t="s">
        <v>1588</v>
      </c>
      <c r="D84" s="136">
        <v>1.0</v>
      </c>
    </row>
    <row r="85">
      <c r="A85" s="136" t="s">
        <v>1589</v>
      </c>
      <c r="B85" s="401"/>
      <c r="C85" s="400" t="s">
        <v>1588</v>
      </c>
      <c r="D85" s="136">
        <v>1.0</v>
      </c>
    </row>
    <row r="86">
      <c r="A86" s="136" t="s">
        <v>1590</v>
      </c>
      <c r="B86" s="406"/>
      <c r="C86" s="323" t="s">
        <v>1591</v>
      </c>
      <c r="D86" s="136">
        <v>1.0</v>
      </c>
    </row>
    <row r="87">
      <c r="A87" s="136" t="s">
        <v>1590</v>
      </c>
      <c r="B87" s="406"/>
      <c r="C87" s="323" t="s">
        <v>1591</v>
      </c>
      <c r="D87" s="136">
        <v>1.0</v>
      </c>
    </row>
    <row r="88">
      <c r="A88" s="136" t="s">
        <v>1592</v>
      </c>
      <c r="B88" s="398"/>
      <c r="C88" s="136" t="s">
        <v>1593</v>
      </c>
      <c r="D88" s="136">
        <v>1.0</v>
      </c>
    </row>
    <row r="89">
      <c r="A89" s="136" t="s">
        <v>1594</v>
      </c>
      <c r="B89" s="398"/>
      <c r="C89" s="136" t="s">
        <v>1595</v>
      </c>
      <c r="D89" s="136">
        <v>3.0</v>
      </c>
    </row>
    <row r="90">
      <c r="A90" s="400" t="s">
        <v>1596</v>
      </c>
      <c r="B90" s="401"/>
      <c r="C90" s="400" t="s">
        <v>1597</v>
      </c>
      <c r="D90" s="400">
        <v>80.0</v>
      </c>
    </row>
    <row r="91">
      <c r="A91" s="136" t="s">
        <v>1598</v>
      </c>
      <c r="B91" s="398"/>
      <c r="C91" s="136" t="s">
        <v>1599</v>
      </c>
      <c r="D91" s="136">
        <v>80.0</v>
      </c>
    </row>
    <row r="92">
      <c r="A92" s="398"/>
      <c r="B92" s="398"/>
      <c r="C92" s="398"/>
      <c r="D92" s="398"/>
    </row>
    <row r="93">
      <c r="A93" s="398"/>
      <c r="B93" s="398"/>
      <c r="C93" s="398"/>
      <c r="D93" s="398"/>
    </row>
    <row r="94">
      <c r="A94" s="400" t="s">
        <v>1600</v>
      </c>
      <c r="B94" s="400" t="s">
        <v>1601</v>
      </c>
      <c r="C94" s="401"/>
      <c r="D94" s="400">
        <v>1.0</v>
      </c>
    </row>
    <row r="95">
      <c r="A95" s="136" t="s">
        <v>900</v>
      </c>
      <c r="B95" s="398"/>
      <c r="C95" s="136" t="s">
        <v>1602</v>
      </c>
      <c r="D95" s="400">
        <v>1.0</v>
      </c>
    </row>
    <row r="96">
      <c r="A96" s="136" t="s">
        <v>1603</v>
      </c>
      <c r="B96" s="398"/>
      <c r="C96" s="136" t="s">
        <v>411</v>
      </c>
      <c r="D96" s="136">
        <v>1.0</v>
      </c>
    </row>
    <row r="97">
      <c r="A97" s="136" t="s">
        <v>1604</v>
      </c>
      <c r="B97" s="136" t="s">
        <v>1605</v>
      </c>
      <c r="C97" s="398"/>
      <c r="D97" s="398"/>
    </row>
    <row r="98">
      <c r="A98" s="398"/>
      <c r="B98" s="398"/>
      <c r="C98" s="398"/>
      <c r="D98" s="398"/>
    </row>
    <row r="99">
      <c r="A99" s="398"/>
      <c r="B99" s="398"/>
      <c r="C99" s="398"/>
      <c r="D99" s="398"/>
    </row>
    <row r="100">
      <c r="A100" s="398"/>
      <c r="B100" s="398"/>
      <c r="C100" s="398"/>
      <c r="D100" s="398"/>
    </row>
    <row r="101">
      <c r="A101" s="136" t="s">
        <v>1606</v>
      </c>
      <c r="B101" s="398"/>
      <c r="C101" s="136" t="s">
        <v>1597</v>
      </c>
      <c r="D101" s="136">
        <v>2.0</v>
      </c>
    </row>
    <row r="102">
      <c r="A102" s="136" t="s">
        <v>889</v>
      </c>
      <c r="B102" s="398"/>
      <c r="C102" s="136" t="s">
        <v>1607</v>
      </c>
      <c r="D102" s="136">
        <v>4.0</v>
      </c>
    </row>
    <row r="103">
      <c r="A103" s="136" t="s">
        <v>1608</v>
      </c>
      <c r="B103" s="398"/>
      <c r="C103" s="136" t="s">
        <v>1609</v>
      </c>
      <c r="D103" s="136">
        <v>2.0</v>
      </c>
    </row>
    <row r="104">
      <c r="A104" s="400" t="s">
        <v>162</v>
      </c>
      <c r="B104" s="406"/>
      <c r="C104" s="408" t="s">
        <v>1565</v>
      </c>
      <c r="D104" s="136">
        <v>78.0</v>
      </c>
    </row>
    <row r="105">
      <c r="A105" s="136" t="s">
        <v>1610</v>
      </c>
      <c r="B105" s="136" t="s">
        <v>1611</v>
      </c>
      <c r="C105" s="136" t="s">
        <v>1612</v>
      </c>
      <c r="D105" s="136">
        <v>200.0</v>
      </c>
    </row>
    <row r="106">
      <c r="A106" s="136" t="s">
        <v>1613</v>
      </c>
      <c r="B106" s="398"/>
      <c r="C106" s="136" t="s">
        <v>1614</v>
      </c>
      <c r="D106" s="136">
        <v>360.0</v>
      </c>
    </row>
    <row r="107">
      <c r="A107" s="136" t="s">
        <v>925</v>
      </c>
      <c r="B107" s="398"/>
      <c r="C107" s="136" t="s">
        <v>1615</v>
      </c>
      <c r="D107" s="136">
        <v>16.0</v>
      </c>
    </row>
    <row r="108">
      <c r="A108" s="136" t="s">
        <v>922</v>
      </c>
      <c r="B108" s="398"/>
      <c r="C108" s="136" t="s">
        <v>1616</v>
      </c>
      <c r="D108" s="136">
        <v>330.0</v>
      </c>
    </row>
    <row r="109">
      <c r="A109" s="136" t="s">
        <v>182</v>
      </c>
      <c r="B109" s="398"/>
      <c r="C109" s="136" t="s">
        <v>1541</v>
      </c>
      <c r="D109" s="136">
        <v>15.0</v>
      </c>
    </row>
    <row r="110">
      <c r="A110" s="136" t="s">
        <v>1617</v>
      </c>
      <c r="B110" s="398"/>
      <c r="C110" s="408" t="s">
        <v>1618</v>
      </c>
      <c r="D110" s="136">
        <v>80.0</v>
      </c>
    </row>
    <row r="111">
      <c r="A111" s="136" t="s">
        <v>1619</v>
      </c>
      <c r="B111" s="398"/>
      <c r="C111" s="136" t="s">
        <v>1541</v>
      </c>
      <c r="D111" s="136">
        <v>4.0</v>
      </c>
    </row>
    <row r="112">
      <c r="A112" s="136" t="s">
        <v>932</v>
      </c>
      <c r="B112" s="398"/>
      <c r="C112" s="136" t="s">
        <v>1607</v>
      </c>
      <c r="D112" s="136">
        <v>4.0</v>
      </c>
    </row>
    <row r="113">
      <c r="A113" s="398"/>
      <c r="B113" s="398"/>
      <c r="C113" s="398"/>
      <c r="D113" s="136">
        <v>1.0</v>
      </c>
    </row>
    <row r="114">
      <c r="A114" s="136" t="s">
        <v>959</v>
      </c>
      <c r="B114" s="398"/>
      <c r="C114" s="136" t="s">
        <v>1620</v>
      </c>
      <c r="D114" s="136">
        <v>4.0</v>
      </c>
    </row>
    <row r="115">
      <c r="A115" s="136" t="s">
        <v>946</v>
      </c>
      <c r="B115" s="406"/>
      <c r="C115" s="136" t="s">
        <v>1621</v>
      </c>
      <c r="D115" s="136">
        <v>27.0</v>
      </c>
    </row>
    <row r="116">
      <c r="A116" s="136" t="s">
        <v>946</v>
      </c>
      <c r="B116" s="406"/>
      <c r="C116" s="136" t="s">
        <v>1621</v>
      </c>
      <c r="D116" s="136">
        <v>3.0</v>
      </c>
    </row>
    <row r="117">
      <c r="A117" s="136" t="s">
        <v>957</v>
      </c>
      <c r="B117" s="398"/>
      <c r="C117" s="136" t="s">
        <v>1599</v>
      </c>
      <c r="D117" s="136">
        <v>3.0</v>
      </c>
    </row>
    <row r="118">
      <c r="A118" s="136" t="s">
        <v>1622</v>
      </c>
      <c r="B118" s="398"/>
      <c r="C118" s="136" t="s">
        <v>1623</v>
      </c>
      <c r="D118" s="136">
        <v>32.0</v>
      </c>
    </row>
    <row r="119">
      <c r="A119" s="136" t="s">
        <v>952</v>
      </c>
      <c r="B119" s="398"/>
      <c r="C119" s="136" t="s">
        <v>1624</v>
      </c>
      <c r="D119" s="136">
        <v>8.0</v>
      </c>
    </row>
    <row r="120">
      <c r="A120" s="136" t="s">
        <v>970</v>
      </c>
      <c r="B120" s="398"/>
      <c r="C120" s="136" t="s">
        <v>1624</v>
      </c>
      <c r="D120" s="136">
        <v>1.0</v>
      </c>
    </row>
    <row r="121">
      <c r="A121" s="136" t="s">
        <v>941</v>
      </c>
      <c r="B121" s="398"/>
      <c r="C121" s="136" t="s">
        <v>1625</v>
      </c>
      <c r="D121" s="136">
        <v>27.0</v>
      </c>
    </row>
    <row r="122">
      <c r="A122" s="407" t="s">
        <v>946</v>
      </c>
      <c r="B122" s="136" t="s">
        <v>1626</v>
      </c>
      <c r="C122" s="398"/>
      <c r="D122" s="398"/>
    </row>
    <row r="123">
      <c r="A123" s="398"/>
      <c r="B123" s="398"/>
      <c r="C123" s="398"/>
      <c r="D123" s="398"/>
    </row>
    <row r="124">
      <c r="A124" s="398"/>
      <c r="B124" s="398"/>
      <c r="C124" s="398"/>
      <c r="D124" s="398"/>
    </row>
    <row r="125">
      <c r="A125" s="398"/>
      <c r="B125" s="398"/>
      <c r="C125" s="398"/>
      <c r="D125" s="398"/>
    </row>
    <row r="126">
      <c r="A126" s="398"/>
      <c r="B126" s="398"/>
      <c r="C126" s="398"/>
      <c r="D126" s="398"/>
    </row>
    <row r="127">
      <c r="A127" s="398"/>
      <c r="B127" s="398"/>
      <c r="C127" s="398"/>
      <c r="D127" s="398"/>
    </row>
    <row r="128">
      <c r="A128" s="400" t="s">
        <v>1627</v>
      </c>
      <c r="B128" s="400" t="s">
        <v>1628</v>
      </c>
      <c r="C128" s="401"/>
      <c r="D128" s="401"/>
    </row>
    <row r="129">
      <c r="A129" s="398"/>
      <c r="B129" s="398"/>
      <c r="C129" s="398"/>
      <c r="D129" s="398"/>
    </row>
    <row r="130">
      <c r="A130" s="398"/>
      <c r="B130" s="398"/>
      <c r="C130" s="398"/>
      <c r="D130" s="398"/>
    </row>
    <row r="131">
      <c r="A131" s="398"/>
      <c r="B131" s="398"/>
      <c r="C131" s="398"/>
      <c r="D131" s="398"/>
    </row>
    <row r="132">
      <c r="A132" s="398"/>
      <c r="B132" s="398"/>
      <c r="C132" s="398"/>
      <c r="D132" s="398"/>
    </row>
    <row r="133">
      <c r="A133" s="136" t="s">
        <v>985</v>
      </c>
      <c r="B133" s="398"/>
      <c r="C133" s="136" t="s">
        <v>1035</v>
      </c>
      <c r="D133" s="402">
        <v>18.0</v>
      </c>
    </row>
    <row r="134">
      <c r="A134" s="400" t="s">
        <v>987</v>
      </c>
      <c r="B134" s="401"/>
      <c r="C134" s="401"/>
      <c r="D134" s="136">
        <v>18.0</v>
      </c>
    </row>
    <row r="135">
      <c r="A135" s="398"/>
      <c r="B135" s="398"/>
      <c r="C135" s="398"/>
      <c r="D135" s="398"/>
    </row>
    <row r="136">
      <c r="A136" s="398"/>
      <c r="B136" s="398"/>
      <c r="C136" s="398"/>
      <c r="D136" s="398"/>
    </row>
    <row r="137">
      <c r="A137" s="136" t="s">
        <v>1629</v>
      </c>
      <c r="B137" s="398"/>
      <c r="C137" s="136" t="s">
        <v>1630</v>
      </c>
      <c r="D137" s="136">
        <v>92.0</v>
      </c>
    </row>
    <row r="138">
      <c r="A138" s="398"/>
      <c r="B138" s="398"/>
      <c r="C138" s="398"/>
      <c r="D138" s="398"/>
    </row>
    <row r="139">
      <c r="A139" s="136" t="s">
        <v>998</v>
      </c>
      <c r="B139" s="399"/>
      <c r="C139" s="136" t="s">
        <v>1035</v>
      </c>
      <c r="D139" s="402">
        <v>3.0</v>
      </c>
    </row>
    <row r="140">
      <c r="A140" s="398"/>
      <c r="B140" s="398"/>
      <c r="C140" s="398"/>
      <c r="D140" s="398"/>
    </row>
    <row r="141">
      <c r="A141" s="398"/>
      <c r="B141" s="398"/>
      <c r="C141" s="398"/>
      <c r="D141" s="398"/>
    </row>
    <row r="142">
      <c r="A142" s="398"/>
      <c r="B142" s="398"/>
      <c r="C142" s="398"/>
      <c r="D142" s="398"/>
    </row>
    <row r="143">
      <c r="A143" s="136" t="s">
        <v>1007</v>
      </c>
      <c r="B143" s="136" t="s">
        <v>1631</v>
      </c>
      <c r="C143" s="398"/>
      <c r="D143" s="398"/>
    </row>
    <row r="144">
      <c r="A144" s="136" t="s">
        <v>1024</v>
      </c>
      <c r="B144" s="398"/>
      <c r="C144" s="136" t="s">
        <v>1632</v>
      </c>
      <c r="D144" s="136">
        <v>4.0</v>
      </c>
    </row>
    <row r="145">
      <c r="A145" s="136" t="s">
        <v>1034</v>
      </c>
      <c r="B145" s="399"/>
      <c r="C145" s="136" t="s">
        <v>1035</v>
      </c>
      <c r="D145" s="402">
        <v>6.0</v>
      </c>
    </row>
    <row r="146">
      <c r="A146" s="398"/>
      <c r="B146" s="398"/>
      <c r="C146" s="406"/>
      <c r="D146" s="398"/>
    </row>
    <row r="147">
      <c r="A147" s="136" t="s">
        <v>1633</v>
      </c>
      <c r="B147" s="398"/>
      <c r="C147" s="406"/>
      <c r="D147" s="398"/>
    </row>
    <row r="148">
      <c r="A148" s="136" t="s">
        <v>241</v>
      </c>
      <c r="B148" s="398"/>
      <c r="C148" s="136" t="s">
        <v>1634</v>
      </c>
      <c r="D148" s="136">
        <v>141.0</v>
      </c>
    </row>
    <row r="149">
      <c r="A149" s="136" t="s">
        <v>1635</v>
      </c>
      <c r="B149" s="406"/>
      <c r="C149" s="136" t="s">
        <v>663</v>
      </c>
      <c r="D149" s="136">
        <v>9.0</v>
      </c>
    </row>
    <row r="150">
      <c r="A150" s="136" t="s">
        <v>1636</v>
      </c>
      <c r="B150" s="406"/>
      <c r="C150" s="398"/>
      <c r="D150" s="398"/>
    </row>
    <row r="151">
      <c r="A151" s="136" t="s">
        <v>1050</v>
      </c>
      <c r="B151" s="406"/>
      <c r="C151" s="136" t="s">
        <v>1637</v>
      </c>
      <c r="D151" s="136">
        <v>1.0</v>
      </c>
    </row>
    <row r="152">
      <c r="A152" s="398"/>
      <c r="B152" s="406"/>
      <c r="C152" s="398"/>
      <c r="D152" s="398"/>
    </row>
    <row r="153">
      <c r="A153" s="398"/>
      <c r="B153" s="406"/>
      <c r="C153" s="398"/>
      <c r="D153" s="398"/>
    </row>
    <row r="154">
      <c r="A154" s="136" t="s">
        <v>195</v>
      </c>
      <c r="B154" s="136" t="s">
        <v>1631</v>
      </c>
      <c r="C154" s="398"/>
      <c r="D154" s="398"/>
    </row>
    <row r="155">
      <c r="A155" s="136" t="s">
        <v>1012</v>
      </c>
      <c r="B155" s="406"/>
      <c r="C155" s="398"/>
      <c r="D155" s="398"/>
    </row>
    <row r="156">
      <c r="A156" s="136" t="s">
        <v>197</v>
      </c>
      <c r="B156" s="406"/>
      <c r="C156" s="398"/>
      <c r="D156" s="398"/>
    </row>
    <row r="157">
      <c r="A157" s="136" t="s">
        <v>204</v>
      </c>
      <c r="B157" s="406"/>
      <c r="C157" s="398"/>
      <c r="D157" s="398"/>
    </row>
    <row r="158">
      <c r="A158" s="136" t="s">
        <v>209</v>
      </c>
      <c r="B158" s="136" t="s">
        <v>1638</v>
      </c>
      <c r="C158" s="398"/>
      <c r="D158" s="398"/>
    </row>
    <row r="159">
      <c r="A159" s="136" t="s">
        <v>213</v>
      </c>
      <c r="B159" s="406"/>
      <c r="C159" s="398"/>
      <c r="D159" s="398"/>
    </row>
    <row r="160">
      <c r="A160" s="136" t="s">
        <v>221</v>
      </c>
      <c r="B160" s="406"/>
      <c r="C160" s="398"/>
      <c r="D160" s="398"/>
    </row>
    <row r="161">
      <c r="A161" s="136" t="s">
        <v>227</v>
      </c>
      <c r="B161" s="136" t="s">
        <v>1631</v>
      </c>
      <c r="C161" s="398"/>
      <c r="D161" s="398"/>
    </row>
    <row r="162">
      <c r="A162" s="136" t="s">
        <v>224</v>
      </c>
      <c r="B162" s="406"/>
      <c r="C162" s="398"/>
      <c r="D162" s="398"/>
    </row>
    <row r="163">
      <c r="A163" s="136" t="s">
        <v>234</v>
      </c>
      <c r="B163" s="406"/>
      <c r="C163" s="398"/>
      <c r="D163" s="398"/>
    </row>
    <row r="164">
      <c r="A164" s="136" t="s">
        <v>237</v>
      </c>
      <c r="B164" s="406"/>
      <c r="C164" s="136" t="s">
        <v>1078</v>
      </c>
      <c r="D164" s="136">
        <v>149.0</v>
      </c>
    </row>
    <row r="165">
      <c r="A165" s="136" t="s">
        <v>1057</v>
      </c>
      <c r="B165" s="406"/>
      <c r="C165" s="136" t="s">
        <v>1090</v>
      </c>
      <c r="D165" s="136">
        <v>3.0</v>
      </c>
    </row>
    <row r="166">
      <c r="A166" s="136" t="s">
        <v>1060</v>
      </c>
      <c r="B166" s="406"/>
      <c r="C166" s="136" t="s">
        <v>1078</v>
      </c>
      <c r="D166" s="136">
        <v>3.0</v>
      </c>
    </row>
    <row r="167">
      <c r="A167" s="136" t="s">
        <v>1066</v>
      </c>
      <c r="B167" s="406"/>
      <c r="C167" s="398"/>
      <c r="D167" s="398"/>
    </row>
    <row r="168">
      <c r="A168" s="136" t="s">
        <v>1070</v>
      </c>
      <c r="B168" s="136" t="s">
        <v>1626</v>
      </c>
      <c r="C168" s="406"/>
      <c r="D168" s="398"/>
    </row>
    <row r="169">
      <c r="A169" s="136" t="s">
        <v>1074</v>
      </c>
      <c r="B169" s="398"/>
      <c r="C169" s="186" t="s">
        <v>1090</v>
      </c>
      <c r="D169" s="136">
        <v>3.0</v>
      </c>
    </row>
    <row r="170">
      <c r="A170" s="136" t="s">
        <v>1077</v>
      </c>
      <c r="B170" s="398"/>
      <c r="C170" s="186" t="s">
        <v>1078</v>
      </c>
      <c r="D170" s="136">
        <v>3.0</v>
      </c>
    </row>
    <row r="171">
      <c r="A171" s="136" t="s">
        <v>1085</v>
      </c>
      <c r="B171" s="136" t="s">
        <v>1626</v>
      </c>
      <c r="C171" s="406"/>
      <c r="D171" s="398"/>
    </row>
    <row r="172">
      <c r="A172" s="136" t="s">
        <v>1089</v>
      </c>
      <c r="B172" s="398"/>
      <c r="C172" s="186" t="s">
        <v>1639</v>
      </c>
      <c r="D172" s="131"/>
    </row>
    <row r="173">
      <c r="A173" s="136" t="s">
        <v>1640</v>
      </c>
      <c r="B173" s="398"/>
      <c r="C173" s="406"/>
      <c r="D173" s="136">
        <v>74.0</v>
      </c>
    </row>
    <row r="174">
      <c r="A174" s="136" t="s">
        <v>1118</v>
      </c>
      <c r="B174" s="131"/>
      <c r="C174" s="406"/>
      <c r="D174" s="398"/>
    </row>
    <row r="175">
      <c r="A175" s="136" t="s">
        <v>1120</v>
      </c>
      <c r="B175" s="406"/>
      <c r="C175" s="398"/>
      <c r="D175" s="398"/>
    </row>
    <row r="176">
      <c r="A176" s="136" t="s">
        <v>352</v>
      </c>
      <c r="B176" s="406"/>
      <c r="C176" s="398"/>
      <c r="D176" s="131"/>
    </row>
    <row r="177">
      <c r="A177" s="136" t="s">
        <v>364</v>
      </c>
      <c r="B177" s="406"/>
      <c r="C177" s="398"/>
      <c r="D177" s="136">
        <v>1.0</v>
      </c>
    </row>
    <row r="178">
      <c r="A178" s="136" t="s">
        <v>356</v>
      </c>
      <c r="B178" s="406"/>
      <c r="C178" s="131"/>
      <c r="D178" s="136">
        <v>1.0</v>
      </c>
    </row>
    <row r="179">
      <c r="A179" s="400" t="s">
        <v>368</v>
      </c>
      <c r="B179" s="409"/>
      <c r="C179" s="410"/>
      <c r="D179" s="400">
        <v>1.0</v>
      </c>
    </row>
    <row r="180">
      <c r="A180" s="136" t="s">
        <v>361</v>
      </c>
      <c r="B180" s="138"/>
      <c r="C180" s="410"/>
      <c r="D180" s="136">
        <v>1.0</v>
      </c>
    </row>
    <row r="181">
      <c r="A181" s="136" t="s">
        <v>371</v>
      </c>
      <c r="B181" s="138"/>
      <c r="C181" s="410"/>
      <c r="D181" s="136">
        <v>1.0</v>
      </c>
    </row>
    <row r="182">
      <c r="A182" s="136" t="s">
        <v>992</v>
      </c>
      <c r="B182" s="398"/>
      <c r="C182" s="186" t="s">
        <v>268</v>
      </c>
      <c r="D182" s="411">
        <v>18.0</v>
      </c>
    </row>
    <row r="183">
      <c r="A183" s="136" t="s">
        <v>992</v>
      </c>
      <c r="B183" s="399"/>
      <c r="C183" s="136" t="s">
        <v>268</v>
      </c>
      <c r="D183" s="136">
        <v>8.0</v>
      </c>
    </row>
    <row r="184">
      <c r="A184" s="136" t="s">
        <v>992</v>
      </c>
      <c r="B184" s="131"/>
      <c r="C184" s="186" t="s">
        <v>268</v>
      </c>
      <c r="D184" s="411">
        <v>32.0</v>
      </c>
    </row>
    <row r="185">
      <c r="A185" s="136" t="s">
        <v>1054</v>
      </c>
      <c r="B185" s="399"/>
      <c r="C185" s="136" t="s">
        <v>268</v>
      </c>
      <c r="D185" s="136">
        <v>13.0</v>
      </c>
    </row>
    <row r="186">
      <c r="A186" s="136" t="s">
        <v>1124</v>
      </c>
      <c r="B186" s="131"/>
      <c r="C186" s="406"/>
      <c r="D186" s="398"/>
    </row>
    <row r="187">
      <c r="A187" s="411" t="s">
        <v>575</v>
      </c>
      <c r="B187" s="411" t="s">
        <v>469</v>
      </c>
      <c r="C187" s="406"/>
      <c r="D187" s="398"/>
    </row>
    <row r="188">
      <c r="A188" s="398"/>
      <c r="B188" s="398"/>
      <c r="C188" s="406"/>
      <c r="D188" s="398"/>
    </row>
    <row r="189">
      <c r="A189" s="411" t="s">
        <v>562</v>
      </c>
      <c r="B189" s="398"/>
      <c r="C189" s="406"/>
      <c r="D189" s="398"/>
    </row>
    <row r="190">
      <c r="A190" s="411" t="s">
        <v>565</v>
      </c>
      <c r="B190" s="411" t="s">
        <v>1641</v>
      </c>
      <c r="C190" s="406"/>
      <c r="D190" s="398"/>
    </row>
    <row r="191">
      <c r="A191" s="411" t="s">
        <v>567</v>
      </c>
      <c r="B191" s="398"/>
      <c r="C191" s="406"/>
      <c r="D191" s="411">
        <v>33.0</v>
      </c>
    </row>
    <row r="192">
      <c r="A192" s="136" t="s">
        <v>571</v>
      </c>
      <c r="B192" s="411" t="s">
        <v>572</v>
      </c>
      <c r="C192" s="406"/>
      <c r="D192" s="131"/>
    </row>
    <row r="193">
      <c r="A193" s="136" t="s">
        <v>575</v>
      </c>
      <c r="B193" s="411" t="s">
        <v>469</v>
      </c>
      <c r="C193" s="406"/>
      <c r="D193" s="398"/>
    </row>
    <row r="194">
      <c r="A194" s="131"/>
      <c r="B194" s="398"/>
      <c r="C194" s="406"/>
      <c r="D194" s="398"/>
    </row>
    <row r="195">
      <c r="A195" s="136" t="s">
        <v>577</v>
      </c>
      <c r="B195" s="398"/>
      <c r="C195" s="406"/>
      <c r="D195" s="411">
        <v>38.0</v>
      </c>
    </row>
    <row r="196">
      <c r="A196" s="136" t="s">
        <v>201</v>
      </c>
      <c r="B196" s="412" t="s">
        <v>1641</v>
      </c>
      <c r="C196" s="406"/>
      <c r="D196" s="410"/>
    </row>
    <row r="197">
      <c r="A197" s="136" t="s">
        <v>1642</v>
      </c>
      <c r="B197" s="411" t="s">
        <v>1641</v>
      </c>
      <c r="C197" s="406"/>
      <c r="D197" s="131"/>
    </row>
    <row r="198">
      <c r="A198" s="136" t="s">
        <v>1642</v>
      </c>
      <c r="B198" s="412" t="s">
        <v>1641</v>
      </c>
      <c r="C198" s="406"/>
      <c r="D198" s="410"/>
    </row>
    <row r="199">
      <c r="A199" s="136" t="s">
        <v>231</v>
      </c>
      <c r="B199" s="411" t="s">
        <v>1641</v>
      </c>
      <c r="C199" s="406"/>
      <c r="D199" s="131"/>
    </row>
    <row r="200">
      <c r="A200" s="136" t="s">
        <v>231</v>
      </c>
      <c r="B200" s="412" t="s">
        <v>1641</v>
      </c>
      <c r="C200" s="406"/>
      <c r="D200" s="410"/>
    </row>
    <row r="201">
      <c r="A201" s="136" t="s">
        <v>660</v>
      </c>
      <c r="B201" s="411" t="s">
        <v>663</v>
      </c>
      <c r="C201" s="410"/>
      <c r="D201" s="136">
        <v>7.0</v>
      </c>
    </row>
    <row r="202">
      <c r="A202" s="136" t="s">
        <v>662</v>
      </c>
      <c r="B202" s="411" t="s">
        <v>572</v>
      </c>
      <c r="C202" s="410"/>
      <c r="D202" s="131"/>
    </row>
    <row r="203">
      <c r="A203" s="136" t="s">
        <v>669</v>
      </c>
      <c r="B203" s="411" t="s">
        <v>1626</v>
      </c>
      <c r="C203" s="410"/>
      <c r="D203" s="131"/>
    </row>
    <row r="204">
      <c r="A204" s="136" t="s">
        <v>669</v>
      </c>
      <c r="B204" s="138"/>
      <c r="C204" s="410"/>
      <c r="D204" s="131"/>
    </row>
    <row r="205">
      <c r="A205" s="136" t="s">
        <v>325</v>
      </c>
      <c r="B205" s="411" t="s">
        <v>1641</v>
      </c>
      <c r="C205" s="406"/>
      <c r="D205" s="398"/>
    </row>
    <row r="206">
      <c r="A206" s="136" t="s">
        <v>1643</v>
      </c>
      <c r="B206" s="136" t="s">
        <v>1644</v>
      </c>
      <c r="C206" s="406"/>
      <c r="D206" s="398"/>
    </row>
    <row r="207">
      <c r="A207" s="136" t="s">
        <v>1643</v>
      </c>
      <c r="B207" s="411" t="s">
        <v>1644</v>
      </c>
      <c r="C207" s="406"/>
      <c r="D207" s="398"/>
    </row>
    <row r="208">
      <c r="A208" s="136" t="s">
        <v>1645</v>
      </c>
      <c r="B208" s="136" t="s">
        <v>1644</v>
      </c>
      <c r="C208" s="406"/>
      <c r="D208" s="398"/>
    </row>
    <row r="209">
      <c r="A209" s="136" t="s">
        <v>1645</v>
      </c>
      <c r="B209" s="411" t="s">
        <v>1644</v>
      </c>
      <c r="C209" s="406"/>
      <c r="D209" s="131"/>
    </row>
    <row r="210">
      <c r="A210" s="136" t="s">
        <v>1646</v>
      </c>
      <c r="B210" s="136" t="s">
        <v>1647</v>
      </c>
      <c r="C210" s="406"/>
      <c r="D210" s="398"/>
    </row>
    <row r="211">
      <c r="A211" s="136" t="s">
        <v>575</v>
      </c>
      <c r="B211" s="136" t="s">
        <v>469</v>
      </c>
      <c r="C211" s="406"/>
      <c r="D211" s="398"/>
    </row>
    <row r="212">
      <c r="A212" s="131"/>
      <c r="B212" s="401"/>
      <c r="C212" s="406"/>
      <c r="D212" s="410"/>
    </row>
    <row r="213">
      <c r="A213" s="136" t="s">
        <v>410</v>
      </c>
      <c r="B213" s="131"/>
      <c r="C213" s="406"/>
      <c r="D213" s="411">
        <v>26.0</v>
      </c>
    </row>
    <row r="214">
      <c r="A214" s="136" t="s">
        <v>415</v>
      </c>
      <c r="B214" s="131"/>
      <c r="C214" s="406"/>
      <c r="D214" s="411">
        <v>22.0</v>
      </c>
    </row>
    <row r="215">
      <c r="A215" s="131"/>
      <c r="B215" s="131"/>
      <c r="C215" s="406"/>
      <c r="D215" s="398"/>
    </row>
    <row r="216">
      <c r="A216" s="136" t="s">
        <v>380</v>
      </c>
      <c r="B216" s="131"/>
      <c r="C216" s="406"/>
      <c r="D216" s="398"/>
    </row>
    <row r="217">
      <c r="A217" s="136" t="s">
        <v>383</v>
      </c>
      <c r="B217" s="136" t="s">
        <v>1641</v>
      </c>
      <c r="C217" s="406"/>
      <c r="D217" s="398"/>
    </row>
    <row r="218">
      <c r="A218" s="136" t="s">
        <v>385</v>
      </c>
      <c r="B218" s="131"/>
      <c r="C218" s="406"/>
      <c r="D218" s="136">
        <v>21.0</v>
      </c>
    </row>
    <row r="219">
      <c r="A219" s="136" t="s">
        <v>391</v>
      </c>
      <c r="B219" s="131"/>
      <c r="C219" s="406"/>
      <c r="D219" s="398"/>
    </row>
    <row r="220">
      <c r="A220" s="136" t="s">
        <v>383</v>
      </c>
      <c r="B220" s="136" t="s">
        <v>1641</v>
      </c>
      <c r="C220" s="406"/>
      <c r="D220" s="398"/>
    </row>
    <row r="221">
      <c r="A221" s="136" t="s">
        <v>395</v>
      </c>
      <c r="B221" s="398"/>
      <c r="C221" s="406"/>
      <c r="D221" s="411">
        <v>21.0</v>
      </c>
    </row>
    <row r="222">
      <c r="A222" s="136" t="s">
        <v>399</v>
      </c>
      <c r="B222" s="131"/>
      <c r="C222" s="406"/>
      <c r="D222" s="398"/>
    </row>
    <row r="223">
      <c r="A223" s="136" t="s">
        <v>383</v>
      </c>
      <c r="B223" s="136" t="s">
        <v>1641</v>
      </c>
      <c r="C223" s="406"/>
      <c r="D223" s="398"/>
    </row>
    <row r="224">
      <c r="A224" s="136" t="s">
        <v>403</v>
      </c>
      <c r="B224" s="131"/>
      <c r="C224" s="406"/>
      <c r="D224" s="411">
        <v>21.0</v>
      </c>
    </row>
    <row r="225">
      <c r="A225" s="136" t="s">
        <v>295</v>
      </c>
      <c r="B225" s="131"/>
      <c r="C225" s="406"/>
      <c r="D225" s="398"/>
    </row>
    <row r="226">
      <c r="A226" s="136" t="s">
        <v>1648</v>
      </c>
      <c r="B226" s="131"/>
      <c r="C226" s="406"/>
      <c r="D226" s="398"/>
    </row>
    <row r="227">
      <c r="A227" s="136" t="s">
        <v>307</v>
      </c>
      <c r="B227" s="398"/>
      <c r="C227" s="186" t="s">
        <v>268</v>
      </c>
      <c r="D227" s="411">
        <v>51.0</v>
      </c>
    </row>
    <row r="228">
      <c r="A228" s="136" t="s">
        <v>307</v>
      </c>
      <c r="B228" s="136" t="s">
        <v>469</v>
      </c>
      <c r="C228" s="406"/>
      <c r="D228" s="398"/>
    </row>
    <row r="229">
      <c r="A229" s="131"/>
      <c r="B229" s="398"/>
      <c r="C229" s="406"/>
      <c r="D229" s="131"/>
    </row>
    <row r="230">
      <c r="A230" s="136" t="s">
        <v>312</v>
      </c>
      <c r="B230" s="398"/>
      <c r="C230" s="406"/>
      <c r="D230" s="131"/>
    </row>
    <row r="231">
      <c r="A231" s="411" t="s">
        <v>316</v>
      </c>
      <c r="B231" s="398"/>
      <c r="C231" s="406"/>
      <c r="D231" s="398"/>
    </row>
    <row r="232">
      <c r="A232" s="136" t="s">
        <v>1649</v>
      </c>
      <c r="B232" s="398"/>
      <c r="C232" s="406"/>
      <c r="D232" s="398"/>
    </row>
    <row r="233">
      <c r="A233" s="136" t="s">
        <v>325</v>
      </c>
      <c r="B233" s="136" t="s">
        <v>1641</v>
      </c>
      <c r="C233" s="406"/>
      <c r="D233" s="398"/>
    </row>
    <row r="234">
      <c r="A234" s="136" t="s">
        <v>325</v>
      </c>
      <c r="B234" s="186" t="s">
        <v>1641</v>
      </c>
      <c r="C234" s="406"/>
      <c r="D234" s="131"/>
    </row>
    <row r="235">
      <c r="A235" s="136" t="s">
        <v>329</v>
      </c>
      <c r="B235" s="406"/>
      <c r="C235" s="406"/>
      <c r="D235" s="398"/>
    </row>
    <row r="236">
      <c r="A236" s="136" t="s">
        <v>333</v>
      </c>
      <c r="B236" s="131"/>
      <c r="C236" s="406"/>
      <c r="D236" s="398"/>
    </row>
    <row r="237">
      <c r="A237" s="131"/>
      <c r="B237" s="406"/>
      <c r="C237" s="406"/>
      <c r="D237" s="131"/>
    </row>
    <row r="238">
      <c r="A238" s="136" t="s">
        <v>325</v>
      </c>
      <c r="B238" s="186" t="s">
        <v>1641</v>
      </c>
      <c r="C238" s="406"/>
      <c r="D238" s="398"/>
    </row>
    <row r="239">
      <c r="A239" s="136" t="s">
        <v>325</v>
      </c>
      <c r="B239" s="136" t="s">
        <v>1641</v>
      </c>
      <c r="C239" s="406"/>
      <c r="D239" s="398"/>
    </row>
    <row r="240">
      <c r="A240" s="136" t="s">
        <v>344</v>
      </c>
      <c r="B240" s="406"/>
      <c r="C240" s="406"/>
      <c r="D240" s="131"/>
    </row>
    <row r="241">
      <c r="A241" s="136" t="s">
        <v>258</v>
      </c>
      <c r="B241" s="411" t="s">
        <v>572</v>
      </c>
      <c r="C241" s="406"/>
      <c r="D241" s="398"/>
    </row>
    <row r="242">
      <c r="A242" s="136" t="s">
        <v>260</v>
      </c>
      <c r="B242" s="411" t="s">
        <v>663</v>
      </c>
      <c r="C242" s="406"/>
      <c r="D242" s="411">
        <v>3.0</v>
      </c>
    </row>
    <row r="243">
      <c r="A243" s="136" t="s">
        <v>265</v>
      </c>
      <c r="B243" s="411" t="s">
        <v>1626</v>
      </c>
      <c r="C243" s="410"/>
      <c r="D243" s="131"/>
    </row>
    <row r="244">
      <c r="A244" s="136" t="s">
        <v>265</v>
      </c>
      <c r="B244" s="131"/>
      <c r="C244" s="186" t="s">
        <v>268</v>
      </c>
      <c r="D244" s="411">
        <v>1.0</v>
      </c>
    </row>
    <row r="245">
      <c r="A245" s="136" t="s">
        <v>272</v>
      </c>
      <c r="B245" s="411" t="s">
        <v>572</v>
      </c>
      <c r="C245" s="406"/>
      <c r="D245" s="398"/>
    </row>
    <row r="246">
      <c r="A246" s="136" t="s">
        <v>274</v>
      </c>
      <c r="B246" s="411" t="s">
        <v>663</v>
      </c>
      <c r="C246" s="406"/>
      <c r="D246" s="411">
        <v>3.0</v>
      </c>
    </row>
    <row r="247">
      <c r="A247" s="136" t="s">
        <v>265</v>
      </c>
      <c r="B247" s="411" t="s">
        <v>1626</v>
      </c>
      <c r="C247" s="406"/>
      <c r="D247" s="398"/>
    </row>
    <row r="248">
      <c r="A248" s="400" t="s">
        <v>265</v>
      </c>
      <c r="B248" s="131"/>
      <c r="C248" s="186" t="s">
        <v>268</v>
      </c>
      <c r="D248" s="412">
        <v>1.0</v>
      </c>
    </row>
    <row r="249">
      <c r="A249" s="186" t="s">
        <v>1650</v>
      </c>
      <c r="B249" s="136" t="s">
        <v>572</v>
      </c>
      <c r="C249" s="406"/>
      <c r="D249" s="401"/>
    </row>
    <row r="250">
      <c r="A250" s="186" t="s">
        <v>285</v>
      </c>
      <c r="B250" s="411" t="s">
        <v>663</v>
      </c>
      <c r="C250" s="406"/>
      <c r="D250" s="411">
        <v>3.0</v>
      </c>
    </row>
    <row r="251">
      <c r="A251" s="186" t="s">
        <v>265</v>
      </c>
      <c r="B251" s="411" t="s">
        <v>1626</v>
      </c>
      <c r="C251" s="406"/>
      <c r="D251" s="398"/>
    </row>
    <row r="252">
      <c r="A252" s="186" t="s">
        <v>265</v>
      </c>
      <c r="B252" s="398"/>
      <c r="C252" s="186" t="s">
        <v>268</v>
      </c>
      <c r="D252" s="411">
        <v>1.0</v>
      </c>
    </row>
    <row r="253">
      <c r="A253" s="186" t="s">
        <v>582</v>
      </c>
      <c r="B253" s="131"/>
      <c r="C253" s="406"/>
      <c r="D253" s="398"/>
    </row>
    <row r="254">
      <c r="A254" s="186" t="s">
        <v>585</v>
      </c>
      <c r="B254" s="131"/>
      <c r="C254" s="406"/>
      <c r="D254" s="398"/>
    </row>
    <row r="255">
      <c r="A255" s="136" t="s">
        <v>589</v>
      </c>
      <c r="B255" s="398"/>
      <c r="C255" s="406"/>
      <c r="D255" s="398"/>
    </row>
    <row r="256">
      <c r="A256" s="136" t="s">
        <v>592</v>
      </c>
      <c r="B256" s="131"/>
      <c r="C256" s="406"/>
      <c r="D256" s="398"/>
    </row>
    <row r="257">
      <c r="A257" s="136" t="s">
        <v>419</v>
      </c>
      <c r="B257" s="131"/>
      <c r="C257" s="406"/>
      <c r="D257" s="136">
        <v>1.0</v>
      </c>
    </row>
    <row r="258">
      <c r="A258" s="136" t="s">
        <v>423</v>
      </c>
      <c r="B258" s="131"/>
      <c r="C258" s="406"/>
      <c r="D258" s="411">
        <v>1.0</v>
      </c>
    </row>
    <row r="259">
      <c r="A259" s="136" t="s">
        <v>554</v>
      </c>
      <c r="B259" s="411" t="s">
        <v>469</v>
      </c>
      <c r="C259" s="410"/>
      <c r="D259" s="131"/>
    </row>
    <row r="260">
      <c r="A260" s="131"/>
      <c r="B260" s="131"/>
      <c r="C260" s="406"/>
      <c r="D260" s="398"/>
    </row>
    <row r="261">
      <c r="A261" s="136" t="s">
        <v>554</v>
      </c>
      <c r="B261" s="136" t="s">
        <v>469</v>
      </c>
      <c r="C261" s="406"/>
      <c r="D261" s="131"/>
    </row>
    <row r="262">
      <c r="A262" s="131"/>
      <c r="B262" s="131"/>
      <c r="C262" s="406"/>
      <c r="D262" s="398"/>
    </row>
    <row r="263">
      <c r="A263" s="131"/>
      <c r="B263" s="138"/>
      <c r="C263" s="410"/>
      <c r="D263" s="131"/>
    </row>
    <row r="264">
      <c r="A264" s="131"/>
      <c r="B264" s="131"/>
      <c r="C264" s="406"/>
      <c r="D264" s="398"/>
    </row>
    <row r="265">
      <c r="A265" s="136" t="s">
        <v>529</v>
      </c>
      <c r="B265" s="131"/>
      <c r="C265" s="406"/>
      <c r="D265" s="131"/>
    </row>
    <row r="266">
      <c r="A266" s="131"/>
      <c r="B266" s="131"/>
      <c r="C266" s="406"/>
      <c r="D266" s="398"/>
    </row>
    <row r="267">
      <c r="A267" s="136" t="s">
        <v>538</v>
      </c>
      <c r="B267" s="138"/>
      <c r="C267" s="410"/>
      <c r="D267" s="136">
        <v>3.0</v>
      </c>
    </row>
    <row r="268">
      <c r="A268" s="136" t="s">
        <v>703</v>
      </c>
      <c r="B268" s="406"/>
      <c r="C268" s="398"/>
      <c r="D268" s="411">
        <v>10.0</v>
      </c>
    </row>
    <row r="269">
      <c r="A269" s="136" t="s">
        <v>707</v>
      </c>
      <c r="B269" s="406"/>
      <c r="C269" s="398"/>
      <c r="D269" s="411">
        <v>2.0</v>
      </c>
    </row>
    <row r="270">
      <c r="A270" s="131"/>
      <c r="B270" s="406"/>
      <c r="C270" s="398"/>
      <c r="D270" s="398"/>
    </row>
    <row r="271">
      <c r="A271" s="131"/>
      <c r="B271" s="406"/>
      <c r="C271" s="398"/>
      <c r="D271" s="398"/>
    </row>
    <row r="272">
      <c r="A272" s="131"/>
      <c r="B272" s="406"/>
      <c r="C272" s="398"/>
      <c r="D272" s="131"/>
    </row>
    <row r="273">
      <c r="A273" s="131"/>
      <c r="B273" s="406"/>
      <c r="C273" s="398"/>
      <c r="D273" s="131"/>
    </row>
    <row r="274">
      <c r="A274" s="410"/>
      <c r="B274" s="406"/>
      <c r="C274" s="398"/>
      <c r="D274" s="398"/>
    </row>
    <row r="275">
      <c r="A275" s="131"/>
      <c r="B275" s="406"/>
      <c r="C275" s="398"/>
      <c r="D275" s="398"/>
    </row>
    <row r="276">
      <c r="A276" s="398"/>
      <c r="B276" s="406"/>
      <c r="C276" s="398"/>
      <c r="D276" s="398"/>
    </row>
    <row r="277">
      <c r="A277" s="398"/>
      <c r="B277" s="406"/>
      <c r="C277" s="398"/>
      <c r="D277" s="398"/>
    </row>
    <row r="278">
      <c r="A278" s="136" t="s">
        <v>430</v>
      </c>
      <c r="B278" s="406"/>
      <c r="C278" s="398"/>
      <c r="D278" s="398"/>
    </row>
    <row r="279">
      <c r="A279" s="398"/>
      <c r="B279" s="406"/>
      <c r="C279" s="398"/>
      <c r="D279" s="398"/>
    </row>
    <row r="280">
      <c r="A280" s="136" t="s">
        <v>440</v>
      </c>
      <c r="B280" s="406"/>
      <c r="C280" s="398"/>
      <c r="D280" s="131"/>
    </row>
    <row r="281">
      <c r="A281" s="131"/>
      <c r="B281" s="406"/>
      <c r="C281" s="398"/>
      <c r="D281" s="131"/>
    </row>
    <row r="282">
      <c r="A282" s="136" t="s">
        <v>448</v>
      </c>
      <c r="B282" s="406"/>
      <c r="C282" s="398"/>
      <c r="D282" s="131"/>
    </row>
    <row r="283">
      <c r="A283" s="398"/>
      <c r="B283" s="406"/>
      <c r="C283" s="398"/>
      <c r="D283" s="398"/>
    </row>
    <row r="284">
      <c r="A284" s="411" t="s">
        <v>465</v>
      </c>
      <c r="B284" s="406"/>
      <c r="C284" s="398"/>
      <c r="D284" s="411">
        <v>10.0</v>
      </c>
    </row>
    <row r="285">
      <c r="A285" s="411" t="s">
        <v>468</v>
      </c>
      <c r="B285" s="186" t="s">
        <v>469</v>
      </c>
      <c r="C285" s="398"/>
      <c r="D285" s="398"/>
    </row>
    <row r="286">
      <c r="A286" s="398"/>
      <c r="B286" s="406"/>
      <c r="C286" s="398"/>
      <c r="D286" s="398"/>
    </row>
    <row r="287">
      <c r="A287" s="411" t="s">
        <v>460</v>
      </c>
      <c r="B287" s="406"/>
      <c r="C287" s="398"/>
      <c r="D287" s="411">
        <v>10.0</v>
      </c>
    </row>
    <row r="288">
      <c r="A288" s="411" t="s">
        <v>468</v>
      </c>
      <c r="B288" s="186" t="s">
        <v>469</v>
      </c>
      <c r="C288" s="398"/>
      <c r="D288" s="398"/>
    </row>
    <row r="289">
      <c r="A289" s="398"/>
      <c r="B289" s="406"/>
      <c r="C289" s="398"/>
      <c r="D289" s="398"/>
    </row>
    <row r="290">
      <c r="A290" s="411" t="s">
        <v>456</v>
      </c>
      <c r="B290" s="406"/>
      <c r="C290" s="398"/>
      <c r="D290" s="411">
        <v>10.0</v>
      </c>
    </row>
    <row r="291">
      <c r="A291" s="136" t="s">
        <v>468</v>
      </c>
      <c r="B291" s="186" t="s">
        <v>469</v>
      </c>
      <c r="C291" s="398"/>
      <c r="D291" s="398"/>
    </row>
    <row r="292">
      <c r="A292" s="398"/>
      <c r="B292" s="406"/>
      <c r="C292" s="398"/>
      <c r="D292" s="398"/>
    </row>
    <row r="293">
      <c r="A293" s="136" t="s">
        <v>1651</v>
      </c>
      <c r="B293" s="406"/>
      <c r="C293" s="398"/>
      <c r="D293" s="398"/>
    </row>
    <row r="294">
      <c r="A294" s="411" t="s">
        <v>1652</v>
      </c>
      <c r="B294" s="406"/>
      <c r="C294" s="398"/>
      <c r="D294" s="398"/>
    </row>
    <row r="295">
      <c r="A295" s="410"/>
      <c r="B295" s="406"/>
      <c r="C295" s="398"/>
      <c r="D295" s="401"/>
    </row>
    <row r="296">
      <c r="A296" s="401"/>
      <c r="B296" s="406"/>
      <c r="C296" s="401"/>
      <c r="D296" s="401"/>
    </row>
    <row r="297">
      <c r="A297" s="136" t="s">
        <v>1653</v>
      </c>
      <c r="B297" s="406"/>
      <c r="C297" s="398"/>
      <c r="D297" s="131"/>
    </row>
    <row r="298">
      <c r="A298" s="136" t="s">
        <v>1653</v>
      </c>
      <c r="B298" s="406"/>
      <c r="C298" s="398"/>
      <c r="D298" s="398"/>
    </row>
    <row r="299">
      <c r="A299" s="136" t="s">
        <v>1653</v>
      </c>
      <c r="B299" s="406"/>
      <c r="C299" s="398"/>
      <c r="D299" s="131"/>
    </row>
    <row r="300">
      <c r="A300" s="136" t="s">
        <v>1653</v>
      </c>
      <c r="B300" s="406"/>
      <c r="C300" s="398"/>
      <c r="D300" s="398"/>
    </row>
    <row r="301">
      <c r="A301" s="136" t="s">
        <v>596</v>
      </c>
      <c r="B301" s="406"/>
      <c r="C301" s="398"/>
      <c r="D301" s="131"/>
    </row>
    <row r="302">
      <c r="A302" s="131"/>
      <c r="B302" s="406"/>
      <c r="C302" s="398"/>
      <c r="D302" s="398"/>
    </row>
    <row r="303">
      <c r="A303" s="136" t="s">
        <v>603</v>
      </c>
      <c r="B303" s="186" t="s">
        <v>1654</v>
      </c>
      <c r="C303" s="398"/>
      <c r="D303" s="398"/>
    </row>
    <row r="304">
      <c r="A304" s="136" t="s">
        <v>603</v>
      </c>
      <c r="B304" s="186" t="s">
        <v>469</v>
      </c>
      <c r="C304" s="398"/>
      <c r="D304" s="398"/>
    </row>
    <row r="305">
      <c r="A305" s="398"/>
      <c r="B305" s="406"/>
      <c r="C305" s="398"/>
      <c r="D305" s="398"/>
    </row>
    <row r="306">
      <c r="A306" s="411" t="s">
        <v>608</v>
      </c>
      <c r="B306" s="406"/>
      <c r="C306" s="398"/>
      <c r="D306" s="398"/>
    </row>
    <row r="307">
      <c r="A307" s="136" t="s">
        <v>612</v>
      </c>
      <c r="B307" s="406"/>
      <c r="C307" s="398"/>
      <c r="D307" s="398"/>
    </row>
    <row r="308">
      <c r="A308" s="131"/>
      <c r="B308" s="406"/>
      <c r="C308" s="398"/>
      <c r="D308" s="398"/>
    </row>
    <row r="309">
      <c r="A309" s="136" t="s">
        <v>603</v>
      </c>
      <c r="B309" s="186" t="s">
        <v>1655</v>
      </c>
      <c r="C309" s="398"/>
      <c r="D309" s="398"/>
    </row>
    <row r="310">
      <c r="A310" s="131"/>
      <c r="B310" s="406"/>
      <c r="C310" s="398"/>
      <c r="D310" s="398"/>
    </row>
    <row r="311">
      <c r="A311" s="136" t="s">
        <v>603</v>
      </c>
      <c r="B311" s="186" t="s">
        <v>469</v>
      </c>
      <c r="C311" s="398"/>
      <c r="D311" s="398"/>
    </row>
    <row r="312">
      <c r="A312" s="398"/>
      <c r="B312" s="406"/>
      <c r="C312" s="398"/>
      <c r="D312" s="398"/>
    </row>
    <row r="313">
      <c r="A313" s="400" t="s">
        <v>621</v>
      </c>
      <c r="B313" s="410"/>
      <c r="C313" s="406"/>
      <c r="D313" s="401"/>
    </row>
    <row r="314">
      <c r="A314" s="400" t="s">
        <v>625</v>
      </c>
      <c r="B314" s="131"/>
      <c r="C314" s="406"/>
      <c r="D314" s="401"/>
    </row>
    <row r="315">
      <c r="A315" s="131"/>
      <c r="B315" s="398"/>
      <c r="C315" s="406"/>
      <c r="D315" s="398"/>
    </row>
    <row r="316">
      <c r="A316" s="136" t="s">
        <v>603</v>
      </c>
      <c r="B316" s="411" t="s">
        <v>1641</v>
      </c>
      <c r="C316" s="406"/>
      <c r="D316" s="398"/>
    </row>
    <row r="317">
      <c r="A317" s="411" t="s">
        <v>603</v>
      </c>
      <c r="B317" s="411" t="s">
        <v>469</v>
      </c>
      <c r="C317" s="406"/>
      <c r="D317" s="398"/>
    </row>
    <row r="318">
      <c r="A318" s="131"/>
      <c r="B318" s="131"/>
      <c r="C318" s="406"/>
      <c r="D318" s="398"/>
    </row>
    <row r="319">
      <c r="A319" s="136" t="s">
        <v>633</v>
      </c>
      <c r="B319" s="131"/>
      <c r="C319" s="406"/>
      <c r="D319" s="398"/>
    </row>
    <row r="320">
      <c r="A320" s="136" t="s">
        <v>1656</v>
      </c>
      <c r="B320" s="398"/>
      <c r="C320" s="406"/>
      <c r="D320" s="398"/>
    </row>
    <row r="321">
      <c r="A321" s="136" t="s">
        <v>490</v>
      </c>
      <c r="B321" s="411" t="s">
        <v>572</v>
      </c>
      <c r="C321" s="406"/>
      <c r="D321" s="398"/>
    </row>
    <row r="322">
      <c r="A322" s="411" t="s">
        <v>492</v>
      </c>
      <c r="B322" s="398"/>
      <c r="C322" s="186" t="s">
        <v>663</v>
      </c>
      <c r="D322" s="411">
        <v>4.0</v>
      </c>
    </row>
    <row r="323">
      <c r="A323" s="131"/>
      <c r="B323" s="131"/>
      <c r="C323" s="406"/>
      <c r="D323" s="398"/>
    </row>
    <row r="324">
      <c r="A324" s="136" t="s">
        <v>485</v>
      </c>
      <c r="B324" s="136" t="s">
        <v>572</v>
      </c>
      <c r="C324" s="399"/>
      <c r="D324" s="398"/>
    </row>
    <row r="325">
      <c r="A325" s="136" t="s">
        <v>487</v>
      </c>
      <c r="B325" s="406"/>
      <c r="C325" s="411" t="s">
        <v>663</v>
      </c>
      <c r="D325" s="411">
        <v>5.0</v>
      </c>
    </row>
    <row r="326">
      <c r="A326" s="131"/>
      <c r="B326" s="406"/>
      <c r="C326" s="398"/>
      <c r="D326" s="398"/>
    </row>
    <row r="327">
      <c r="A327" s="400" t="s">
        <v>479</v>
      </c>
      <c r="B327" s="186" t="s">
        <v>572</v>
      </c>
      <c r="C327" s="401"/>
      <c r="D327" s="401"/>
    </row>
    <row r="328">
      <c r="A328" s="400" t="s">
        <v>482</v>
      </c>
      <c r="B328" s="406"/>
      <c r="C328" s="136" t="s">
        <v>663</v>
      </c>
      <c r="D328" s="136">
        <v>3.0</v>
      </c>
    </row>
    <row r="329">
      <c r="A329" s="398"/>
      <c r="B329" s="406"/>
      <c r="C329" s="398"/>
      <c r="D329" s="398"/>
    </row>
    <row r="330">
      <c r="A330" s="131"/>
      <c r="B330" s="406"/>
      <c r="C330" s="398"/>
      <c r="D330" s="398"/>
    </row>
    <row r="331">
      <c r="A331" s="131"/>
      <c r="B331" s="406"/>
      <c r="C331" s="131"/>
      <c r="D331" s="131"/>
    </row>
    <row r="332">
      <c r="A332" s="398"/>
      <c r="B332" s="406"/>
      <c r="C332" s="398"/>
      <c r="D332" s="398"/>
    </row>
    <row r="333">
      <c r="A333" s="410"/>
      <c r="B333" s="406"/>
      <c r="C333" s="398"/>
      <c r="D333" s="398"/>
    </row>
    <row r="334">
      <c r="A334" s="131"/>
      <c r="B334" s="406"/>
      <c r="C334" s="131"/>
      <c r="D334" s="131"/>
    </row>
    <row r="335">
      <c r="A335" s="398"/>
      <c r="B335" s="398"/>
      <c r="C335" s="398"/>
      <c r="D335" s="398"/>
    </row>
    <row r="336">
      <c r="A336" s="398"/>
      <c r="B336" s="398"/>
      <c r="C336" s="398"/>
      <c r="D336" s="398"/>
    </row>
    <row r="337">
      <c r="A337" s="398"/>
      <c r="B337" s="398"/>
      <c r="C337" s="398"/>
      <c r="D337" s="398"/>
    </row>
    <row r="338">
      <c r="A338" s="398"/>
      <c r="B338" s="398"/>
      <c r="C338" s="398"/>
      <c r="D338" s="398"/>
    </row>
    <row r="339">
      <c r="A339" s="398"/>
      <c r="B339" s="398"/>
      <c r="C339" s="398"/>
      <c r="D339" s="398"/>
    </row>
    <row r="340">
      <c r="A340" s="398"/>
      <c r="B340" s="398"/>
      <c r="C340" s="398"/>
      <c r="D340" s="398"/>
    </row>
    <row r="341">
      <c r="A341" s="398"/>
      <c r="B341" s="398"/>
      <c r="C341" s="398"/>
      <c r="D341" s="398"/>
    </row>
    <row r="342">
      <c r="A342" s="398"/>
      <c r="B342" s="398"/>
      <c r="C342" s="398"/>
      <c r="D342" s="398"/>
    </row>
    <row r="343">
      <c r="A343" s="411" t="s">
        <v>1171</v>
      </c>
      <c r="B343" s="398"/>
      <c r="C343" s="411" t="s">
        <v>1657</v>
      </c>
      <c r="D343" s="411">
        <v>5.0</v>
      </c>
    </row>
    <row r="344">
      <c r="A344" s="411" t="s">
        <v>325</v>
      </c>
      <c r="B344" s="411" t="s">
        <v>1641</v>
      </c>
      <c r="C344" s="398"/>
      <c r="D344" s="398"/>
    </row>
    <row r="345">
      <c r="A345" s="411" t="s">
        <v>1658</v>
      </c>
      <c r="B345" s="398"/>
      <c r="C345" s="398"/>
      <c r="D345" s="398"/>
    </row>
    <row r="346">
      <c r="A346" s="411" t="s">
        <v>1167</v>
      </c>
      <c r="B346" s="398"/>
      <c r="C346" s="398"/>
      <c r="D346" s="398"/>
    </row>
    <row r="347">
      <c r="A347" s="411" t="s">
        <v>543</v>
      </c>
      <c r="B347" s="398"/>
      <c r="C347" s="398"/>
      <c r="D347" s="398"/>
    </row>
    <row r="348">
      <c r="A348" s="411" t="s">
        <v>521</v>
      </c>
      <c r="B348" s="398"/>
      <c r="C348" s="398"/>
      <c r="D348" s="398"/>
    </row>
    <row r="349">
      <c r="A349" s="136" t="s">
        <v>521</v>
      </c>
      <c r="B349" s="398"/>
      <c r="C349" s="131"/>
      <c r="D349" s="131"/>
    </row>
    <row r="350">
      <c r="A350" s="131"/>
      <c r="B350" s="131"/>
      <c r="C350" s="398"/>
      <c r="D350" s="398"/>
    </row>
    <row r="351">
      <c r="A351" s="131"/>
      <c r="B351" s="398"/>
      <c r="C351" s="398"/>
      <c r="D351" s="398"/>
    </row>
    <row r="352">
      <c r="A352" s="131"/>
      <c r="B352" s="398"/>
      <c r="C352" s="398"/>
      <c r="D352" s="398"/>
    </row>
    <row r="353">
      <c r="A353" s="131"/>
      <c r="B353" s="398"/>
      <c r="C353" s="398"/>
      <c r="D353" s="398"/>
    </row>
    <row r="354">
      <c r="A354" s="131"/>
      <c r="B354" s="398"/>
      <c r="C354" s="398"/>
      <c r="D354" s="398"/>
    </row>
    <row r="355">
      <c r="A355" s="131"/>
      <c r="B355" s="398"/>
      <c r="C355" s="398"/>
      <c r="D355" s="398"/>
    </row>
    <row r="356">
      <c r="A356" s="411" t="s">
        <v>1174</v>
      </c>
      <c r="B356" s="398"/>
      <c r="C356" s="398"/>
      <c r="D356" s="398"/>
    </row>
    <row r="357">
      <c r="A357" s="411" t="s">
        <v>1176</v>
      </c>
      <c r="B357" s="398"/>
      <c r="C357" s="398"/>
      <c r="D357" s="398"/>
    </row>
    <row r="358">
      <c r="A358" s="398"/>
      <c r="B358" s="398"/>
      <c r="C358" s="398"/>
      <c r="D358" s="398"/>
    </row>
    <row r="359">
      <c r="A359" s="398"/>
      <c r="B359" s="398"/>
      <c r="C359" s="398"/>
      <c r="D359" s="398"/>
    </row>
    <row r="360">
      <c r="A360" s="398"/>
      <c r="B360" s="398"/>
      <c r="C360" s="398"/>
      <c r="D360" s="398"/>
    </row>
    <row r="361">
      <c r="A361" s="398"/>
      <c r="B361" s="398"/>
      <c r="C361" s="398"/>
      <c r="D361" s="398"/>
    </row>
    <row r="362">
      <c r="A362" s="131"/>
      <c r="B362" s="398"/>
      <c r="C362" s="398"/>
      <c r="D362" s="398"/>
    </row>
    <row r="363">
      <c r="A363" s="131"/>
      <c r="B363" s="398"/>
      <c r="C363" s="398"/>
      <c r="D363" s="398"/>
    </row>
    <row r="364">
      <c r="A364" s="398"/>
      <c r="B364" s="398"/>
      <c r="C364" s="398"/>
      <c r="D364" s="398"/>
    </row>
    <row r="365">
      <c r="A365" s="398"/>
      <c r="B365" s="398"/>
      <c r="C365" s="398"/>
      <c r="D365" s="398"/>
    </row>
    <row r="366">
      <c r="A366" s="398"/>
      <c r="B366" s="398"/>
      <c r="C366" s="398"/>
      <c r="D366" s="398"/>
    </row>
    <row r="367">
      <c r="A367" s="411" t="s">
        <v>638</v>
      </c>
      <c r="B367" s="398"/>
      <c r="C367" s="398"/>
      <c r="D367" s="398"/>
    </row>
    <row r="368">
      <c r="A368" s="398"/>
      <c r="B368" s="398"/>
      <c r="C368" s="398"/>
      <c r="D368" s="398"/>
    </row>
    <row r="369">
      <c r="A369" s="398"/>
      <c r="B369" s="398"/>
      <c r="C369" s="398"/>
      <c r="D369" s="398"/>
    </row>
    <row r="370">
      <c r="A370" s="411" t="s">
        <v>1187</v>
      </c>
      <c r="B370" s="398"/>
      <c r="C370" s="398"/>
      <c r="D370" s="398"/>
    </row>
    <row r="371">
      <c r="A371" s="398"/>
      <c r="B371" s="398"/>
      <c r="C371" s="398"/>
      <c r="D371" s="398"/>
    </row>
    <row r="372">
      <c r="A372" s="398"/>
      <c r="B372" s="398"/>
      <c r="C372" s="398"/>
      <c r="D372" s="398"/>
    </row>
    <row r="373">
      <c r="A373" s="136" t="s">
        <v>1187</v>
      </c>
      <c r="B373" s="398"/>
      <c r="C373" s="398"/>
      <c r="D373" s="398"/>
    </row>
    <row r="374">
      <c r="A374" s="411" t="s">
        <v>1187</v>
      </c>
      <c r="B374" s="398"/>
      <c r="C374" s="398"/>
      <c r="D374" s="398"/>
    </row>
    <row r="375">
      <c r="A375" s="398"/>
      <c r="B375" s="398"/>
      <c r="C375" s="398"/>
      <c r="D375" s="398"/>
    </row>
    <row r="376">
      <c r="A376" s="131"/>
      <c r="B376" s="398"/>
      <c r="C376" s="398"/>
      <c r="D376" s="398"/>
    </row>
    <row r="377">
      <c r="A377" s="398"/>
      <c r="B377" s="398"/>
      <c r="C377" s="398"/>
      <c r="D377" s="398"/>
    </row>
    <row r="378">
      <c r="A378" s="398"/>
      <c r="B378" s="398"/>
      <c r="C378" s="398"/>
      <c r="D378" s="398"/>
    </row>
    <row r="379">
      <c r="A379" s="131"/>
      <c r="B379" s="398"/>
      <c r="C379" s="398"/>
      <c r="D379" s="398"/>
    </row>
    <row r="380">
      <c r="A380" s="131"/>
      <c r="B380" s="398"/>
      <c r="C380" s="398"/>
      <c r="D380" s="398"/>
    </row>
    <row r="381">
      <c r="A381" s="398"/>
      <c r="B381" s="398"/>
      <c r="C381" s="398"/>
      <c r="D381" s="398"/>
    </row>
    <row r="382">
      <c r="A382" s="398"/>
      <c r="B382" s="398"/>
      <c r="C382" s="398"/>
      <c r="D382" s="398"/>
    </row>
    <row r="383">
      <c r="A383" s="398"/>
      <c r="B383" s="398"/>
      <c r="C383" s="398"/>
      <c r="D383" s="398"/>
    </row>
    <row r="384">
      <c r="A384" s="398"/>
      <c r="B384" s="398"/>
      <c r="C384" s="398"/>
      <c r="D384" s="398"/>
    </row>
    <row r="385">
      <c r="A385" s="398"/>
      <c r="B385" s="398"/>
      <c r="C385" s="398"/>
      <c r="D385" s="398"/>
    </row>
    <row r="386">
      <c r="A386" s="398"/>
      <c r="B386" s="398"/>
      <c r="C386" s="398"/>
      <c r="D386" s="398"/>
    </row>
    <row r="387">
      <c r="A387" s="398"/>
      <c r="B387" s="398"/>
      <c r="C387" s="398"/>
      <c r="D387" s="398"/>
    </row>
    <row r="388">
      <c r="A388" s="398"/>
      <c r="B388" s="398"/>
      <c r="C388" s="398"/>
      <c r="D388" s="398"/>
    </row>
    <row r="389">
      <c r="A389" s="398"/>
      <c r="B389" s="398"/>
      <c r="C389" s="398"/>
      <c r="D389" s="398"/>
    </row>
    <row r="390">
      <c r="A390" s="398"/>
      <c r="B390" s="398"/>
      <c r="C390" s="398"/>
      <c r="D390" s="398"/>
    </row>
    <row r="391">
      <c r="A391" s="398"/>
      <c r="B391" s="398"/>
      <c r="C391" s="398"/>
      <c r="D391" s="398"/>
    </row>
    <row r="392">
      <c r="A392" s="398"/>
      <c r="B392" s="398"/>
      <c r="C392" s="398"/>
      <c r="D392" s="398"/>
    </row>
    <row r="393">
      <c r="A393" s="398"/>
      <c r="B393" s="398"/>
      <c r="C393" s="398"/>
      <c r="D393" s="398"/>
    </row>
    <row r="394">
      <c r="A394" s="398"/>
      <c r="B394" s="398"/>
      <c r="C394" s="398"/>
      <c r="D394" s="398"/>
    </row>
    <row r="395">
      <c r="A395" s="398"/>
      <c r="B395" s="398"/>
      <c r="C395" s="398"/>
      <c r="D395" s="398"/>
    </row>
    <row r="396">
      <c r="A396" s="398"/>
      <c r="B396" s="398"/>
      <c r="C396" s="398"/>
      <c r="D396" s="398"/>
    </row>
    <row r="397">
      <c r="A397" s="398"/>
      <c r="B397" s="398"/>
      <c r="C397" s="398"/>
      <c r="D397" s="398"/>
    </row>
    <row r="398">
      <c r="A398" s="398"/>
      <c r="B398" s="398"/>
      <c r="C398" s="398"/>
      <c r="D398" s="398"/>
    </row>
    <row r="399">
      <c r="A399" s="398"/>
      <c r="B399" s="398"/>
      <c r="C399" s="398"/>
      <c r="D399" s="398"/>
    </row>
    <row r="400">
      <c r="A400" s="398"/>
      <c r="B400" s="398"/>
      <c r="C400" s="398"/>
      <c r="D400" s="398"/>
    </row>
    <row r="401">
      <c r="A401" s="398"/>
      <c r="B401" s="398"/>
      <c r="C401" s="398"/>
      <c r="D401" s="398"/>
    </row>
    <row r="402">
      <c r="A402" s="398"/>
      <c r="B402" s="398"/>
      <c r="C402" s="398"/>
      <c r="D402" s="398"/>
    </row>
    <row r="403">
      <c r="A403" s="398"/>
      <c r="B403" s="398"/>
      <c r="C403" s="398"/>
      <c r="D403" s="398"/>
    </row>
    <row r="404">
      <c r="A404" s="398"/>
      <c r="B404" s="398"/>
      <c r="C404" s="398"/>
      <c r="D404" s="398"/>
    </row>
    <row r="405">
      <c r="A405" s="398"/>
      <c r="B405" s="398"/>
      <c r="C405" s="398"/>
      <c r="D405" s="398"/>
    </row>
    <row r="406">
      <c r="A406" s="398"/>
      <c r="B406" s="398"/>
      <c r="C406" s="398"/>
      <c r="D406" s="398"/>
    </row>
    <row r="407">
      <c r="A407" s="398"/>
      <c r="B407" s="398"/>
      <c r="C407" s="398"/>
      <c r="D407" s="398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13"/>
    <col customWidth="1" min="2" max="2" width="31.0"/>
    <col customWidth="1" min="3" max="3" width="4.5"/>
    <col customWidth="1" min="4" max="4" width="5.25"/>
    <col customWidth="1" min="5" max="5" width="4.38"/>
    <col customWidth="1" min="6" max="6" width="32.63"/>
    <col customWidth="1" min="7" max="7" width="55.63"/>
    <col customWidth="1" min="8" max="8" width="39.63"/>
    <col customWidth="1" min="9" max="9" width="17.88"/>
    <col customWidth="1" min="10" max="10" width="18.38"/>
    <col customWidth="1" min="11" max="11" width="16.63"/>
    <col customWidth="1" min="12" max="12" width="10.25"/>
    <col customWidth="1" min="13" max="13" width="11.63"/>
    <col customWidth="1" min="15" max="15" width="15.5"/>
    <col customWidth="1" min="16" max="16" width="14.25"/>
    <col customWidth="1" min="17" max="17" width="16.5"/>
    <col customWidth="1" min="18" max="18" width="15.75"/>
  </cols>
  <sheetData>
    <row r="1">
      <c r="A1" s="413"/>
      <c r="B1" s="413"/>
      <c r="C1" s="413"/>
      <c r="D1" s="413"/>
      <c r="E1" s="413"/>
      <c r="F1" s="413"/>
      <c r="G1" s="414"/>
      <c r="H1" s="414"/>
      <c r="I1" s="415"/>
      <c r="J1" s="413"/>
      <c r="K1" s="413"/>
      <c r="L1" s="413"/>
      <c r="M1" s="413"/>
      <c r="N1" s="416"/>
      <c r="O1" s="417"/>
      <c r="P1" s="417"/>
      <c r="Q1" s="4" t="s">
        <v>1659</v>
      </c>
      <c r="R1" s="4" t="s">
        <v>1660</v>
      </c>
    </row>
    <row r="2">
      <c r="A2" s="413" t="s">
        <v>1661</v>
      </c>
      <c r="B2" s="418" t="s">
        <v>1662</v>
      </c>
      <c r="C2" s="418" t="s">
        <v>1663</v>
      </c>
      <c r="D2" s="418" t="s">
        <v>1664</v>
      </c>
      <c r="E2" s="418" t="s">
        <v>1665</v>
      </c>
      <c r="F2" s="418" t="s">
        <v>1666</v>
      </c>
      <c r="G2" s="419" t="s">
        <v>1667</v>
      </c>
      <c r="H2" s="419" t="s">
        <v>1668</v>
      </c>
      <c r="I2" s="420" t="s">
        <v>1669</v>
      </c>
      <c r="J2" s="418" t="s">
        <v>1670</v>
      </c>
      <c r="K2" s="418" t="s">
        <v>1671</v>
      </c>
      <c r="L2" s="418" t="s">
        <v>3</v>
      </c>
      <c r="M2" s="413" t="s">
        <v>141</v>
      </c>
      <c r="N2" s="416" t="s">
        <v>1672</v>
      </c>
      <c r="O2" s="421" t="s">
        <v>1673</v>
      </c>
      <c r="P2" s="421" t="s">
        <v>136</v>
      </c>
      <c r="Q2" s="58">
        <v>46208.0</v>
      </c>
      <c r="R2" s="58">
        <v>46216.0</v>
      </c>
    </row>
    <row r="3">
      <c r="A3" s="413"/>
      <c r="B3" s="418"/>
      <c r="C3" s="418"/>
      <c r="D3" s="418"/>
      <c r="E3" s="418"/>
      <c r="F3" s="418"/>
      <c r="G3" s="419"/>
      <c r="H3" s="419"/>
      <c r="I3" s="420"/>
      <c r="J3" s="418"/>
      <c r="K3" s="418"/>
      <c r="L3" s="418"/>
      <c r="M3" s="413"/>
      <c r="N3" s="416"/>
      <c r="O3" s="421"/>
      <c r="P3" s="421"/>
      <c r="Q3" s="55" t="s">
        <v>1674</v>
      </c>
      <c r="R3" s="55" t="s">
        <v>1674</v>
      </c>
    </row>
    <row r="4">
      <c r="A4" s="422" t="s">
        <v>1675</v>
      </c>
      <c r="B4" s="422" t="s">
        <v>1676</v>
      </c>
      <c r="C4" s="285"/>
      <c r="D4" s="285"/>
      <c r="E4" s="285"/>
      <c r="F4" s="422" t="s">
        <v>1677</v>
      </c>
      <c r="G4" s="422" t="s">
        <v>1678</v>
      </c>
      <c r="H4" s="422" t="s">
        <v>1679</v>
      </c>
      <c r="I4" s="342">
        <v>1550000.0</v>
      </c>
      <c r="J4" s="423">
        <v>46038.0</v>
      </c>
      <c r="K4" s="424">
        <v>46234.0</v>
      </c>
      <c r="L4" s="285"/>
      <c r="M4" s="425"/>
      <c r="N4" s="18">
        <v>60.0</v>
      </c>
      <c r="O4" s="17">
        <v>20.0</v>
      </c>
      <c r="P4" s="6">
        <f t="shared" ref="P4:P29" si="1">N4+O4</f>
        <v>80</v>
      </c>
      <c r="Q4" s="7">
        <f t="shared" ref="Q4:Q27" si="2">Q$2-P4</f>
        <v>46128</v>
      </c>
      <c r="R4" s="7">
        <f t="shared" ref="R4:R15" si="3">R$2-P4</f>
        <v>46136</v>
      </c>
    </row>
    <row r="5">
      <c r="A5" s="422" t="s">
        <v>1675</v>
      </c>
      <c r="B5" s="422" t="s">
        <v>72</v>
      </c>
      <c r="C5" s="285"/>
      <c r="D5" s="285"/>
      <c r="E5" s="285"/>
      <c r="F5" s="422" t="s">
        <v>1680</v>
      </c>
      <c r="G5" s="422" t="s">
        <v>1681</v>
      </c>
      <c r="H5" s="422" t="s">
        <v>1679</v>
      </c>
      <c r="I5" s="342">
        <v>1815000.0</v>
      </c>
      <c r="J5" s="423">
        <v>46038.0</v>
      </c>
      <c r="K5" s="424">
        <v>46234.0</v>
      </c>
      <c r="L5" s="285"/>
      <c r="M5" s="425"/>
      <c r="N5" s="18">
        <v>60.0</v>
      </c>
      <c r="O5" s="17">
        <v>20.0</v>
      </c>
      <c r="P5" s="6">
        <f t="shared" si="1"/>
        <v>80</v>
      </c>
      <c r="Q5" s="7">
        <f t="shared" si="2"/>
        <v>46128</v>
      </c>
      <c r="R5" s="7">
        <f t="shared" si="3"/>
        <v>46136</v>
      </c>
    </row>
    <row r="6">
      <c r="A6" s="422" t="s">
        <v>1682</v>
      </c>
      <c r="B6" s="422" t="s">
        <v>920</v>
      </c>
      <c r="C6" s="285"/>
      <c r="D6" s="285"/>
      <c r="E6" s="285"/>
      <c r="F6" s="422" t="s">
        <v>1683</v>
      </c>
      <c r="G6" s="422" t="s">
        <v>1684</v>
      </c>
      <c r="H6" s="422" t="s">
        <v>1685</v>
      </c>
      <c r="I6" s="342">
        <v>2400000.0</v>
      </c>
      <c r="J6" s="423">
        <v>46025.0</v>
      </c>
      <c r="K6" s="424">
        <v>46234.0</v>
      </c>
      <c r="L6" s="285"/>
      <c r="M6" s="426">
        <f>I6+500000</f>
        <v>2900000</v>
      </c>
      <c r="N6" s="18">
        <v>15.0</v>
      </c>
      <c r="O6" s="17">
        <v>20.0</v>
      </c>
      <c r="P6" s="6">
        <f t="shared" si="1"/>
        <v>35</v>
      </c>
      <c r="Q6" s="7">
        <f t="shared" si="2"/>
        <v>46173</v>
      </c>
      <c r="R6" s="7">
        <f t="shared" si="3"/>
        <v>46181</v>
      </c>
    </row>
    <row r="7">
      <c r="A7" s="422" t="s">
        <v>1682</v>
      </c>
      <c r="B7" s="422" t="s">
        <v>39</v>
      </c>
      <c r="C7" s="285"/>
      <c r="D7" s="285"/>
      <c r="E7" s="285"/>
      <c r="F7" s="422" t="s">
        <v>1686</v>
      </c>
      <c r="G7" s="422" t="s">
        <v>305</v>
      </c>
      <c r="H7" s="422" t="s">
        <v>1687</v>
      </c>
      <c r="I7" s="342">
        <v>2300000.0</v>
      </c>
      <c r="J7" s="423">
        <v>46091.0</v>
      </c>
      <c r="K7" s="424">
        <v>46234.0</v>
      </c>
      <c r="L7" s="285"/>
      <c r="M7" s="426">
        <v>2500000.0</v>
      </c>
      <c r="N7" s="18">
        <v>30.0</v>
      </c>
      <c r="O7" s="17">
        <v>20.0</v>
      </c>
      <c r="P7" s="6">
        <f t="shared" si="1"/>
        <v>50</v>
      </c>
      <c r="Q7" s="7">
        <f t="shared" si="2"/>
        <v>46158</v>
      </c>
      <c r="R7" s="7">
        <f t="shared" si="3"/>
        <v>46166</v>
      </c>
    </row>
    <row r="8">
      <c r="A8" s="422" t="s">
        <v>1682</v>
      </c>
      <c r="B8" s="422" t="s">
        <v>42</v>
      </c>
      <c r="C8" s="285"/>
      <c r="D8" s="285"/>
      <c r="E8" s="285"/>
      <c r="F8" s="422" t="s">
        <v>1688</v>
      </c>
      <c r="G8" s="422" t="s">
        <v>309</v>
      </c>
      <c r="H8" s="422" t="s">
        <v>1687</v>
      </c>
      <c r="I8" s="342">
        <v>3300000.0</v>
      </c>
      <c r="J8" s="423">
        <v>46091.0</v>
      </c>
      <c r="K8" s="424">
        <v>46234.0</v>
      </c>
      <c r="L8" s="285"/>
      <c r="M8" s="426">
        <v>3500000.0</v>
      </c>
      <c r="N8" s="18">
        <v>30.0</v>
      </c>
      <c r="O8" s="17">
        <v>20.0</v>
      </c>
      <c r="P8" s="6">
        <f t="shared" si="1"/>
        <v>50</v>
      </c>
      <c r="Q8" s="7">
        <f t="shared" si="2"/>
        <v>46158</v>
      </c>
      <c r="R8" s="7">
        <f t="shared" si="3"/>
        <v>46166</v>
      </c>
    </row>
    <row r="9">
      <c r="A9" s="422" t="s">
        <v>1682</v>
      </c>
      <c r="B9" s="422" t="s">
        <v>14</v>
      </c>
      <c r="C9" s="285"/>
      <c r="D9" s="285"/>
      <c r="E9" s="285"/>
      <c r="F9" s="422" t="s">
        <v>1689</v>
      </c>
      <c r="G9" s="422" t="s">
        <v>1340</v>
      </c>
      <c r="H9" s="422" t="s">
        <v>1687</v>
      </c>
      <c r="I9" s="342">
        <v>5800000.0</v>
      </c>
      <c r="J9" s="423">
        <v>46025.0</v>
      </c>
      <c r="K9" s="424">
        <v>46234.0</v>
      </c>
      <c r="L9" s="285"/>
      <c r="M9" s="426">
        <f>I9+500000</f>
        <v>6300000</v>
      </c>
      <c r="N9" s="18">
        <v>45.0</v>
      </c>
      <c r="O9" s="17">
        <v>20.0</v>
      </c>
      <c r="P9" s="6">
        <f t="shared" si="1"/>
        <v>65</v>
      </c>
      <c r="Q9" s="7">
        <f t="shared" si="2"/>
        <v>46143</v>
      </c>
      <c r="R9" s="7">
        <f t="shared" si="3"/>
        <v>46151</v>
      </c>
    </row>
    <row r="10">
      <c r="A10" s="427" t="s">
        <v>1690</v>
      </c>
      <c r="B10" s="427" t="s">
        <v>29</v>
      </c>
      <c r="C10" s="428"/>
      <c r="D10" s="428"/>
      <c r="E10" s="428"/>
      <c r="F10" s="427" t="s">
        <v>1691</v>
      </c>
      <c r="G10" s="427" t="s">
        <v>1692</v>
      </c>
      <c r="H10" s="427" t="s">
        <v>1693</v>
      </c>
      <c r="I10" s="429">
        <v>4.88E7</v>
      </c>
      <c r="J10" s="430">
        <v>46025.0</v>
      </c>
      <c r="K10" s="431">
        <v>46234.0</v>
      </c>
      <c r="L10" s="428"/>
      <c r="M10" s="432">
        <v>5.75E7</v>
      </c>
      <c r="N10" s="433">
        <v>30.0</v>
      </c>
      <c r="O10" s="434">
        <v>20.0</v>
      </c>
      <c r="P10" s="307">
        <f t="shared" si="1"/>
        <v>50</v>
      </c>
      <c r="Q10" s="435">
        <f t="shared" si="2"/>
        <v>46158</v>
      </c>
      <c r="R10" s="435">
        <f t="shared" si="3"/>
        <v>46166</v>
      </c>
      <c r="S10" s="308"/>
      <c r="T10" s="308"/>
      <c r="U10" s="308"/>
      <c r="V10" s="308"/>
      <c r="W10" s="308"/>
      <c r="X10" s="308"/>
      <c r="Y10" s="308"/>
      <c r="Z10" s="308"/>
    </row>
    <row r="11">
      <c r="A11" s="422" t="s">
        <v>1690</v>
      </c>
      <c r="B11" s="436" t="s">
        <v>1694</v>
      </c>
      <c r="C11" s="285"/>
      <c r="D11" s="285"/>
      <c r="E11" s="285"/>
      <c r="F11" s="436" t="s">
        <v>1695</v>
      </c>
      <c r="G11" s="422" t="s">
        <v>1692</v>
      </c>
      <c r="H11" s="422" t="s">
        <v>1693</v>
      </c>
      <c r="I11" s="437">
        <v>5.23E7</v>
      </c>
      <c r="J11" s="424">
        <v>46174.0</v>
      </c>
      <c r="K11" s="423">
        <f>J11+60</f>
        <v>46234</v>
      </c>
      <c r="L11" s="285"/>
      <c r="M11" s="426">
        <v>5.75E7</v>
      </c>
      <c r="N11" s="18">
        <v>30.0</v>
      </c>
      <c r="O11" s="17">
        <v>20.0</v>
      </c>
      <c r="P11" s="6">
        <f t="shared" si="1"/>
        <v>50</v>
      </c>
      <c r="Q11" s="7">
        <f t="shared" si="2"/>
        <v>46158</v>
      </c>
      <c r="R11" s="7">
        <f t="shared" si="3"/>
        <v>46166</v>
      </c>
    </row>
    <row r="12">
      <c r="A12" s="438" t="s">
        <v>1696</v>
      </c>
      <c r="B12" s="438" t="s">
        <v>67</v>
      </c>
      <c r="C12" s="439"/>
      <c r="D12" s="439"/>
      <c r="E12" s="439"/>
      <c r="F12" s="439"/>
      <c r="G12" s="438" t="s">
        <v>1697</v>
      </c>
      <c r="H12" s="422" t="s">
        <v>1679</v>
      </c>
      <c r="I12" s="440">
        <v>1815000.0</v>
      </c>
      <c r="J12" s="439"/>
      <c r="K12" s="439"/>
      <c r="L12" s="439"/>
      <c r="M12" s="440">
        <v>2815000.0</v>
      </c>
      <c r="N12" s="18">
        <v>60.0</v>
      </c>
      <c r="O12" s="17">
        <v>20.0</v>
      </c>
      <c r="P12" s="6">
        <f t="shared" si="1"/>
        <v>80</v>
      </c>
      <c r="Q12" s="7">
        <f t="shared" si="2"/>
        <v>46128</v>
      </c>
      <c r="R12" s="7">
        <f t="shared" si="3"/>
        <v>46136</v>
      </c>
    </row>
    <row r="13" ht="38.25" customHeight="1">
      <c r="A13" s="441" t="s">
        <v>1698</v>
      </c>
      <c r="B13" s="441" t="s">
        <v>1699</v>
      </c>
      <c r="C13" s="439"/>
      <c r="D13" s="439"/>
      <c r="E13" s="439"/>
      <c r="F13" s="439"/>
      <c r="G13" s="438" t="s">
        <v>1700</v>
      </c>
      <c r="H13" s="422" t="s">
        <v>1679</v>
      </c>
      <c r="I13" s="440">
        <v>1550000.0</v>
      </c>
      <c r="J13" s="439"/>
      <c r="K13" s="439"/>
      <c r="L13" s="439"/>
      <c r="M13" s="439"/>
      <c r="N13" s="18">
        <v>60.0</v>
      </c>
      <c r="O13" s="17">
        <v>20.0</v>
      </c>
      <c r="P13" s="6">
        <f t="shared" si="1"/>
        <v>80</v>
      </c>
      <c r="Q13" s="7">
        <f t="shared" si="2"/>
        <v>46128</v>
      </c>
      <c r="R13" s="7">
        <f t="shared" si="3"/>
        <v>46136</v>
      </c>
    </row>
    <row r="14">
      <c r="A14" s="442" t="s">
        <v>1701</v>
      </c>
      <c r="B14" s="442" t="s">
        <v>61</v>
      </c>
      <c r="C14" s="439"/>
      <c r="D14" s="439"/>
      <c r="E14" s="439"/>
      <c r="F14" s="439"/>
      <c r="G14" s="442" t="s">
        <v>1702</v>
      </c>
      <c r="H14" s="439"/>
      <c r="I14" s="443"/>
      <c r="J14" s="439"/>
      <c r="K14" s="439"/>
      <c r="L14" s="439"/>
      <c r="M14" s="439"/>
      <c r="N14" s="27"/>
      <c r="O14" s="17">
        <v>20.0</v>
      </c>
      <c r="P14" s="6">
        <f t="shared" si="1"/>
        <v>20</v>
      </c>
      <c r="Q14" s="7">
        <f t="shared" si="2"/>
        <v>46188</v>
      </c>
      <c r="R14" s="7">
        <f t="shared" si="3"/>
        <v>46196</v>
      </c>
    </row>
    <row r="15">
      <c r="A15" s="285" t="s">
        <v>1703</v>
      </c>
      <c r="B15" s="444" t="s">
        <v>74</v>
      </c>
      <c r="C15" s="285"/>
      <c r="D15" s="285"/>
      <c r="E15" s="285"/>
      <c r="F15" s="285" t="s">
        <v>1704</v>
      </c>
      <c r="G15" s="422" t="s">
        <v>546</v>
      </c>
      <c r="H15" s="422" t="s">
        <v>1687</v>
      </c>
      <c r="I15" s="445">
        <v>1.55E7</v>
      </c>
      <c r="J15" s="423">
        <v>46055.0</v>
      </c>
      <c r="K15" s="424">
        <v>46234.0</v>
      </c>
      <c r="L15" s="285"/>
      <c r="M15" s="445">
        <f>I15</f>
        <v>15500000</v>
      </c>
      <c r="N15" s="18">
        <v>45.0</v>
      </c>
      <c r="O15" s="17">
        <v>20.0</v>
      </c>
      <c r="P15" s="6">
        <f t="shared" si="1"/>
        <v>65</v>
      </c>
      <c r="Q15" s="7">
        <f t="shared" si="2"/>
        <v>46143</v>
      </c>
      <c r="R15" s="7">
        <f t="shared" si="3"/>
        <v>46151</v>
      </c>
    </row>
    <row r="16">
      <c r="A16" s="446" t="s">
        <v>1701</v>
      </c>
      <c r="B16" s="447" t="s">
        <v>52</v>
      </c>
      <c r="C16" s="428"/>
      <c r="D16" s="428"/>
      <c r="E16" s="428"/>
      <c r="F16" s="428" t="s">
        <v>1705</v>
      </c>
      <c r="G16" s="448" t="s">
        <v>1706</v>
      </c>
      <c r="H16" s="427" t="s">
        <v>1707</v>
      </c>
      <c r="I16" s="449">
        <v>1.3888E7</v>
      </c>
      <c r="J16" s="430">
        <v>46083.0</v>
      </c>
      <c r="K16" s="428"/>
      <c r="L16" s="428"/>
      <c r="M16" s="428"/>
      <c r="N16" s="433">
        <v>30.0</v>
      </c>
      <c r="O16" s="434">
        <v>20.0</v>
      </c>
      <c r="P16" s="307">
        <f t="shared" si="1"/>
        <v>50</v>
      </c>
      <c r="Q16" s="435">
        <f t="shared" si="2"/>
        <v>46158</v>
      </c>
      <c r="R16" s="6"/>
    </row>
    <row r="17">
      <c r="A17" s="428" t="s">
        <v>1701</v>
      </c>
      <c r="B17" s="428" t="s">
        <v>55</v>
      </c>
      <c r="C17" s="428"/>
      <c r="D17" s="428"/>
      <c r="E17" s="428"/>
      <c r="F17" s="428" t="s">
        <v>1708</v>
      </c>
      <c r="G17" s="427" t="s">
        <v>532</v>
      </c>
      <c r="H17" s="427" t="s">
        <v>1707</v>
      </c>
      <c r="I17" s="449">
        <v>1.8717E7</v>
      </c>
      <c r="J17" s="430">
        <v>46083.0</v>
      </c>
      <c r="K17" s="431">
        <v>46234.0</v>
      </c>
      <c r="L17" s="428"/>
      <c r="M17" s="428"/>
      <c r="N17" s="433">
        <v>50.0</v>
      </c>
      <c r="O17" s="434">
        <v>20.0</v>
      </c>
      <c r="P17" s="307">
        <f t="shared" si="1"/>
        <v>70</v>
      </c>
      <c r="Q17" s="435">
        <f t="shared" si="2"/>
        <v>46138</v>
      </c>
      <c r="R17" s="435">
        <f t="shared" ref="R17:R27" si="4">R$2-P17</f>
        <v>46146</v>
      </c>
      <c r="S17" s="308"/>
      <c r="T17" s="308"/>
      <c r="U17" s="308"/>
      <c r="V17" s="308"/>
      <c r="W17" s="308"/>
      <c r="X17" s="308"/>
      <c r="Y17" s="308"/>
      <c r="Z17" s="308"/>
    </row>
    <row r="18">
      <c r="A18" s="285" t="s">
        <v>1701</v>
      </c>
      <c r="B18" s="285" t="s">
        <v>56</v>
      </c>
      <c r="C18" s="285"/>
      <c r="D18" s="285"/>
      <c r="E18" s="285"/>
      <c r="F18" s="285" t="s">
        <v>1709</v>
      </c>
      <c r="G18" s="422" t="s">
        <v>700</v>
      </c>
      <c r="H18" s="422" t="s">
        <v>1707</v>
      </c>
      <c r="I18" s="445">
        <v>2.6752E7</v>
      </c>
      <c r="J18" s="423">
        <v>46083.0</v>
      </c>
      <c r="K18" s="424">
        <v>46234.0</v>
      </c>
      <c r="L18" s="285"/>
      <c r="M18" s="285"/>
      <c r="N18" s="18">
        <v>50.0</v>
      </c>
      <c r="O18" s="17">
        <v>20.0</v>
      </c>
      <c r="P18" s="6">
        <f t="shared" si="1"/>
        <v>70</v>
      </c>
      <c r="Q18" s="7">
        <f t="shared" si="2"/>
        <v>46138</v>
      </c>
      <c r="R18" s="7">
        <f t="shared" si="4"/>
        <v>46146</v>
      </c>
    </row>
    <row r="19">
      <c r="A19" s="285" t="s">
        <v>1701</v>
      </c>
      <c r="B19" s="285" t="s">
        <v>1048</v>
      </c>
      <c r="C19" s="285"/>
      <c r="D19" s="285"/>
      <c r="E19" s="285"/>
      <c r="F19" s="285" t="s">
        <v>1710</v>
      </c>
      <c r="G19" s="422" t="s">
        <v>1711</v>
      </c>
      <c r="H19" s="422" t="s">
        <v>1707</v>
      </c>
      <c r="I19" s="445">
        <v>2.087E7</v>
      </c>
      <c r="J19" s="285"/>
      <c r="K19" s="424">
        <v>46234.0</v>
      </c>
      <c r="L19" s="285"/>
      <c r="M19" s="285"/>
      <c r="N19" s="18">
        <v>30.0</v>
      </c>
      <c r="O19" s="17">
        <v>20.0</v>
      </c>
      <c r="P19" s="6">
        <f t="shared" si="1"/>
        <v>50</v>
      </c>
      <c r="Q19" s="7">
        <f t="shared" si="2"/>
        <v>46158</v>
      </c>
      <c r="R19" s="7">
        <f t="shared" si="4"/>
        <v>46166</v>
      </c>
    </row>
    <row r="20">
      <c r="A20" s="285" t="s">
        <v>1701</v>
      </c>
      <c r="B20" s="436" t="s">
        <v>65</v>
      </c>
      <c r="C20" s="285"/>
      <c r="D20" s="285"/>
      <c r="E20" s="285"/>
      <c r="F20" s="285" t="s">
        <v>1712</v>
      </c>
      <c r="G20" s="422" t="s">
        <v>1713</v>
      </c>
      <c r="H20" s="422" t="s">
        <v>1707</v>
      </c>
      <c r="I20" s="450">
        <v>9680000.0</v>
      </c>
      <c r="J20" s="285"/>
      <c r="K20" s="424">
        <v>46234.0</v>
      </c>
      <c r="L20" s="285"/>
      <c r="M20" s="285"/>
      <c r="N20" s="18">
        <v>30.0</v>
      </c>
      <c r="O20" s="17">
        <v>20.0</v>
      </c>
      <c r="P20" s="6">
        <f t="shared" si="1"/>
        <v>50</v>
      </c>
      <c r="Q20" s="7">
        <f t="shared" si="2"/>
        <v>46158</v>
      </c>
      <c r="R20" s="7">
        <f t="shared" si="4"/>
        <v>46166</v>
      </c>
    </row>
    <row r="21">
      <c r="A21" s="285" t="s">
        <v>1714</v>
      </c>
      <c r="B21" s="444" t="s">
        <v>73</v>
      </c>
      <c r="C21" s="285"/>
      <c r="D21" s="285"/>
      <c r="E21" s="285"/>
      <c r="F21" s="422" t="s">
        <v>1715</v>
      </c>
      <c r="G21" s="285" t="s">
        <v>536</v>
      </c>
      <c r="H21" s="422" t="s">
        <v>1679</v>
      </c>
      <c r="I21" s="445">
        <v>1970000.0</v>
      </c>
      <c r="J21" s="423">
        <v>46098.0</v>
      </c>
      <c r="K21" s="424">
        <v>46234.0</v>
      </c>
      <c r="L21" s="285"/>
      <c r="M21" s="285"/>
      <c r="N21" s="18">
        <v>30.0</v>
      </c>
      <c r="O21" s="17">
        <v>20.0</v>
      </c>
      <c r="P21" s="6">
        <f t="shared" si="1"/>
        <v>50</v>
      </c>
      <c r="Q21" s="7">
        <f t="shared" si="2"/>
        <v>46158</v>
      </c>
      <c r="R21" s="7">
        <f t="shared" si="4"/>
        <v>46166</v>
      </c>
    </row>
    <row r="22" ht="33.75" customHeight="1">
      <c r="A22" s="285" t="s">
        <v>1675</v>
      </c>
      <c r="B22" s="177" t="s">
        <v>68</v>
      </c>
      <c r="C22" s="6"/>
      <c r="D22" s="6"/>
      <c r="E22" s="6"/>
      <c r="F22" s="6" t="s">
        <v>1716</v>
      </c>
      <c r="G22" s="6" t="s">
        <v>475</v>
      </c>
      <c r="H22" s="422" t="s">
        <v>1679</v>
      </c>
      <c r="I22" s="10">
        <v>2020000.0</v>
      </c>
      <c r="J22" s="451">
        <v>46129.0</v>
      </c>
      <c r="K22" s="424">
        <v>46234.0</v>
      </c>
      <c r="L22" s="6"/>
      <c r="M22" s="6"/>
      <c r="N22" s="18">
        <v>30.0</v>
      </c>
      <c r="O22" s="17">
        <v>20.0</v>
      </c>
      <c r="P22" s="6">
        <f t="shared" si="1"/>
        <v>50</v>
      </c>
      <c r="Q22" s="7">
        <f t="shared" si="2"/>
        <v>46158</v>
      </c>
      <c r="R22" s="7">
        <f t="shared" si="4"/>
        <v>46166</v>
      </c>
    </row>
    <row r="23" ht="61.5" customHeight="1">
      <c r="A23" s="285" t="s">
        <v>1675</v>
      </c>
      <c r="B23" s="452" t="s">
        <v>70</v>
      </c>
      <c r="C23" s="6"/>
      <c r="D23" s="6"/>
      <c r="E23" s="6"/>
      <c r="F23" s="6" t="s">
        <v>1717</v>
      </c>
      <c r="G23" s="422" t="s">
        <v>292</v>
      </c>
      <c r="H23" s="422" t="s">
        <v>1679</v>
      </c>
      <c r="I23" s="10">
        <v>1265000.0</v>
      </c>
      <c r="J23" s="451">
        <v>46129.0</v>
      </c>
      <c r="K23" s="424">
        <v>46234.0</v>
      </c>
      <c r="L23" s="6"/>
      <c r="M23" s="6"/>
      <c r="N23" s="18">
        <v>30.0</v>
      </c>
      <c r="O23" s="17">
        <v>20.0</v>
      </c>
      <c r="P23" s="6">
        <f t="shared" si="1"/>
        <v>50</v>
      </c>
      <c r="Q23" s="7">
        <f t="shared" si="2"/>
        <v>46158</v>
      </c>
      <c r="R23" s="7">
        <f t="shared" si="4"/>
        <v>46166</v>
      </c>
    </row>
    <row r="24">
      <c r="A24" s="285" t="s">
        <v>1675</v>
      </c>
      <c r="B24" s="17" t="s">
        <v>1718</v>
      </c>
      <c r="C24" s="6"/>
      <c r="D24" s="6"/>
      <c r="E24" s="6"/>
      <c r="F24" s="17" t="s">
        <v>1719</v>
      </c>
      <c r="G24" s="17" t="s">
        <v>1720</v>
      </c>
      <c r="H24" s="6"/>
      <c r="I24" s="453">
        <v>1.515E7</v>
      </c>
      <c r="J24" s="6"/>
      <c r="K24" s="424">
        <v>46234.0</v>
      </c>
      <c r="L24" s="6"/>
      <c r="M24" s="6"/>
      <c r="N24" s="27"/>
      <c r="O24" s="17">
        <v>20.0</v>
      </c>
      <c r="P24" s="6">
        <f t="shared" si="1"/>
        <v>20</v>
      </c>
      <c r="Q24" s="7">
        <f t="shared" si="2"/>
        <v>46188</v>
      </c>
      <c r="R24" s="7">
        <f t="shared" si="4"/>
        <v>46196</v>
      </c>
    </row>
    <row r="25">
      <c r="A25" s="285" t="s">
        <v>1675</v>
      </c>
      <c r="B25" s="17" t="s">
        <v>1721</v>
      </c>
      <c r="C25" s="6"/>
      <c r="D25" s="6"/>
      <c r="E25" s="6"/>
      <c r="F25" s="17" t="s">
        <v>1719</v>
      </c>
      <c r="G25" s="17" t="s">
        <v>1722</v>
      </c>
      <c r="H25" s="6"/>
      <c r="I25" s="453">
        <v>1.145E7</v>
      </c>
      <c r="J25" s="6"/>
      <c r="K25" s="424">
        <v>46234.0</v>
      </c>
      <c r="L25" s="6"/>
      <c r="M25" s="6"/>
      <c r="N25" s="27"/>
      <c r="O25" s="17">
        <v>20.0</v>
      </c>
      <c r="P25" s="6">
        <f t="shared" si="1"/>
        <v>20</v>
      </c>
      <c r="Q25" s="7">
        <f t="shared" si="2"/>
        <v>46188</v>
      </c>
      <c r="R25" s="7">
        <f t="shared" si="4"/>
        <v>46196</v>
      </c>
    </row>
    <row r="26">
      <c r="A26" s="422" t="s">
        <v>1701</v>
      </c>
      <c r="B26" s="67" t="s">
        <v>1224</v>
      </c>
      <c r="C26" s="103"/>
      <c r="D26" s="103"/>
      <c r="E26" s="103"/>
      <c r="F26" s="67" t="s">
        <v>1723</v>
      </c>
      <c r="G26" s="67" t="s">
        <v>1724</v>
      </c>
      <c r="H26" s="67" t="s">
        <v>1725</v>
      </c>
      <c r="I26" s="454">
        <v>2.275E7</v>
      </c>
      <c r="J26" s="455">
        <v>46133.0</v>
      </c>
      <c r="K26" s="424">
        <v>46234.0</v>
      </c>
      <c r="L26" s="103"/>
      <c r="M26" s="103"/>
      <c r="N26" s="456">
        <v>30.0</v>
      </c>
      <c r="O26" s="17">
        <v>20.0</v>
      </c>
      <c r="P26" s="6">
        <f t="shared" si="1"/>
        <v>50</v>
      </c>
      <c r="Q26" s="7">
        <f t="shared" si="2"/>
        <v>46158</v>
      </c>
      <c r="R26" s="7">
        <f t="shared" si="4"/>
        <v>46166</v>
      </c>
      <c r="S26" s="457"/>
      <c r="T26" s="457"/>
      <c r="U26" s="457"/>
      <c r="V26" s="457"/>
      <c r="W26" s="457"/>
      <c r="X26" s="457"/>
      <c r="Y26" s="457"/>
      <c r="Z26" s="457"/>
    </row>
    <row r="27">
      <c r="A27" s="103" t="s">
        <v>1690</v>
      </c>
      <c r="B27" s="67" t="s">
        <v>75</v>
      </c>
      <c r="C27" s="103"/>
      <c r="D27" s="103"/>
      <c r="E27" s="103"/>
      <c r="F27" s="67" t="s">
        <v>1726</v>
      </c>
      <c r="G27" s="67" t="s">
        <v>1727</v>
      </c>
      <c r="H27" s="67" t="s">
        <v>1728</v>
      </c>
      <c r="I27" s="454">
        <v>3.115E7</v>
      </c>
      <c r="J27" s="455">
        <v>46133.0</v>
      </c>
      <c r="K27" s="424">
        <v>46234.0</v>
      </c>
      <c r="L27" s="6"/>
      <c r="M27" s="6"/>
      <c r="N27" s="18">
        <v>28.0</v>
      </c>
      <c r="O27" s="17">
        <v>20.0</v>
      </c>
      <c r="P27" s="6">
        <f t="shared" si="1"/>
        <v>48</v>
      </c>
      <c r="Q27" s="7">
        <f t="shared" si="2"/>
        <v>46160</v>
      </c>
      <c r="R27" s="7">
        <f t="shared" si="4"/>
        <v>46168</v>
      </c>
    </row>
    <row r="28" ht="63.0" customHeight="1">
      <c r="A28" s="17" t="s">
        <v>1701</v>
      </c>
      <c r="B28" s="17" t="s">
        <v>25</v>
      </c>
      <c r="C28" s="6"/>
      <c r="D28" s="6"/>
      <c r="E28" s="6"/>
      <c r="F28" s="17" t="s">
        <v>1729</v>
      </c>
      <c r="G28" s="17" t="s">
        <v>1730</v>
      </c>
      <c r="H28" s="17" t="s">
        <v>1679</v>
      </c>
      <c r="I28" s="454">
        <v>1.628E7</v>
      </c>
      <c r="J28" s="455">
        <v>46176.87986111111</v>
      </c>
      <c r="K28" s="424">
        <v>46234.0</v>
      </c>
      <c r="L28" s="6"/>
      <c r="M28" s="6"/>
      <c r="N28" s="18"/>
      <c r="O28" s="17">
        <v>20.0</v>
      </c>
      <c r="P28" s="6">
        <f t="shared" si="1"/>
        <v>20</v>
      </c>
      <c r="Q28" s="6"/>
      <c r="R28" s="6"/>
    </row>
    <row r="29" ht="63.0" customHeight="1">
      <c r="A29" s="17" t="s">
        <v>1701</v>
      </c>
      <c r="B29" s="17" t="s">
        <v>1420</v>
      </c>
      <c r="C29" s="6"/>
      <c r="D29" s="6"/>
      <c r="E29" s="6"/>
      <c r="F29" s="17" t="s">
        <v>1731</v>
      </c>
      <c r="G29" s="17" t="s">
        <v>1732</v>
      </c>
      <c r="H29" s="17" t="s">
        <v>1707</v>
      </c>
      <c r="I29" s="454">
        <v>1.3088E7</v>
      </c>
      <c r="J29" s="455">
        <v>46176.87986111111</v>
      </c>
      <c r="K29" s="424">
        <v>46234.0</v>
      </c>
      <c r="L29" s="6"/>
      <c r="M29" s="6"/>
      <c r="N29" s="18"/>
      <c r="O29" s="17">
        <v>20.0</v>
      </c>
      <c r="P29" s="6">
        <f t="shared" si="1"/>
        <v>20</v>
      </c>
      <c r="Q29" s="6"/>
      <c r="R29" s="6"/>
    </row>
    <row r="30">
      <c r="A30" s="6"/>
      <c r="B30" s="6"/>
      <c r="C30" s="6"/>
      <c r="D30" s="6"/>
      <c r="E30" s="6"/>
      <c r="F30" s="6"/>
      <c r="G30" s="6"/>
      <c r="H30" s="6"/>
      <c r="I30" s="454"/>
      <c r="J30" s="6"/>
      <c r="K30" s="6"/>
      <c r="L30" s="6"/>
      <c r="M30" s="6"/>
      <c r="N30" s="27"/>
      <c r="O30" s="6"/>
      <c r="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7"/>
      <c r="O31" s="6"/>
      <c r="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7"/>
      <c r="O32" s="6"/>
      <c r="P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7"/>
      <c r="O33" s="6"/>
      <c r="P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7"/>
      <c r="O34" s="6"/>
      <c r="P34" s="6"/>
    </row>
    <row r="35">
      <c r="N35" s="13"/>
    </row>
    <row r="36">
      <c r="N36" s="13"/>
    </row>
    <row r="37">
      <c r="N37" s="13"/>
    </row>
    <row r="38">
      <c r="N38" s="13"/>
    </row>
    <row r="39">
      <c r="N39" s="13"/>
    </row>
    <row r="40">
      <c r="N40" s="13"/>
    </row>
    <row r="41">
      <c r="N41" s="13"/>
    </row>
    <row r="42">
      <c r="N42" s="13"/>
    </row>
    <row r="43">
      <c r="N43" s="13"/>
    </row>
    <row r="44">
      <c r="N44" s="13"/>
    </row>
    <row r="45">
      <c r="N45" s="13"/>
    </row>
    <row r="46">
      <c r="N46" s="13"/>
    </row>
    <row r="47">
      <c r="N47" s="13"/>
    </row>
    <row r="48">
      <c r="N48" s="13"/>
    </row>
    <row r="49">
      <c r="N49" s="13"/>
    </row>
    <row r="50">
      <c r="N50" s="13"/>
    </row>
    <row r="51">
      <c r="N51" s="13"/>
    </row>
    <row r="52">
      <c r="N52" s="13"/>
    </row>
    <row r="53">
      <c r="N53" s="13"/>
    </row>
    <row r="54">
      <c r="N54" s="13"/>
    </row>
    <row r="55">
      <c r="N55" s="13"/>
    </row>
    <row r="56">
      <c r="N56" s="13"/>
    </row>
    <row r="57">
      <c r="N57" s="13"/>
    </row>
    <row r="58">
      <c r="N58" s="13"/>
    </row>
    <row r="59">
      <c r="N59" s="13"/>
    </row>
    <row r="60">
      <c r="N60" s="13"/>
    </row>
    <row r="61">
      <c r="N61" s="13"/>
    </row>
    <row r="62">
      <c r="N62" s="13"/>
    </row>
    <row r="63">
      <c r="N63" s="13"/>
    </row>
    <row r="64">
      <c r="N64" s="13"/>
    </row>
    <row r="65">
      <c r="N65" s="13"/>
    </row>
    <row r="66">
      <c r="N66" s="13"/>
    </row>
    <row r="67">
      <c r="N67" s="13"/>
    </row>
    <row r="68">
      <c r="N68" s="13"/>
    </row>
    <row r="69">
      <c r="N69" s="13"/>
    </row>
    <row r="70">
      <c r="N70" s="13"/>
    </row>
    <row r="71">
      <c r="N71" s="13"/>
    </row>
    <row r="72">
      <c r="N72" s="13"/>
    </row>
    <row r="73">
      <c r="N73" s="13"/>
    </row>
    <row r="74">
      <c r="N74" s="13"/>
    </row>
    <row r="75">
      <c r="N75" s="13"/>
    </row>
    <row r="76">
      <c r="N76" s="13"/>
    </row>
    <row r="77">
      <c r="N77" s="13"/>
    </row>
    <row r="78">
      <c r="N78" s="13"/>
    </row>
    <row r="79">
      <c r="N79" s="13"/>
    </row>
    <row r="80">
      <c r="N80" s="13"/>
    </row>
    <row r="81">
      <c r="N81" s="13"/>
    </row>
    <row r="82">
      <c r="N82" s="13"/>
    </row>
    <row r="83">
      <c r="N83" s="13"/>
    </row>
    <row r="84">
      <c r="N84" s="13"/>
    </row>
    <row r="85">
      <c r="N85" s="13"/>
    </row>
    <row r="86">
      <c r="N86" s="13"/>
    </row>
    <row r="87">
      <c r="N87" s="13"/>
    </row>
    <row r="88">
      <c r="N88" s="13"/>
    </row>
    <row r="89">
      <c r="N89" s="13"/>
    </row>
    <row r="90">
      <c r="N90" s="13"/>
    </row>
    <row r="91">
      <c r="N91" s="13"/>
    </row>
    <row r="92">
      <c r="N92" s="13"/>
    </row>
    <row r="93">
      <c r="N93" s="13"/>
    </row>
    <row r="94">
      <c r="N94" s="13"/>
    </row>
    <row r="95">
      <c r="N95" s="13"/>
    </row>
    <row r="96">
      <c r="N96" s="13"/>
    </row>
    <row r="97">
      <c r="N97" s="13"/>
    </row>
    <row r="98">
      <c r="N98" s="13"/>
    </row>
    <row r="99">
      <c r="N99" s="13"/>
    </row>
    <row r="100">
      <c r="N100" s="13"/>
    </row>
    <row r="101">
      <c r="N101" s="13"/>
    </row>
    <row r="102">
      <c r="N102" s="13"/>
    </row>
    <row r="103">
      <c r="N103" s="13"/>
    </row>
    <row r="104">
      <c r="N104" s="13"/>
    </row>
    <row r="105">
      <c r="N105" s="13"/>
    </row>
    <row r="106">
      <c r="N106" s="13"/>
    </row>
    <row r="107">
      <c r="N107" s="13"/>
    </row>
    <row r="108">
      <c r="N108" s="13"/>
    </row>
    <row r="109">
      <c r="N109" s="13"/>
    </row>
    <row r="110">
      <c r="N110" s="13"/>
    </row>
    <row r="111">
      <c r="N111" s="13"/>
    </row>
    <row r="112">
      <c r="N112" s="13"/>
    </row>
    <row r="113">
      <c r="N113" s="13"/>
    </row>
    <row r="114">
      <c r="N114" s="13"/>
    </row>
    <row r="115">
      <c r="N115" s="13"/>
    </row>
    <row r="116">
      <c r="N116" s="13"/>
    </row>
    <row r="117">
      <c r="N117" s="13"/>
    </row>
    <row r="118">
      <c r="N118" s="13"/>
    </row>
    <row r="119">
      <c r="N119" s="13"/>
    </row>
    <row r="120">
      <c r="N120" s="13"/>
    </row>
    <row r="121">
      <c r="N121" s="13"/>
    </row>
    <row r="122">
      <c r="N122" s="13"/>
    </row>
    <row r="123">
      <c r="N123" s="13"/>
    </row>
    <row r="124">
      <c r="N124" s="13"/>
    </row>
    <row r="125">
      <c r="N125" s="13"/>
    </row>
    <row r="126">
      <c r="N126" s="13"/>
    </row>
    <row r="127">
      <c r="N127" s="13"/>
    </row>
    <row r="128">
      <c r="N128" s="13"/>
    </row>
    <row r="129">
      <c r="N129" s="13"/>
    </row>
    <row r="130">
      <c r="N130" s="13"/>
    </row>
    <row r="131">
      <c r="N131" s="13"/>
    </row>
    <row r="132">
      <c r="N132" s="13"/>
    </row>
    <row r="133">
      <c r="N133" s="13"/>
    </row>
    <row r="134">
      <c r="N134" s="13"/>
    </row>
    <row r="135">
      <c r="N135" s="13"/>
    </row>
    <row r="136">
      <c r="N136" s="13"/>
    </row>
    <row r="137">
      <c r="N137" s="13"/>
    </row>
    <row r="138">
      <c r="N138" s="13"/>
    </row>
    <row r="139">
      <c r="N139" s="13"/>
    </row>
    <row r="140">
      <c r="N140" s="13"/>
    </row>
    <row r="141">
      <c r="N141" s="13"/>
    </row>
    <row r="142">
      <c r="N142" s="13"/>
    </row>
    <row r="143">
      <c r="N143" s="13"/>
    </row>
    <row r="144">
      <c r="N144" s="13"/>
    </row>
    <row r="145">
      <c r="N145" s="13"/>
    </row>
    <row r="146">
      <c r="N146" s="13"/>
    </row>
    <row r="147">
      <c r="N147" s="13"/>
    </row>
    <row r="148">
      <c r="N148" s="13"/>
    </row>
    <row r="149">
      <c r="N149" s="13"/>
    </row>
    <row r="150">
      <c r="N150" s="13"/>
    </row>
    <row r="151">
      <c r="N151" s="13"/>
    </row>
    <row r="152">
      <c r="N152" s="13"/>
    </row>
    <row r="153">
      <c r="N153" s="13"/>
    </row>
    <row r="154">
      <c r="N154" s="13"/>
    </row>
    <row r="155">
      <c r="N155" s="13"/>
    </row>
    <row r="156">
      <c r="N156" s="13"/>
    </row>
    <row r="157">
      <c r="N157" s="13"/>
    </row>
    <row r="158">
      <c r="N158" s="13"/>
    </row>
    <row r="159">
      <c r="N159" s="13"/>
    </row>
    <row r="160">
      <c r="N160" s="13"/>
    </row>
    <row r="161">
      <c r="N161" s="13"/>
    </row>
    <row r="162">
      <c r="N162" s="13"/>
    </row>
    <row r="163">
      <c r="N163" s="13"/>
    </row>
    <row r="164">
      <c r="N164" s="13"/>
    </row>
    <row r="165">
      <c r="N165" s="13"/>
    </row>
    <row r="166">
      <c r="N166" s="13"/>
    </row>
    <row r="167">
      <c r="N167" s="13"/>
    </row>
    <row r="168">
      <c r="N168" s="13"/>
    </row>
    <row r="169">
      <c r="N169" s="13"/>
    </row>
    <row r="170">
      <c r="N170" s="13"/>
    </row>
    <row r="171">
      <c r="N171" s="13"/>
    </row>
    <row r="172">
      <c r="N172" s="13"/>
    </row>
    <row r="173">
      <c r="N173" s="13"/>
    </row>
    <row r="174">
      <c r="N174" s="13"/>
    </row>
    <row r="175">
      <c r="N175" s="13"/>
    </row>
    <row r="176">
      <c r="N176" s="13"/>
    </row>
    <row r="177">
      <c r="N177" s="13"/>
    </row>
    <row r="178">
      <c r="N178" s="13"/>
    </row>
    <row r="179">
      <c r="N179" s="13"/>
    </row>
    <row r="180">
      <c r="N180" s="13"/>
    </row>
    <row r="181">
      <c r="N181" s="13"/>
    </row>
    <row r="182">
      <c r="N182" s="13"/>
    </row>
    <row r="183">
      <c r="N183" s="13"/>
    </row>
    <row r="184">
      <c r="N184" s="13"/>
    </row>
    <row r="185">
      <c r="N185" s="13"/>
    </row>
    <row r="186">
      <c r="N186" s="13"/>
    </row>
    <row r="187">
      <c r="N187" s="13"/>
    </row>
    <row r="188">
      <c r="N188" s="13"/>
    </row>
    <row r="189">
      <c r="N189" s="13"/>
    </row>
    <row r="190">
      <c r="N190" s="13"/>
    </row>
    <row r="191">
      <c r="N191" s="13"/>
    </row>
    <row r="192">
      <c r="N192" s="13"/>
    </row>
    <row r="193">
      <c r="N193" s="13"/>
    </row>
    <row r="194">
      <c r="N194" s="13"/>
    </row>
    <row r="195">
      <c r="N195" s="13"/>
    </row>
    <row r="196">
      <c r="N196" s="13"/>
    </row>
    <row r="197">
      <c r="N197" s="13"/>
    </row>
    <row r="198">
      <c r="N198" s="13"/>
    </row>
    <row r="199">
      <c r="N199" s="13"/>
    </row>
    <row r="200">
      <c r="N200" s="13"/>
    </row>
    <row r="201">
      <c r="N201" s="13"/>
    </row>
    <row r="202">
      <c r="N202" s="13"/>
    </row>
    <row r="203">
      <c r="N203" s="13"/>
    </row>
    <row r="204">
      <c r="N204" s="13"/>
    </row>
    <row r="205">
      <c r="N205" s="13"/>
    </row>
    <row r="206">
      <c r="N206" s="13"/>
    </row>
    <row r="207">
      <c r="N207" s="13"/>
    </row>
    <row r="208">
      <c r="N208" s="13"/>
    </row>
    <row r="209">
      <c r="N209" s="13"/>
    </row>
    <row r="210">
      <c r="N210" s="13"/>
    </row>
    <row r="211">
      <c r="N211" s="13"/>
    </row>
    <row r="212">
      <c r="N212" s="13"/>
    </row>
    <row r="213">
      <c r="N213" s="13"/>
    </row>
    <row r="214">
      <c r="N214" s="13"/>
    </row>
    <row r="215">
      <c r="N215" s="13"/>
    </row>
    <row r="216">
      <c r="N216" s="13"/>
    </row>
    <row r="217">
      <c r="N217" s="13"/>
    </row>
    <row r="218">
      <c r="N218" s="13"/>
    </row>
    <row r="219">
      <c r="N219" s="13"/>
    </row>
    <row r="220">
      <c r="N220" s="13"/>
    </row>
    <row r="221">
      <c r="N221" s="13"/>
    </row>
    <row r="222">
      <c r="N222" s="13"/>
    </row>
    <row r="223">
      <c r="N223" s="13"/>
    </row>
    <row r="224">
      <c r="N224" s="13"/>
    </row>
    <row r="225">
      <c r="N225" s="13"/>
    </row>
    <row r="226">
      <c r="N226" s="13"/>
    </row>
    <row r="227">
      <c r="N227" s="13"/>
    </row>
    <row r="228">
      <c r="N228" s="13"/>
    </row>
    <row r="229">
      <c r="N229" s="13"/>
    </row>
    <row r="230">
      <c r="N230" s="13"/>
    </row>
    <row r="231">
      <c r="N231" s="13"/>
    </row>
    <row r="232">
      <c r="N232" s="13"/>
    </row>
    <row r="233">
      <c r="N233" s="13"/>
    </row>
    <row r="234">
      <c r="N234" s="13"/>
    </row>
    <row r="235">
      <c r="N235" s="13"/>
    </row>
    <row r="236">
      <c r="N236" s="13"/>
    </row>
    <row r="237">
      <c r="N237" s="13"/>
    </row>
    <row r="238">
      <c r="N238" s="13"/>
    </row>
    <row r="239">
      <c r="N239" s="13"/>
    </row>
    <row r="240">
      <c r="N240" s="13"/>
    </row>
    <row r="241">
      <c r="N241" s="13"/>
    </row>
    <row r="242">
      <c r="N242" s="13"/>
    </row>
    <row r="243">
      <c r="N243" s="13"/>
    </row>
    <row r="244">
      <c r="N244" s="13"/>
    </row>
    <row r="245">
      <c r="N245" s="13"/>
    </row>
    <row r="246">
      <c r="N246" s="13"/>
    </row>
    <row r="247">
      <c r="N247" s="13"/>
    </row>
    <row r="248">
      <c r="N248" s="13"/>
    </row>
    <row r="249">
      <c r="N249" s="13"/>
    </row>
    <row r="250">
      <c r="N250" s="13"/>
    </row>
    <row r="251">
      <c r="N251" s="13"/>
    </row>
    <row r="252">
      <c r="N252" s="13"/>
    </row>
    <row r="253">
      <c r="N253" s="13"/>
    </row>
    <row r="254">
      <c r="N254" s="13"/>
    </row>
    <row r="255">
      <c r="N255" s="13"/>
    </row>
    <row r="256">
      <c r="N256" s="13"/>
    </row>
    <row r="257">
      <c r="N257" s="13"/>
    </row>
    <row r="258">
      <c r="N258" s="13"/>
    </row>
    <row r="259">
      <c r="N259" s="13"/>
    </row>
    <row r="260">
      <c r="N260" s="13"/>
    </row>
    <row r="261">
      <c r="N261" s="13"/>
    </row>
    <row r="262">
      <c r="N262" s="13"/>
    </row>
    <row r="263">
      <c r="N263" s="13"/>
    </row>
    <row r="264">
      <c r="N264" s="13"/>
    </row>
    <row r="265">
      <c r="N265" s="13"/>
    </row>
    <row r="266">
      <c r="N266" s="13"/>
    </row>
    <row r="267">
      <c r="N267" s="13"/>
    </row>
    <row r="268">
      <c r="N268" s="13"/>
    </row>
    <row r="269">
      <c r="N269" s="13"/>
    </row>
    <row r="270">
      <c r="N270" s="13"/>
    </row>
    <row r="271">
      <c r="N271" s="13"/>
    </row>
    <row r="272">
      <c r="N272" s="13"/>
    </row>
    <row r="273">
      <c r="N273" s="13"/>
    </row>
    <row r="274">
      <c r="N274" s="13"/>
    </row>
    <row r="275">
      <c r="N275" s="13"/>
    </row>
    <row r="276">
      <c r="N276" s="13"/>
    </row>
    <row r="277">
      <c r="N277" s="13"/>
    </row>
    <row r="278">
      <c r="N278" s="13"/>
    </row>
    <row r="279">
      <c r="N279" s="13"/>
    </row>
    <row r="280">
      <c r="N280" s="13"/>
    </row>
    <row r="281">
      <c r="N281" s="13"/>
    </row>
    <row r="282">
      <c r="N282" s="13"/>
    </row>
    <row r="283">
      <c r="N283" s="13"/>
    </row>
    <row r="284">
      <c r="N284" s="13"/>
    </row>
    <row r="285">
      <c r="N285" s="13"/>
    </row>
    <row r="286">
      <c r="N286" s="13"/>
    </row>
    <row r="287">
      <c r="N287" s="13"/>
    </row>
    <row r="288">
      <c r="N288" s="13"/>
    </row>
    <row r="289">
      <c r="N289" s="13"/>
    </row>
    <row r="290">
      <c r="N290" s="13"/>
    </row>
    <row r="291">
      <c r="N291" s="13"/>
    </row>
    <row r="292">
      <c r="N292" s="13"/>
    </row>
    <row r="293">
      <c r="N293" s="13"/>
    </row>
    <row r="294">
      <c r="N294" s="13"/>
    </row>
    <row r="295">
      <c r="N295" s="13"/>
    </row>
    <row r="296">
      <c r="N296" s="13"/>
    </row>
    <row r="297">
      <c r="N297" s="13"/>
    </row>
    <row r="298">
      <c r="N298" s="13"/>
    </row>
    <row r="299">
      <c r="N299" s="13"/>
    </row>
    <row r="300">
      <c r="N300" s="13"/>
    </row>
    <row r="301">
      <c r="N301" s="13"/>
    </row>
    <row r="302">
      <c r="N302" s="13"/>
    </row>
    <row r="303">
      <c r="N303" s="13"/>
    </row>
    <row r="304">
      <c r="N304" s="13"/>
    </row>
    <row r="305">
      <c r="N305" s="13"/>
    </row>
    <row r="306">
      <c r="N306" s="13"/>
    </row>
    <row r="307">
      <c r="N307" s="13"/>
    </row>
    <row r="308">
      <c r="N308" s="13"/>
    </row>
    <row r="309">
      <c r="N309" s="13"/>
    </row>
    <row r="310">
      <c r="N310" s="13"/>
    </row>
    <row r="311">
      <c r="N311" s="13"/>
    </row>
    <row r="312">
      <c r="N312" s="13"/>
    </row>
    <row r="313">
      <c r="N313" s="13"/>
    </row>
    <row r="314">
      <c r="N314" s="13"/>
    </row>
    <row r="315">
      <c r="N315" s="13"/>
    </row>
    <row r="316">
      <c r="N316" s="13"/>
    </row>
    <row r="317">
      <c r="N317" s="13"/>
    </row>
    <row r="318">
      <c r="N318" s="13"/>
    </row>
    <row r="319">
      <c r="N319" s="13"/>
    </row>
    <row r="320">
      <c r="N320" s="13"/>
    </row>
    <row r="321">
      <c r="N321" s="13"/>
    </row>
    <row r="322">
      <c r="N322" s="13"/>
    </row>
    <row r="323">
      <c r="N323" s="13"/>
    </row>
    <row r="324">
      <c r="N324" s="13"/>
    </row>
    <row r="325">
      <c r="N325" s="13"/>
    </row>
    <row r="326">
      <c r="N326" s="13"/>
    </row>
    <row r="327">
      <c r="N327" s="13"/>
    </row>
    <row r="328">
      <c r="N328" s="13"/>
    </row>
    <row r="329">
      <c r="N329" s="13"/>
    </row>
    <row r="330">
      <c r="N330" s="13"/>
    </row>
    <row r="331">
      <c r="N331" s="13"/>
    </row>
    <row r="332">
      <c r="N332" s="13"/>
    </row>
    <row r="333">
      <c r="N333" s="13"/>
    </row>
    <row r="334">
      <c r="N334" s="13"/>
    </row>
    <row r="335">
      <c r="N335" s="13"/>
    </row>
    <row r="336">
      <c r="N336" s="13"/>
    </row>
    <row r="337">
      <c r="N337" s="13"/>
    </row>
    <row r="338">
      <c r="N338" s="13"/>
    </row>
    <row r="339">
      <c r="N339" s="13"/>
    </row>
    <row r="340">
      <c r="N340" s="13"/>
    </row>
    <row r="341">
      <c r="N341" s="13"/>
    </row>
    <row r="342">
      <c r="N342" s="13"/>
    </row>
    <row r="343">
      <c r="N343" s="13"/>
    </row>
    <row r="344">
      <c r="N344" s="13"/>
    </row>
    <row r="345">
      <c r="N345" s="13"/>
    </row>
    <row r="346">
      <c r="N346" s="13"/>
    </row>
    <row r="347">
      <c r="N347" s="13"/>
    </row>
    <row r="348">
      <c r="N348" s="13"/>
    </row>
    <row r="349">
      <c r="N349" s="13"/>
    </row>
    <row r="350">
      <c r="N350" s="13"/>
    </row>
    <row r="351">
      <c r="N351" s="13"/>
    </row>
    <row r="352">
      <c r="N352" s="13"/>
    </row>
    <row r="353">
      <c r="N353" s="13"/>
    </row>
    <row r="354">
      <c r="N354" s="13"/>
    </row>
    <row r="355">
      <c r="N355" s="13"/>
    </row>
    <row r="356">
      <c r="N356" s="13"/>
    </row>
    <row r="357">
      <c r="N357" s="13"/>
    </row>
    <row r="358">
      <c r="N358" s="13"/>
    </row>
    <row r="359">
      <c r="N359" s="13"/>
    </row>
    <row r="360">
      <c r="N360" s="13"/>
    </row>
    <row r="361">
      <c r="N361" s="13"/>
    </row>
    <row r="362">
      <c r="N362" s="13"/>
    </row>
    <row r="363">
      <c r="N363" s="13"/>
    </row>
    <row r="364">
      <c r="N364" s="13"/>
    </row>
    <row r="365">
      <c r="N365" s="13"/>
    </row>
    <row r="366">
      <c r="N366" s="13"/>
    </row>
    <row r="367">
      <c r="N367" s="13"/>
    </row>
    <row r="368">
      <c r="N368" s="13"/>
    </row>
    <row r="369">
      <c r="N369" s="13"/>
    </row>
    <row r="370">
      <c r="N370" s="13"/>
    </row>
    <row r="371">
      <c r="N371" s="13"/>
    </row>
    <row r="372">
      <c r="N372" s="13"/>
    </row>
    <row r="373">
      <c r="N373" s="13"/>
    </row>
    <row r="374">
      <c r="N374" s="13"/>
    </row>
    <row r="375">
      <c r="N375" s="13"/>
    </row>
    <row r="376">
      <c r="N376" s="13"/>
    </row>
    <row r="377">
      <c r="N377" s="13"/>
    </row>
    <row r="378">
      <c r="N378" s="13"/>
    </row>
    <row r="379">
      <c r="N379" s="13"/>
    </row>
    <row r="380">
      <c r="N380" s="13"/>
    </row>
    <row r="381">
      <c r="N381" s="13"/>
    </row>
    <row r="382">
      <c r="N382" s="13"/>
    </row>
    <row r="383">
      <c r="N383" s="13"/>
    </row>
    <row r="384">
      <c r="N384" s="13"/>
    </row>
    <row r="385">
      <c r="N385" s="13"/>
    </row>
    <row r="386">
      <c r="N386" s="13"/>
    </row>
    <row r="387">
      <c r="N387" s="13"/>
    </row>
    <row r="388">
      <c r="N388" s="13"/>
    </row>
    <row r="389">
      <c r="N389" s="13"/>
    </row>
    <row r="390">
      <c r="N390" s="13"/>
    </row>
    <row r="391">
      <c r="N391" s="13"/>
    </row>
    <row r="392">
      <c r="N392" s="13"/>
    </row>
    <row r="393">
      <c r="N393" s="13"/>
    </row>
    <row r="394">
      <c r="N394" s="13"/>
    </row>
    <row r="395">
      <c r="N395" s="13"/>
    </row>
    <row r="396">
      <c r="N396" s="13"/>
    </row>
    <row r="397">
      <c r="N397" s="13"/>
    </row>
    <row r="398">
      <c r="N398" s="13"/>
    </row>
    <row r="399">
      <c r="N399" s="13"/>
    </row>
    <row r="400">
      <c r="N400" s="13"/>
    </row>
    <row r="401">
      <c r="N401" s="13"/>
    </row>
    <row r="402">
      <c r="N402" s="13"/>
    </row>
    <row r="403">
      <c r="N403" s="13"/>
    </row>
    <row r="404">
      <c r="N404" s="13"/>
    </row>
    <row r="405">
      <c r="N405" s="13"/>
    </row>
    <row r="406">
      <c r="N406" s="13"/>
    </row>
    <row r="407">
      <c r="N407" s="13"/>
    </row>
    <row r="408">
      <c r="N408" s="13"/>
    </row>
    <row r="409">
      <c r="N409" s="13"/>
    </row>
    <row r="410">
      <c r="N410" s="13"/>
    </row>
    <row r="411">
      <c r="N411" s="13"/>
    </row>
    <row r="412">
      <c r="N412" s="13"/>
    </row>
    <row r="413">
      <c r="N413" s="13"/>
    </row>
    <row r="414">
      <c r="N414" s="13"/>
    </row>
    <row r="415">
      <c r="N415" s="13"/>
    </row>
    <row r="416">
      <c r="N416" s="13"/>
    </row>
    <row r="417">
      <c r="N417" s="13"/>
    </row>
    <row r="418">
      <c r="N418" s="13"/>
    </row>
    <row r="419">
      <c r="N419" s="13"/>
    </row>
    <row r="420">
      <c r="N420" s="13"/>
    </row>
    <row r="421">
      <c r="N421" s="13"/>
    </row>
    <row r="422">
      <c r="N422" s="13"/>
    </row>
    <row r="423">
      <c r="N423" s="13"/>
    </row>
    <row r="424">
      <c r="N424" s="13"/>
    </row>
    <row r="425">
      <c r="N425" s="13"/>
    </row>
    <row r="426">
      <c r="N426" s="13"/>
    </row>
    <row r="427">
      <c r="N427" s="13"/>
    </row>
    <row r="428">
      <c r="N428" s="13"/>
    </row>
    <row r="429">
      <c r="N429" s="13"/>
    </row>
    <row r="430">
      <c r="N430" s="13"/>
    </row>
    <row r="431">
      <c r="N431" s="13"/>
    </row>
    <row r="432">
      <c r="N432" s="13"/>
    </row>
    <row r="433">
      <c r="N433" s="13"/>
    </row>
    <row r="434">
      <c r="N434" s="13"/>
    </row>
    <row r="435">
      <c r="N435" s="13"/>
    </row>
    <row r="436">
      <c r="N436" s="13"/>
    </row>
    <row r="437">
      <c r="N437" s="13"/>
    </row>
    <row r="438">
      <c r="N438" s="13"/>
    </row>
    <row r="439">
      <c r="N439" s="13"/>
    </row>
    <row r="440">
      <c r="N440" s="13"/>
    </row>
    <row r="441">
      <c r="N441" s="13"/>
    </row>
    <row r="442">
      <c r="N442" s="13"/>
    </row>
    <row r="443">
      <c r="N443" s="13"/>
    </row>
    <row r="444">
      <c r="N444" s="13"/>
    </row>
    <row r="445">
      <c r="N445" s="13"/>
    </row>
    <row r="446">
      <c r="N446" s="13"/>
    </row>
    <row r="447">
      <c r="N447" s="13"/>
    </row>
    <row r="448">
      <c r="N448" s="13"/>
    </row>
    <row r="449">
      <c r="N449" s="13"/>
    </row>
    <row r="450">
      <c r="N450" s="13"/>
    </row>
    <row r="451">
      <c r="N451" s="13"/>
    </row>
    <row r="452">
      <c r="N452" s="13"/>
    </row>
    <row r="453">
      <c r="N453" s="13"/>
    </row>
    <row r="454">
      <c r="N454" s="13"/>
    </row>
    <row r="455">
      <c r="N455" s="13"/>
    </row>
    <row r="456">
      <c r="N456" s="13"/>
    </row>
    <row r="457">
      <c r="N457" s="13"/>
    </row>
    <row r="458">
      <c r="N458" s="13"/>
    </row>
    <row r="459">
      <c r="N459" s="13"/>
    </row>
    <row r="460">
      <c r="N460" s="13"/>
    </row>
    <row r="461">
      <c r="N461" s="13"/>
    </row>
    <row r="462">
      <c r="N462" s="13"/>
    </row>
    <row r="463">
      <c r="N463" s="13"/>
    </row>
    <row r="464">
      <c r="N464" s="13"/>
    </row>
    <row r="465">
      <c r="N465" s="13"/>
    </row>
    <row r="466">
      <c r="N466" s="13"/>
    </row>
    <row r="467">
      <c r="N467" s="13"/>
    </row>
    <row r="468">
      <c r="N468" s="13"/>
    </row>
    <row r="469">
      <c r="N469" s="13"/>
    </row>
    <row r="470">
      <c r="N470" s="13"/>
    </row>
    <row r="471">
      <c r="N471" s="13"/>
    </row>
    <row r="472">
      <c r="N472" s="13"/>
    </row>
    <row r="473">
      <c r="N473" s="13"/>
    </row>
    <row r="474">
      <c r="N474" s="13"/>
    </row>
    <row r="475">
      <c r="N475" s="13"/>
    </row>
    <row r="476">
      <c r="N476" s="13"/>
    </row>
    <row r="477">
      <c r="N477" s="13"/>
    </row>
    <row r="478">
      <c r="N478" s="13"/>
    </row>
    <row r="479">
      <c r="N479" s="13"/>
    </row>
    <row r="480">
      <c r="N480" s="13"/>
    </row>
    <row r="481">
      <c r="N481" s="13"/>
    </row>
    <row r="482">
      <c r="N482" s="13"/>
    </row>
    <row r="483">
      <c r="N483" s="13"/>
    </row>
    <row r="484">
      <c r="N484" s="13"/>
    </row>
    <row r="485">
      <c r="N485" s="13"/>
    </row>
    <row r="486">
      <c r="N486" s="13"/>
    </row>
    <row r="487">
      <c r="N487" s="13"/>
    </row>
    <row r="488">
      <c r="N488" s="13"/>
    </row>
    <row r="489">
      <c r="N489" s="13"/>
    </row>
    <row r="490">
      <c r="N490" s="13"/>
    </row>
    <row r="491">
      <c r="N491" s="13"/>
    </row>
    <row r="492">
      <c r="N492" s="13"/>
    </row>
    <row r="493">
      <c r="N493" s="13"/>
    </row>
    <row r="494">
      <c r="N494" s="13"/>
    </row>
    <row r="495">
      <c r="N495" s="13"/>
    </row>
    <row r="496">
      <c r="N496" s="13"/>
    </row>
    <row r="497">
      <c r="N497" s="13"/>
    </row>
    <row r="498">
      <c r="N498" s="13"/>
    </row>
    <row r="499">
      <c r="N499" s="13"/>
    </row>
    <row r="500">
      <c r="N500" s="13"/>
    </row>
    <row r="501">
      <c r="N501" s="13"/>
    </row>
    <row r="502">
      <c r="N502" s="13"/>
    </row>
    <row r="503">
      <c r="N503" s="13"/>
    </row>
    <row r="504">
      <c r="N504" s="13"/>
    </row>
    <row r="505">
      <c r="N505" s="13"/>
    </row>
    <row r="506">
      <c r="N506" s="13"/>
    </row>
    <row r="507">
      <c r="N507" s="13"/>
    </row>
    <row r="508">
      <c r="N508" s="13"/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  <row r="521">
      <c r="N521" s="13"/>
    </row>
    <row r="522">
      <c r="N522" s="13"/>
    </row>
    <row r="523">
      <c r="N523" s="13"/>
    </row>
    <row r="524">
      <c r="N524" s="13"/>
    </row>
    <row r="525">
      <c r="N525" s="13"/>
    </row>
    <row r="526">
      <c r="N526" s="13"/>
    </row>
    <row r="527">
      <c r="N527" s="13"/>
    </row>
    <row r="528">
      <c r="N528" s="13"/>
    </row>
    <row r="529">
      <c r="N529" s="13"/>
    </row>
    <row r="530">
      <c r="N530" s="13"/>
    </row>
    <row r="531">
      <c r="N531" s="13"/>
    </row>
    <row r="532">
      <c r="N532" s="13"/>
    </row>
    <row r="533">
      <c r="N533" s="13"/>
    </row>
    <row r="534">
      <c r="N534" s="13"/>
    </row>
    <row r="535">
      <c r="N535" s="13"/>
    </row>
    <row r="536">
      <c r="N536" s="13"/>
    </row>
    <row r="537">
      <c r="N537" s="13"/>
    </row>
    <row r="538">
      <c r="N538" s="13"/>
    </row>
    <row r="539">
      <c r="N539" s="13"/>
    </row>
    <row r="540">
      <c r="N540" s="13"/>
    </row>
    <row r="541">
      <c r="N541" s="13"/>
    </row>
    <row r="542">
      <c r="N542" s="13"/>
    </row>
    <row r="543">
      <c r="N543" s="13"/>
    </row>
    <row r="544">
      <c r="N544" s="13"/>
    </row>
    <row r="545">
      <c r="N545" s="13"/>
    </row>
    <row r="546">
      <c r="N546" s="13"/>
    </row>
    <row r="547">
      <c r="N547" s="13"/>
    </row>
    <row r="548">
      <c r="N548" s="13"/>
    </row>
    <row r="549">
      <c r="N549" s="13"/>
    </row>
    <row r="550">
      <c r="N550" s="13"/>
    </row>
    <row r="551">
      <c r="N551" s="13"/>
    </row>
    <row r="552">
      <c r="N552" s="13"/>
    </row>
    <row r="553">
      <c r="N553" s="13"/>
    </row>
    <row r="554">
      <c r="N554" s="13"/>
    </row>
    <row r="555">
      <c r="N555" s="13"/>
    </row>
    <row r="556">
      <c r="N556" s="13"/>
    </row>
    <row r="557">
      <c r="N557" s="13"/>
    </row>
    <row r="558">
      <c r="N558" s="13"/>
    </row>
    <row r="559">
      <c r="N559" s="13"/>
    </row>
    <row r="560">
      <c r="N560" s="13"/>
    </row>
    <row r="561">
      <c r="N561" s="13"/>
    </row>
    <row r="562">
      <c r="N562" s="13"/>
    </row>
    <row r="563">
      <c r="N563" s="13"/>
    </row>
    <row r="564">
      <c r="N564" s="13"/>
    </row>
    <row r="565">
      <c r="N565" s="13"/>
    </row>
    <row r="566">
      <c r="N566" s="13"/>
    </row>
    <row r="567">
      <c r="N567" s="13"/>
    </row>
    <row r="568">
      <c r="N568" s="13"/>
    </row>
    <row r="569">
      <c r="N569" s="13"/>
    </row>
    <row r="570">
      <c r="N570" s="13"/>
    </row>
    <row r="571">
      <c r="N571" s="13"/>
    </row>
    <row r="572">
      <c r="N572" s="13"/>
    </row>
    <row r="573">
      <c r="N573" s="13"/>
    </row>
    <row r="574">
      <c r="N574" s="13"/>
    </row>
    <row r="575">
      <c r="N575" s="13"/>
    </row>
    <row r="576">
      <c r="N576" s="13"/>
    </row>
    <row r="577">
      <c r="N577" s="13"/>
    </row>
    <row r="578">
      <c r="N578" s="13"/>
    </row>
    <row r="579">
      <c r="N579" s="13"/>
    </row>
    <row r="580">
      <c r="N580" s="13"/>
    </row>
    <row r="581">
      <c r="N581" s="13"/>
    </row>
    <row r="582">
      <c r="N582" s="13"/>
    </row>
    <row r="583">
      <c r="N583" s="13"/>
    </row>
    <row r="584">
      <c r="N584" s="13"/>
    </row>
    <row r="585">
      <c r="N585" s="13"/>
    </row>
    <row r="586">
      <c r="N586" s="13"/>
    </row>
    <row r="587">
      <c r="N587" s="13"/>
    </row>
    <row r="588">
      <c r="N588" s="13"/>
    </row>
    <row r="589">
      <c r="N589" s="13"/>
    </row>
    <row r="590">
      <c r="N590" s="13"/>
    </row>
    <row r="591">
      <c r="N591" s="13"/>
    </row>
    <row r="592">
      <c r="N592" s="13"/>
    </row>
    <row r="593">
      <c r="N593" s="13"/>
    </row>
    <row r="594">
      <c r="N594" s="13"/>
    </row>
    <row r="595">
      <c r="N595" s="13"/>
    </row>
    <row r="596">
      <c r="N596" s="13"/>
    </row>
    <row r="597">
      <c r="N597" s="13"/>
    </row>
    <row r="598">
      <c r="N598" s="13"/>
    </row>
    <row r="599">
      <c r="N599" s="13"/>
    </row>
    <row r="600">
      <c r="N600" s="13"/>
    </row>
    <row r="601">
      <c r="N601" s="13"/>
    </row>
    <row r="602">
      <c r="N602" s="13"/>
    </row>
    <row r="603">
      <c r="N603" s="13"/>
    </row>
    <row r="604">
      <c r="N604" s="13"/>
    </row>
    <row r="605">
      <c r="N605" s="13"/>
    </row>
    <row r="606">
      <c r="N606" s="13"/>
    </row>
    <row r="607">
      <c r="N607" s="13"/>
    </row>
    <row r="608">
      <c r="N608" s="13"/>
    </row>
    <row r="609">
      <c r="N609" s="13"/>
    </row>
    <row r="610">
      <c r="N610" s="13"/>
    </row>
    <row r="611">
      <c r="N611" s="13"/>
    </row>
    <row r="612">
      <c r="N612" s="13"/>
    </row>
    <row r="613">
      <c r="N613" s="13"/>
    </row>
    <row r="614">
      <c r="N614" s="13"/>
    </row>
    <row r="615">
      <c r="N615" s="13"/>
    </row>
    <row r="616">
      <c r="N616" s="13"/>
    </row>
    <row r="617">
      <c r="N617" s="13"/>
    </row>
    <row r="618">
      <c r="N618" s="13"/>
    </row>
    <row r="619">
      <c r="N619" s="13"/>
    </row>
    <row r="620">
      <c r="N620" s="13"/>
    </row>
    <row r="621">
      <c r="N621" s="13"/>
    </row>
    <row r="622">
      <c r="N622" s="13"/>
    </row>
    <row r="623">
      <c r="N623" s="13"/>
    </row>
    <row r="624">
      <c r="N624" s="13"/>
    </row>
    <row r="625">
      <c r="N625" s="13"/>
    </row>
    <row r="626">
      <c r="N626" s="13"/>
    </row>
    <row r="627">
      <c r="N627" s="13"/>
    </row>
    <row r="628">
      <c r="N628" s="13"/>
    </row>
    <row r="629">
      <c r="N629" s="13"/>
    </row>
    <row r="630">
      <c r="N630" s="13"/>
    </row>
    <row r="631">
      <c r="N631" s="13"/>
    </row>
    <row r="632">
      <c r="N632" s="13"/>
    </row>
    <row r="633">
      <c r="N633" s="13"/>
    </row>
    <row r="634">
      <c r="N634" s="13"/>
    </row>
    <row r="635">
      <c r="N635" s="13"/>
    </row>
    <row r="636">
      <c r="N636" s="13"/>
    </row>
    <row r="637">
      <c r="N637" s="13"/>
    </row>
    <row r="638">
      <c r="N638" s="13"/>
    </row>
    <row r="639">
      <c r="N639" s="13"/>
    </row>
    <row r="640">
      <c r="N640" s="13"/>
    </row>
    <row r="641">
      <c r="N641" s="13"/>
    </row>
    <row r="642">
      <c r="N642" s="13"/>
    </row>
    <row r="643">
      <c r="N643" s="13"/>
    </row>
    <row r="644">
      <c r="N644" s="13"/>
    </row>
    <row r="645">
      <c r="N645" s="13"/>
    </row>
    <row r="646">
      <c r="N646" s="13"/>
    </row>
    <row r="647">
      <c r="N647" s="13"/>
    </row>
    <row r="648">
      <c r="N648" s="13"/>
    </row>
    <row r="649">
      <c r="N649" s="13"/>
    </row>
    <row r="650">
      <c r="N650" s="13"/>
    </row>
    <row r="651">
      <c r="N651" s="13"/>
    </row>
    <row r="652">
      <c r="N652" s="13"/>
    </row>
    <row r="653">
      <c r="N653" s="13"/>
    </row>
    <row r="654">
      <c r="N654" s="13"/>
    </row>
    <row r="655">
      <c r="N655" s="13"/>
    </row>
    <row r="656">
      <c r="N656" s="13"/>
    </row>
    <row r="657">
      <c r="N657" s="13"/>
    </row>
    <row r="658">
      <c r="N658" s="13"/>
    </row>
    <row r="659">
      <c r="N659" s="13"/>
    </row>
    <row r="660">
      <c r="N660" s="13"/>
    </row>
    <row r="661">
      <c r="N661" s="13"/>
    </row>
    <row r="662">
      <c r="N662" s="13"/>
    </row>
    <row r="663">
      <c r="N663" s="13"/>
    </row>
    <row r="664">
      <c r="N664" s="13"/>
    </row>
    <row r="665">
      <c r="N665" s="13"/>
    </row>
    <row r="666">
      <c r="N666" s="13"/>
    </row>
    <row r="667">
      <c r="N667" s="13"/>
    </row>
    <row r="668">
      <c r="N668" s="13"/>
    </row>
    <row r="669">
      <c r="N669" s="13"/>
    </row>
    <row r="670">
      <c r="N670" s="13"/>
    </row>
    <row r="671">
      <c r="N671" s="13"/>
    </row>
    <row r="672">
      <c r="N672" s="13"/>
    </row>
    <row r="673">
      <c r="N673" s="13"/>
    </row>
    <row r="674">
      <c r="N674" s="13"/>
    </row>
    <row r="675">
      <c r="N675" s="13"/>
    </row>
    <row r="676">
      <c r="N676" s="13"/>
    </row>
    <row r="677">
      <c r="N677" s="13"/>
    </row>
    <row r="678">
      <c r="N678" s="13"/>
    </row>
    <row r="679">
      <c r="N679" s="13"/>
    </row>
    <row r="680">
      <c r="N680" s="13"/>
    </row>
    <row r="681">
      <c r="N681" s="13"/>
    </row>
    <row r="682">
      <c r="N682" s="13"/>
    </row>
    <row r="683">
      <c r="N683" s="13"/>
    </row>
    <row r="684">
      <c r="N684" s="13"/>
    </row>
    <row r="685">
      <c r="N685" s="13"/>
    </row>
    <row r="686">
      <c r="N686" s="13"/>
    </row>
    <row r="687">
      <c r="N687" s="13"/>
    </row>
    <row r="688">
      <c r="N688" s="13"/>
    </row>
    <row r="689">
      <c r="N689" s="13"/>
    </row>
    <row r="690">
      <c r="N690" s="13"/>
    </row>
    <row r="691">
      <c r="N691" s="13"/>
    </row>
    <row r="692">
      <c r="N692" s="13"/>
    </row>
    <row r="693">
      <c r="N693" s="13"/>
    </row>
    <row r="694">
      <c r="N694" s="13"/>
    </row>
    <row r="695">
      <c r="N695" s="13"/>
    </row>
    <row r="696">
      <c r="N696" s="13"/>
    </row>
    <row r="697">
      <c r="N697" s="13"/>
    </row>
    <row r="698">
      <c r="N698" s="13"/>
    </row>
    <row r="699">
      <c r="N699" s="13"/>
    </row>
    <row r="700">
      <c r="N700" s="13"/>
    </row>
    <row r="701">
      <c r="N701" s="13"/>
    </row>
    <row r="702">
      <c r="N702" s="13"/>
    </row>
    <row r="703">
      <c r="N703" s="13"/>
    </row>
    <row r="704">
      <c r="N704" s="13"/>
    </row>
    <row r="705">
      <c r="N705" s="13"/>
    </row>
    <row r="706">
      <c r="N706" s="13"/>
    </row>
    <row r="707">
      <c r="N707" s="13"/>
    </row>
    <row r="708">
      <c r="N708" s="13"/>
    </row>
    <row r="709">
      <c r="N709" s="13"/>
    </row>
    <row r="710">
      <c r="N710" s="13"/>
    </row>
    <row r="711">
      <c r="N711" s="13"/>
    </row>
    <row r="712">
      <c r="N712" s="13"/>
    </row>
    <row r="713">
      <c r="N713" s="13"/>
    </row>
    <row r="714">
      <c r="N714" s="13"/>
    </row>
    <row r="715">
      <c r="N715" s="13"/>
    </row>
    <row r="716">
      <c r="N716" s="13"/>
    </row>
    <row r="717">
      <c r="N717" s="13"/>
    </row>
    <row r="718">
      <c r="N718" s="13"/>
    </row>
    <row r="719">
      <c r="N719" s="13"/>
    </row>
    <row r="720">
      <c r="N720" s="13"/>
    </row>
    <row r="721">
      <c r="N721" s="13"/>
    </row>
    <row r="722">
      <c r="N722" s="13"/>
    </row>
    <row r="723">
      <c r="N723" s="13"/>
    </row>
    <row r="724">
      <c r="N724" s="13"/>
    </row>
    <row r="725">
      <c r="N725" s="13"/>
    </row>
    <row r="726">
      <c r="N726" s="13"/>
    </row>
    <row r="727">
      <c r="N727" s="13"/>
    </row>
    <row r="728">
      <c r="N728" s="13"/>
    </row>
    <row r="729">
      <c r="N729" s="13"/>
    </row>
    <row r="730">
      <c r="N730" s="13"/>
    </row>
    <row r="731">
      <c r="N731" s="13"/>
    </row>
    <row r="732">
      <c r="N732" s="13"/>
    </row>
    <row r="733">
      <c r="N733" s="13"/>
    </row>
    <row r="734">
      <c r="N734" s="13"/>
    </row>
    <row r="735">
      <c r="N735" s="13"/>
    </row>
    <row r="736">
      <c r="N736" s="13"/>
    </row>
    <row r="737">
      <c r="N737" s="13"/>
    </row>
    <row r="738">
      <c r="N738" s="13"/>
    </row>
    <row r="739">
      <c r="N739" s="13"/>
    </row>
    <row r="740">
      <c r="N740" s="13"/>
    </row>
    <row r="741">
      <c r="N741" s="13"/>
    </row>
    <row r="742">
      <c r="N742" s="13"/>
    </row>
    <row r="743">
      <c r="N743" s="13"/>
    </row>
    <row r="744">
      <c r="N744" s="13"/>
    </row>
    <row r="745">
      <c r="N745" s="13"/>
    </row>
    <row r="746">
      <c r="N746" s="13"/>
    </row>
    <row r="747">
      <c r="N747" s="13"/>
    </row>
    <row r="748">
      <c r="N748" s="13"/>
    </row>
    <row r="749">
      <c r="N749" s="13"/>
    </row>
    <row r="750">
      <c r="N750" s="13"/>
    </row>
    <row r="751">
      <c r="N751" s="13"/>
    </row>
    <row r="752">
      <c r="N752" s="13"/>
    </row>
    <row r="753">
      <c r="N753" s="13"/>
    </row>
    <row r="754">
      <c r="N754" s="13"/>
    </row>
    <row r="755">
      <c r="N755" s="13"/>
    </row>
    <row r="756">
      <c r="N756" s="13"/>
    </row>
    <row r="757">
      <c r="N757" s="13"/>
    </row>
    <row r="758">
      <c r="N758" s="13"/>
    </row>
    <row r="759">
      <c r="N759" s="13"/>
    </row>
    <row r="760">
      <c r="N760" s="13"/>
    </row>
    <row r="761">
      <c r="N761" s="13"/>
    </row>
    <row r="762">
      <c r="N762" s="13"/>
    </row>
    <row r="763">
      <c r="N763" s="13"/>
    </row>
    <row r="764">
      <c r="N764" s="13"/>
    </row>
    <row r="765">
      <c r="N765" s="13"/>
    </row>
    <row r="766">
      <c r="N766" s="13"/>
    </row>
    <row r="767">
      <c r="N767" s="13"/>
    </row>
    <row r="768">
      <c r="N768" s="13"/>
    </row>
    <row r="769">
      <c r="N769" s="13"/>
    </row>
    <row r="770">
      <c r="N770" s="13"/>
    </row>
    <row r="771">
      <c r="N771" s="13"/>
    </row>
    <row r="772">
      <c r="N772" s="13"/>
    </row>
    <row r="773">
      <c r="N773" s="13"/>
    </row>
    <row r="774">
      <c r="N774" s="13"/>
    </row>
    <row r="775">
      <c r="N775" s="13"/>
    </row>
    <row r="776">
      <c r="N776" s="13"/>
    </row>
    <row r="777">
      <c r="N777" s="13"/>
    </row>
    <row r="778">
      <c r="N778" s="13"/>
    </row>
    <row r="779">
      <c r="N779" s="13"/>
    </row>
    <row r="780">
      <c r="N780" s="13"/>
    </row>
    <row r="781">
      <c r="N781" s="13"/>
    </row>
    <row r="782">
      <c r="N782" s="13"/>
    </row>
    <row r="783">
      <c r="N783" s="13"/>
    </row>
    <row r="784">
      <c r="N784" s="13"/>
    </row>
    <row r="785">
      <c r="N785" s="13"/>
    </row>
    <row r="786">
      <c r="N786" s="13"/>
    </row>
    <row r="787">
      <c r="N787" s="13"/>
    </row>
    <row r="788">
      <c r="N788" s="13"/>
    </row>
    <row r="789">
      <c r="N789" s="13"/>
    </row>
    <row r="790">
      <c r="N790" s="13"/>
    </row>
    <row r="791">
      <c r="N791" s="13"/>
    </row>
    <row r="792">
      <c r="N792" s="13"/>
    </row>
    <row r="793">
      <c r="N793" s="13"/>
    </row>
    <row r="794">
      <c r="N794" s="13"/>
    </row>
    <row r="795">
      <c r="N795" s="13"/>
    </row>
    <row r="796">
      <c r="N796" s="13"/>
    </row>
    <row r="797">
      <c r="N797" s="13"/>
    </row>
    <row r="798">
      <c r="N798" s="13"/>
    </row>
    <row r="799">
      <c r="N799" s="13"/>
    </row>
    <row r="800">
      <c r="N800" s="13"/>
    </row>
    <row r="801">
      <c r="N801" s="13"/>
    </row>
    <row r="802">
      <c r="N802" s="13"/>
    </row>
    <row r="803">
      <c r="N803" s="13"/>
    </row>
    <row r="804">
      <c r="N804" s="13"/>
    </row>
    <row r="805">
      <c r="N805" s="13"/>
    </row>
    <row r="806">
      <c r="N806" s="13"/>
    </row>
    <row r="807">
      <c r="N807" s="13"/>
    </row>
    <row r="808">
      <c r="N808" s="13"/>
    </row>
    <row r="809">
      <c r="N809" s="13"/>
    </row>
    <row r="810">
      <c r="N810" s="13"/>
    </row>
    <row r="811">
      <c r="N811" s="13"/>
    </row>
    <row r="812">
      <c r="N812" s="13"/>
    </row>
    <row r="813">
      <c r="N813" s="13"/>
    </row>
    <row r="814">
      <c r="N814" s="13"/>
    </row>
    <row r="815">
      <c r="N815" s="13"/>
    </row>
    <row r="816">
      <c r="N816" s="13"/>
    </row>
    <row r="817">
      <c r="N817" s="13"/>
    </row>
    <row r="818">
      <c r="N818" s="13"/>
    </row>
    <row r="819">
      <c r="N819" s="13"/>
    </row>
    <row r="820">
      <c r="N820" s="13"/>
    </row>
    <row r="821">
      <c r="N821" s="13"/>
    </row>
    <row r="822">
      <c r="N822" s="13"/>
    </row>
    <row r="823">
      <c r="N823" s="13"/>
    </row>
    <row r="824">
      <c r="N824" s="13"/>
    </row>
    <row r="825">
      <c r="N825" s="13"/>
    </row>
    <row r="826">
      <c r="N826" s="13"/>
    </row>
    <row r="827">
      <c r="N827" s="13"/>
    </row>
    <row r="828">
      <c r="N828" s="13"/>
    </row>
    <row r="829">
      <c r="N829" s="13"/>
    </row>
    <row r="830">
      <c r="N830" s="13"/>
    </row>
    <row r="831">
      <c r="N831" s="13"/>
    </row>
    <row r="832">
      <c r="N832" s="13"/>
    </row>
    <row r="833">
      <c r="N833" s="13"/>
    </row>
    <row r="834">
      <c r="N834" s="13"/>
    </row>
    <row r="835">
      <c r="N835" s="13"/>
    </row>
    <row r="836">
      <c r="N836" s="13"/>
    </row>
    <row r="837">
      <c r="N837" s="13"/>
    </row>
    <row r="838">
      <c r="N838" s="13"/>
    </row>
    <row r="839">
      <c r="N839" s="13"/>
    </row>
    <row r="840">
      <c r="N840" s="13"/>
    </row>
    <row r="841">
      <c r="N841" s="13"/>
    </row>
    <row r="842">
      <c r="N842" s="13"/>
    </row>
    <row r="843">
      <c r="N843" s="13"/>
    </row>
    <row r="844">
      <c r="N844" s="13"/>
    </row>
    <row r="845">
      <c r="N845" s="13"/>
    </row>
    <row r="846">
      <c r="N846" s="13"/>
    </row>
    <row r="847">
      <c r="N847" s="13"/>
    </row>
    <row r="848">
      <c r="N848" s="13"/>
    </row>
    <row r="849">
      <c r="N849" s="13"/>
    </row>
    <row r="850">
      <c r="N850" s="13"/>
    </row>
    <row r="851">
      <c r="N851" s="13"/>
    </row>
    <row r="852">
      <c r="N852" s="13"/>
    </row>
    <row r="853">
      <c r="N853" s="13"/>
    </row>
    <row r="854">
      <c r="N854" s="13"/>
    </row>
    <row r="855">
      <c r="N855" s="13"/>
    </row>
    <row r="856">
      <c r="N856" s="13"/>
    </row>
    <row r="857">
      <c r="N857" s="13"/>
    </row>
    <row r="858">
      <c r="N858" s="13"/>
    </row>
    <row r="859">
      <c r="N859" s="13"/>
    </row>
    <row r="860">
      <c r="N860" s="13"/>
    </row>
    <row r="861">
      <c r="N861" s="13"/>
    </row>
    <row r="862">
      <c r="N862" s="13"/>
    </row>
    <row r="863">
      <c r="N863" s="13"/>
    </row>
    <row r="864">
      <c r="N864" s="13"/>
    </row>
    <row r="865">
      <c r="N865" s="13"/>
    </row>
    <row r="866">
      <c r="N866" s="13"/>
    </row>
    <row r="867">
      <c r="N867" s="13"/>
    </row>
    <row r="868">
      <c r="N868" s="13"/>
    </row>
    <row r="869">
      <c r="N869" s="13"/>
    </row>
    <row r="870">
      <c r="N870" s="13"/>
    </row>
    <row r="871">
      <c r="N871" s="13"/>
    </row>
    <row r="872">
      <c r="N872" s="13"/>
    </row>
    <row r="873">
      <c r="N873" s="13"/>
    </row>
    <row r="874">
      <c r="N874" s="13"/>
    </row>
    <row r="875">
      <c r="N875" s="13"/>
    </row>
    <row r="876">
      <c r="N876" s="13"/>
    </row>
    <row r="877">
      <c r="N877" s="13"/>
    </row>
    <row r="878">
      <c r="N878" s="13"/>
    </row>
    <row r="879">
      <c r="N879" s="13"/>
    </row>
    <row r="880">
      <c r="N880" s="13"/>
    </row>
    <row r="881">
      <c r="N881" s="13"/>
    </row>
    <row r="882">
      <c r="N882" s="13"/>
    </row>
    <row r="883">
      <c r="N883" s="13"/>
    </row>
    <row r="884">
      <c r="N884" s="13"/>
    </row>
    <row r="885">
      <c r="N885" s="13"/>
    </row>
    <row r="886">
      <c r="N886" s="13"/>
    </row>
    <row r="887">
      <c r="N887" s="13"/>
    </row>
    <row r="888">
      <c r="N888" s="13"/>
    </row>
    <row r="889">
      <c r="N889" s="13"/>
    </row>
    <row r="890">
      <c r="N890" s="13"/>
    </row>
    <row r="891">
      <c r="N891" s="13"/>
    </row>
    <row r="892">
      <c r="N892" s="13"/>
    </row>
    <row r="893">
      <c r="N893" s="13"/>
    </row>
    <row r="894">
      <c r="N894" s="13"/>
    </row>
    <row r="895">
      <c r="N895" s="13"/>
    </row>
    <row r="896">
      <c r="N896" s="13"/>
    </row>
    <row r="897">
      <c r="N897" s="13"/>
    </row>
    <row r="898">
      <c r="N898" s="13"/>
    </row>
    <row r="899">
      <c r="N899" s="13"/>
    </row>
    <row r="900">
      <c r="N900" s="13"/>
    </row>
    <row r="901">
      <c r="N901" s="13"/>
    </row>
    <row r="902">
      <c r="N902" s="13"/>
    </row>
    <row r="903">
      <c r="N903" s="13"/>
    </row>
    <row r="904">
      <c r="N904" s="13"/>
    </row>
    <row r="905">
      <c r="N905" s="13"/>
    </row>
    <row r="906">
      <c r="N906" s="13"/>
    </row>
    <row r="907">
      <c r="N907" s="13"/>
    </row>
    <row r="908">
      <c r="N908" s="13"/>
    </row>
    <row r="909">
      <c r="N909" s="13"/>
    </row>
    <row r="910">
      <c r="N910" s="13"/>
    </row>
    <row r="911">
      <c r="N911" s="13"/>
    </row>
    <row r="912">
      <c r="N912" s="13"/>
    </row>
    <row r="913">
      <c r="N913" s="13"/>
    </row>
    <row r="914">
      <c r="N914" s="13"/>
    </row>
    <row r="915">
      <c r="N915" s="13"/>
    </row>
    <row r="916">
      <c r="N916" s="13"/>
    </row>
    <row r="917">
      <c r="N917" s="13"/>
    </row>
    <row r="918">
      <c r="N918" s="13"/>
    </row>
    <row r="919">
      <c r="N919" s="13"/>
    </row>
    <row r="920">
      <c r="N920" s="13"/>
    </row>
    <row r="921">
      <c r="N921" s="13"/>
    </row>
    <row r="922">
      <c r="N922" s="13"/>
    </row>
    <row r="923">
      <c r="N923" s="13"/>
    </row>
    <row r="924">
      <c r="N924" s="13"/>
    </row>
    <row r="925">
      <c r="N925" s="13"/>
    </row>
    <row r="926">
      <c r="N926" s="13"/>
    </row>
    <row r="927">
      <c r="N927" s="13"/>
    </row>
    <row r="928">
      <c r="N928" s="13"/>
    </row>
    <row r="929">
      <c r="N929" s="13"/>
    </row>
    <row r="930">
      <c r="N930" s="13"/>
    </row>
    <row r="931">
      <c r="N931" s="13"/>
    </row>
    <row r="932">
      <c r="N932" s="13"/>
    </row>
    <row r="933">
      <c r="N933" s="13"/>
    </row>
    <row r="934">
      <c r="N934" s="13"/>
    </row>
    <row r="935">
      <c r="N935" s="13"/>
    </row>
    <row r="936">
      <c r="N936" s="13"/>
    </row>
    <row r="937">
      <c r="N937" s="13"/>
    </row>
    <row r="938">
      <c r="N938" s="13"/>
    </row>
    <row r="939">
      <c r="N939" s="13"/>
    </row>
    <row r="940">
      <c r="N940" s="13"/>
    </row>
    <row r="941">
      <c r="N941" s="13"/>
    </row>
    <row r="942">
      <c r="N942" s="13"/>
    </row>
    <row r="943">
      <c r="N943" s="13"/>
    </row>
    <row r="944">
      <c r="N944" s="13"/>
    </row>
    <row r="945">
      <c r="N945" s="13"/>
    </row>
    <row r="946">
      <c r="N946" s="13"/>
    </row>
    <row r="947">
      <c r="N947" s="13"/>
    </row>
    <row r="948">
      <c r="N948" s="13"/>
    </row>
    <row r="949">
      <c r="N949" s="13"/>
    </row>
    <row r="950">
      <c r="N950" s="13"/>
    </row>
    <row r="951">
      <c r="N951" s="13"/>
    </row>
    <row r="952">
      <c r="N952" s="13"/>
    </row>
    <row r="953">
      <c r="N953" s="13"/>
    </row>
    <row r="954">
      <c r="N954" s="13"/>
    </row>
    <row r="955">
      <c r="N955" s="13"/>
    </row>
    <row r="956">
      <c r="N956" s="13"/>
    </row>
    <row r="957">
      <c r="N957" s="13"/>
    </row>
    <row r="958">
      <c r="N958" s="13"/>
    </row>
    <row r="959">
      <c r="N959" s="13"/>
    </row>
    <row r="960">
      <c r="N960" s="13"/>
    </row>
    <row r="961">
      <c r="N961" s="13"/>
    </row>
    <row r="962">
      <c r="N962" s="13"/>
    </row>
    <row r="963">
      <c r="N963" s="13"/>
    </row>
    <row r="964">
      <c r="N964" s="13"/>
    </row>
    <row r="965">
      <c r="N965" s="13"/>
    </row>
    <row r="966">
      <c r="N966" s="13"/>
    </row>
    <row r="967">
      <c r="N967" s="13"/>
    </row>
    <row r="968">
      <c r="N968" s="13"/>
    </row>
    <row r="969">
      <c r="N969" s="13"/>
    </row>
    <row r="970">
      <c r="N970" s="13"/>
    </row>
    <row r="971">
      <c r="N971" s="13"/>
    </row>
    <row r="972">
      <c r="N972" s="13"/>
    </row>
    <row r="973">
      <c r="N973" s="13"/>
    </row>
    <row r="974">
      <c r="N974" s="13"/>
    </row>
    <row r="975">
      <c r="N975" s="13"/>
    </row>
    <row r="976">
      <c r="N976" s="13"/>
    </row>
    <row r="977">
      <c r="N977" s="13"/>
    </row>
    <row r="978">
      <c r="N978" s="13"/>
    </row>
    <row r="979">
      <c r="N979" s="13"/>
    </row>
    <row r="980">
      <c r="N980" s="13"/>
    </row>
    <row r="981">
      <c r="N981" s="13"/>
    </row>
    <row r="982">
      <c r="N982" s="13"/>
    </row>
    <row r="983">
      <c r="N983" s="13"/>
    </row>
    <row r="984">
      <c r="N984" s="13"/>
    </row>
    <row r="985">
      <c r="N985" s="13"/>
    </row>
    <row r="986">
      <c r="N986" s="13"/>
    </row>
    <row r="987">
      <c r="N987" s="13"/>
    </row>
    <row r="988">
      <c r="N988" s="13"/>
    </row>
    <row r="989">
      <c r="N989" s="13"/>
    </row>
    <row r="990">
      <c r="N990" s="13"/>
    </row>
    <row r="991">
      <c r="N991" s="13"/>
    </row>
    <row r="992">
      <c r="N992" s="13"/>
    </row>
    <row r="993">
      <c r="N993" s="13"/>
    </row>
    <row r="994">
      <c r="N994" s="13"/>
    </row>
    <row r="995">
      <c r="N995" s="13"/>
    </row>
    <row r="996">
      <c r="N996" s="13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31.0"/>
    <col customWidth="1" min="3" max="3" width="55.63"/>
    <col customWidth="1" min="4" max="5" width="16.63"/>
    <col customWidth="1" min="6" max="6" width="17.75"/>
    <col customWidth="1" min="7" max="7" width="38.63"/>
    <col customWidth="1" min="8" max="8" width="14.38"/>
    <col customWidth="1" min="9" max="9" width="12.0"/>
    <col customWidth="1" min="10" max="10" width="12.88"/>
    <col customWidth="1" min="11" max="11" width="16.13"/>
    <col customWidth="1" min="12" max="12" width="15.75"/>
  </cols>
  <sheetData>
    <row r="1">
      <c r="A1" s="458" t="s">
        <v>1661</v>
      </c>
      <c r="B1" s="459" t="s">
        <v>1662</v>
      </c>
      <c r="C1" s="460" t="s">
        <v>1667</v>
      </c>
      <c r="D1" s="461" t="s">
        <v>1733</v>
      </c>
      <c r="E1" s="462" t="s">
        <v>1734</v>
      </c>
      <c r="F1" s="462" t="s">
        <v>1735</v>
      </c>
      <c r="G1" s="463" t="s">
        <v>1668</v>
      </c>
      <c r="H1" s="464" t="s">
        <v>1736</v>
      </c>
      <c r="I1" s="465" t="s">
        <v>1737</v>
      </c>
      <c r="J1" s="461" t="s">
        <v>1738</v>
      </c>
      <c r="K1" s="461" t="s">
        <v>1739</v>
      </c>
      <c r="L1" s="461" t="s">
        <v>1740</v>
      </c>
      <c r="M1" s="466"/>
      <c r="N1" s="466"/>
      <c r="O1" s="466"/>
      <c r="P1" s="466"/>
      <c r="Q1" s="466"/>
      <c r="R1" s="466"/>
      <c r="S1" s="466"/>
      <c r="T1" s="466"/>
    </row>
    <row r="2">
      <c r="A2" s="467" t="s">
        <v>1703</v>
      </c>
      <c r="B2" s="467" t="s">
        <v>74</v>
      </c>
      <c r="C2" s="422" t="s">
        <v>546</v>
      </c>
      <c r="D2" s="177" t="s">
        <v>1741</v>
      </c>
      <c r="E2" s="436" t="s">
        <v>1742</v>
      </c>
      <c r="F2" s="422"/>
      <c r="G2" s="468" t="s">
        <v>1743</v>
      </c>
      <c r="H2" s="469" t="s">
        <v>1744</v>
      </c>
      <c r="I2" s="445">
        <v>1.55E7</v>
      </c>
      <c r="J2" s="470" t="s">
        <v>1745</v>
      </c>
      <c r="K2" s="471">
        <v>46053.0</v>
      </c>
      <c r="L2" s="472">
        <v>46234.0</v>
      </c>
    </row>
    <row r="3">
      <c r="A3" s="422" t="s">
        <v>1675</v>
      </c>
      <c r="B3" s="473" t="s">
        <v>1699</v>
      </c>
      <c r="C3" s="422" t="s">
        <v>1678</v>
      </c>
      <c r="D3" s="436" t="s">
        <v>1746</v>
      </c>
      <c r="E3" s="436" t="s">
        <v>1747</v>
      </c>
      <c r="F3" s="422"/>
      <c r="G3" s="468" t="s">
        <v>1748</v>
      </c>
      <c r="H3" s="469" t="s">
        <v>1749</v>
      </c>
      <c r="I3" s="474">
        <v>1550000.0</v>
      </c>
      <c r="J3" s="470" t="s">
        <v>1745</v>
      </c>
      <c r="K3" s="471">
        <v>46029.0</v>
      </c>
      <c r="L3" s="472">
        <v>46234.0</v>
      </c>
    </row>
    <row r="4">
      <c r="A4" s="467" t="s">
        <v>1675</v>
      </c>
      <c r="B4" s="475" t="s">
        <v>68</v>
      </c>
      <c r="C4" s="6" t="s">
        <v>475</v>
      </c>
      <c r="D4" s="17" t="s">
        <v>1750</v>
      </c>
      <c r="E4" s="422"/>
      <c r="F4" s="436" t="s">
        <v>1751</v>
      </c>
      <c r="G4" s="468" t="s">
        <v>1748</v>
      </c>
      <c r="H4" s="469" t="s">
        <v>1749</v>
      </c>
      <c r="I4" s="10">
        <v>2020000.0</v>
      </c>
      <c r="J4" s="470" t="s">
        <v>1745</v>
      </c>
      <c r="K4" s="471">
        <v>46185.0</v>
      </c>
      <c r="L4" s="472">
        <v>46234.0</v>
      </c>
    </row>
    <row r="5">
      <c r="A5" s="467" t="s">
        <v>1675</v>
      </c>
      <c r="B5" s="475" t="s">
        <v>70</v>
      </c>
      <c r="C5" s="422" t="s">
        <v>292</v>
      </c>
      <c r="D5" s="17" t="s">
        <v>1752</v>
      </c>
      <c r="E5" s="422"/>
      <c r="F5" s="436" t="s">
        <v>1753</v>
      </c>
      <c r="G5" s="468" t="s">
        <v>1748</v>
      </c>
      <c r="H5" s="469" t="s">
        <v>1749</v>
      </c>
      <c r="I5" s="10">
        <v>1265000.0</v>
      </c>
      <c r="J5" s="470" t="s">
        <v>1745</v>
      </c>
      <c r="K5" s="472">
        <v>46129.0</v>
      </c>
      <c r="L5" s="472">
        <v>46234.0</v>
      </c>
    </row>
    <row r="6">
      <c r="A6" s="422" t="s">
        <v>1696</v>
      </c>
      <c r="B6" s="285" t="s">
        <v>1699</v>
      </c>
      <c r="C6" s="422" t="s">
        <v>1681</v>
      </c>
      <c r="D6" s="436" t="s">
        <v>1754</v>
      </c>
      <c r="E6" s="436" t="s">
        <v>1755</v>
      </c>
      <c r="F6" s="422"/>
      <c r="G6" s="468" t="s">
        <v>1748</v>
      </c>
      <c r="H6" s="469" t="s">
        <v>1749</v>
      </c>
      <c r="I6" s="342">
        <v>1815000.0</v>
      </c>
      <c r="J6" s="470" t="s">
        <v>1745</v>
      </c>
      <c r="K6" s="471">
        <v>46029.0</v>
      </c>
      <c r="L6" s="472">
        <v>46234.0</v>
      </c>
    </row>
    <row r="7">
      <c r="A7" s="467" t="s">
        <v>1701</v>
      </c>
      <c r="B7" s="467" t="s">
        <v>56</v>
      </c>
      <c r="C7" s="422" t="s">
        <v>700</v>
      </c>
      <c r="D7" s="476" t="s">
        <v>1756</v>
      </c>
      <c r="E7" s="285" t="s">
        <v>1709</v>
      </c>
      <c r="F7" s="422"/>
      <c r="G7" s="468" t="s">
        <v>1757</v>
      </c>
      <c r="H7" s="477" t="s">
        <v>1758</v>
      </c>
      <c r="I7" s="445">
        <v>2.6752E7</v>
      </c>
      <c r="J7" s="470" t="s">
        <v>1745</v>
      </c>
      <c r="K7" s="471">
        <v>46062.0</v>
      </c>
      <c r="L7" s="471">
        <v>46239.0</v>
      </c>
    </row>
    <row r="8">
      <c r="A8" s="467" t="s">
        <v>1701</v>
      </c>
      <c r="B8" s="478" t="s">
        <v>65</v>
      </c>
      <c r="C8" s="422" t="s">
        <v>1713</v>
      </c>
      <c r="D8" s="177" t="s">
        <v>1759</v>
      </c>
      <c r="E8" s="436" t="s">
        <v>1760</v>
      </c>
      <c r="F8" s="422"/>
      <c r="G8" s="468" t="s">
        <v>1757</v>
      </c>
      <c r="H8" s="477" t="s">
        <v>1758</v>
      </c>
      <c r="I8" s="479">
        <v>9680000.0</v>
      </c>
      <c r="J8" s="470" t="s">
        <v>1745</v>
      </c>
      <c r="K8" s="471">
        <v>46092.0</v>
      </c>
      <c r="L8" s="472">
        <v>46234.0</v>
      </c>
    </row>
    <row r="9">
      <c r="A9" s="480" t="s">
        <v>1701</v>
      </c>
      <c r="B9" s="481" t="s">
        <v>1224</v>
      </c>
      <c r="C9" s="67" t="s">
        <v>1724</v>
      </c>
      <c r="D9" s="67" t="s">
        <v>1723</v>
      </c>
      <c r="E9" s="67" t="s">
        <v>1761</v>
      </c>
      <c r="F9" s="67"/>
      <c r="G9" s="482" t="s">
        <v>1762</v>
      </c>
      <c r="H9" s="483" t="s">
        <v>1763</v>
      </c>
      <c r="I9" s="454">
        <v>2.275E7</v>
      </c>
      <c r="J9" s="470" t="s">
        <v>1745</v>
      </c>
      <c r="K9" s="471">
        <v>46132.0</v>
      </c>
      <c r="L9" s="472">
        <v>46234.0</v>
      </c>
      <c r="M9" s="457"/>
      <c r="N9" s="457"/>
      <c r="O9" s="457"/>
      <c r="P9" s="457"/>
      <c r="Q9" s="457"/>
      <c r="R9" s="457"/>
      <c r="S9" s="457"/>
      <c r="T9" s="457"/>
    </row>
    <row r="10">
      <c r="A10" s="17" t="s">
        <v>1701</v>
      </c>
      <c r="B10" s="17" t="s">
        <v>25</v>
      </c>
      <c r="C10" s="17" t="s">
        <v>1730</v>
      </c>
      <c r="D10" s="17" t="s">
        <v>1764</v>
      </c>
      <c r="E10" s="17" t="s">
        <v>1765</v>
      </c>
      <c r="F10" s="17"/>
      <c r="G10" s="468" t="s">
        <v>1748</v>
      </c>
      <c r="H10" s="469" t="s">
        <v>1749</v>
      </c>
      <c r="I10" s="454">
        <v>1.628E7</v>
      </c>
      <c r="J10" s="470" t="s">
        <v>1745</v>
      </c>
      <c r="K10" s="472">
        <v>46176.87986111111</v>
      </c>
      <c r="L10" s="472">
        <v>46234.0</v>
      </c>
    </row>
    <row r="11">
      <c r="A11" s="17" t="s">
        <v>1701</v>
      </c>
      <c r="B11" s="17" t="s">
        <v>1420</v>
      </c>
      <c r="C11" s="17" t="s">
        <v>1732</v>
      </c>
      <c r="D11" s="17" t="s">
        <v>1766</v>
      </c>
      <c r="E11" s="17" t="s">
        <v>1767</v>
      </c>
      <c r="F11" s="17"/>
      <c r="G11" s="468" t="s">
        <v>1757</v>
      </c>
      <c r="H11" s="477" t="s">
        <v>1758</v>
      </c>
      <c r="I11" s="484">
        <v>1.3088E7</v>
      </c>
      <c r="J11" s="470" t="s">
        <v>1745</v>
      </c>
      <c r="K11" s="472">
        <v>46176.87986111111</v>
      </c>
      <c r="L11" s="472">
        <v>46234.0</v>
      </c>
    </row>
    <row r="12" ht="33.75" customHeight="1">
      <c r="A12" s="422" t="s">
        <v>1690</v>
      </c>
      <c r="B12" s="436" t="s">
        <v>1694</v>
      </c>
      <c r="C12" s="422" t="s">
        <v>1692</v>
      </c>
      <c r="D12" s="485" t="s">
        <v>1768</v>
      </c>
      <c r="E12" s="436" t="s">
        <v>1769</v>
      </c>
      <c r="F12" s="422"/>
      <c r="G12" s="468" t="s">
        <v>1770</v>
      </c>
      <c r="H12" s="486" t="s">
        <v>1771</v>
      </c>
      <c r="I12" s="437">
        <v>5.23E7</v>
      </c>
      <c r="J12" s="470" t="s">
        <v>1745</v>
      </c>
      <c r="K12" s="472">
        <v>46174.0</v>
      </c>
      <c r="L12" s="472">
        <v>46234.0</v>
      </c>
    </row>
    <row r="13" ht="61.5" customHeight="1">
      <c r="A13" s="487" t="s">
        <v>1690</v>
      </c>
      <c r="B13" s="481" t="s">
        <v>75</v>
      </c>
      <c r="C13" s="67" t="s">
        <v>1727</v>
      </c>
      <c r="D13" s="67" t="s">
        <v>1772</v>
      </c>
      <c r="E13" s="67" t="s">
        <v>1773</v>
      </c>
      <c r="F13" s="67"/>
      <c r="G13" s="482" t="s">
        <v>1774</v>
      </c>
      <c r="H13" s="483" t="s">
        <v>1775</v>
      </c>
      <c r="I13" s="454">
        <v>3.115E7</v>
      </c>
      <c r="J13" s="470" t="s">
        <v>1745</v>
      </c>
      <c r="K13" s="472">
        <v>46133.0</v>
      </c>
      <c r="L13" s="472">
        <v>46234.0</v>
      </c>
    </row>
    <row r="14">
      <c r="A14" s="488" t="s">
        <v>1682</v>
      </c>
      <c r="B14" s="488" t="s">
        <v>39</v>
      </c>
      <c r="C14" s="422" t="s">
        <v>305</v>
      </c>
      <c r="D14" s="436" t="s">
        <v>1776</v>
      </c>
      <c r="E14" s="422"/>
      <c r="F14" s="436" t="s">
        <v>1777</v>
      </c>
      <c r="G14" s="468" t="s">
        <v>1743</v>
      </c>
      <c r="H14" s="469" t="s">
        <v>1744</v>
      </c>
      <c r="I14" s="342">
        <v>2300000.0</v>
      </c>
      <c r="J14" s="470" t="s">
        <v>1745</v>
      </c>
      <c r="K14" s="472">
        <v>46091.0</v>
      </c>
      <c r="L14" s="472">
        <v>46234.0</v>
      </c>
    </row>
    <row r="15">
      <c r="A15" s="422" t="s">
        <v>1682</v>
      </c>
      <c r="B15" s="422" t="s">
        <v>42</v>
      </c>
      <c r="C15" s="422" t="s">
        <v>309</v>
      </c>
      <c r="D15" s="17" t="s">
        <v>1776</v>
      </c>
      <c r="E15" s="422"/>
      <c r="F15" s="436" t="s">
        <v>1778</v>
      </c>
      <c r="G15" s="468" t="s">
        <v>1743</v>
      </c>
      <c r="H15" s="469" t="s">
        <v>1744</v>
      </c>
      <c r="I15" s="342">
        <v>3300000.0</v>
      </c>
      <c r="J15" s="470" t="s">
        <v>1745</v>
      </c>
      <c r="K15" s="472">
        <v>46091.0</v>
      </c>
      <c r="L15" s="472">
        <v>46234.0</v>
      </c>
    </row>
    <row r="16">
      <c r="A16" s="422" t="s">
        <v>1682</v>
      </c>
      <c r="B16" s="422" t="s">
        <v>14</v>
      </c>
      <c r="C16" s="422" t="s">
        <v>1340</v>
      </c>
      <c r="D16" s="436" t="s">
        <v>1779</v>
      </c>
      <c r="E16" s="436" t="s">
        <v>1780</v>
      </c>
      <c r="F16" s="422"/>
      <c r="G16" s="468" t="s">
        <v>1743</v>
      </c>
      <c r="H16" s="469" t="s">
        <v>1744</v>
      </c>
      <c r="I16" s="342">
        <v>5800000.0</v>
      </c>
      <c r="J16" s="470" t="s">
        <v>1745</v>
      </c>
      <c r="K16" s="471">
        <v>46088.0</v>
      </c>
      <c r="L16" s="472">
        <v>46234.0</v>
      </c>
    </row>
    <row r="17">
      <c r="G17" s="125"/>
      <c r="H17" s="13"/>
      <c r="J17" s="13"/>
    </row>
    <row r="18">
      <c r="G18" s="125"/>
      <c r="H18" s="13"/>
      <c r="J18" s="13"/>
    </row>
    <row r="19">
      <c r="G19" s="125"/>
      <c r="H19" s="13"/>
      <c r="J19" s="13"/>
    </row>
    <row r="20">
      <c r="G20" s="125"/>
      <c r="H20" s="13"/>
      <c r="J20" s="13"/>
    </row>
    <row r="21">
      <c r="G21" s="125"/>
      <c r="H21" s="13"/>
      <c r="J21" s="13"/>
    </row>
    <row r="22">
      <c r="G22" s="125"/>
      <c r="H22" s="13"/>
      <c r="J22" s="13"/>
    </row>
    <row r="23">
      <c r="G23" s="125"/>
      <c r="H23" s="13"/>
      <c r="J23" s="13"/>
    </row>
    <row r="24">
      <c r="G24" s="125"/>
      <c r="H24" s="13"/>
      <c r="J24" s="13"/>
    </row>
    <row r="25">
      <c r="G25" s="125"/>
      <c r="H25" s="13"/>
      <c r="J25" s="13"/>
    </row>
    <row r="26">
      <c r="G26" s="125"/>
      <c r="H26" s="13"/>
      <c r="J26" s="13"/>
    </row>
    <row r="27">
      <c r="G27" s="125"/>
      <c r="H27" s="13"/>
      <c r="J27" s="13"/>
    </row>
    <row r="28">
      <c r="G28" s="125"/>
      <c r="H28" s="13"/>
      <c r="J28" s="13"/>
    </row>
    <row r="29">
      <c r="G29" s="125"/>
      <c r="H29" s="13"/>
      <c r="J29" s="13"/>
    </row>
    <row r="30">
      <c r="G30" s="125"/>
      <c r="H30" s="13"/>
      <c r="J30" s="13"/>
    </row>
    <row r="31">
      <c r="G31" s="125"/>
      <c r="H31" s="13"/>
      <c r="J31" s="13"/>
    </row>
    <row r="32">
      <c r="G32" s="125"/>
      <c r="H32" s="13"/>
      <c r="J32" s="13"/>
    </row>
    <row r="33">
      <c r="G33" s="125"/>
      <c r="H33" s="13"/>
      <c r="J33" s="13"/>
    </row>
    <row r="34">
      <c r="G34" s="125"/>
      <c r="H34" s="13"/>
      <c r="J34" s="13"/>
    </row>
    <row r="35">
      <c r="G35" s="125"/>
      <c r="H35" s="13"/>
      <c r="J35" s="13"/>
    </row>
    <row r="36">
      <c r="G36" s="125"/>
      <c r="H36" s="13"/>
      <c r="J36" s="13"/>
    </row>
    <row r="37">
      <c r="G37" s="125"/>
      <c r="H37" s="13"/>
      <c r="J37" s="13"/>
    </row>
    <row r="38">
      <c r="G38" s="125"/>
      <c r="H38" s="13"/>
      <c r="J38" s="13"/>
    </row>
    <row r="39">
      <c r="G39" s="125"/>
      <c r="H39" s="13"/>
      <c r="J39" s="13"/>
    </row>
    <row r="40">
      <c r="G40" s="125"/>
      <c r="H40" s="13"/>
      <c r="J40" s="13"/>
    </row>
    <row r="41">
      <c r="G41" s="125"/>
      <c r="H41" s="13"/>
      <c r="J41" s="13"/>
    </row>
    <row r="42">
      <c r="G42" s="125"/>
      <c r="H42" s="13"/>
      <c r="J42" s="13"/>
    </row>
    <row r="43">
      <c r="G43" s="125"/>
      <c r="H43" s="13"/>
      <c r="J43" s="13"/>
    </row>
    <row r="44">
      <c r="G44" s="125"/>
      <c r="H44" s="13"/>
      <c r="J44" s="13"/>
    </row>
    <row r="45">
      <c r="G45" s="125"/>
      <c r="H45" s="13"/>
      <c r="J45" s="13"/>
    </row>
    <row r="46">
      <c r="G46" s="125"/>
      <c r="H46" s="13"/>
      <c r="J46" s="13"/>
    </row>
    <row r="47">
      <c r="G47" s="125"/>
      <c r="H47" s="13"/>
      <c r="J47" s="13"/>
    </row>
    <row r="48">
      <c r="G48" s="125"/>
      <c r="H48" s="13"/>
      <c r="J48" s="13"/>
    </row>
    <row r="49">
      <c r="G49" s="125"/>
      <c r="H49" s="13"/>
      <c r="J49" s="13"/>
    </row>
    <row r="50">
      <c r="G50" s="125"/>
      <c r="H50" s="13"/>
      <c r="J50" s="13"/>
    </row>
    <row r="51">
      <c r="G51" s="125"/>
      <c r="H51" s="13"/>
      <c r="J51" s="13"/>
    </row>
    <row r="52">
      <c r="G52" s="125"/>
      <c r="H52" s="13"/>
      <c r="J52" s="13"/>
    </row>
    <row r="53">
      <c r="G53" s="125"/>
      <c r="H53" s="13"/>
      <c r="J53" s="13"/>
    </row>
    <row r="54">
      <c r="G54" s="125"/>
      <c r="H54" s="13"/>
      <c r="J54" s="13"/>
    </row>
    <row r="55">
      <c r="G55" s="125"/>
      <c r="H55" s="13"/>
      <c r="J55" s="13"/>
    </row>
    <row r="56">
      <c r="G56" s="125"/>
      <c r="H56" s="13"/>
      <c r="J56" s="13"/>
    </row>
    <row r="57">
      <c r="G57" s="125"/>
      <c r="H57" s="13"/>
      <c r="J57" s="13"/>
    </row>
    <row r="58">
      <c r="G58" s="125"/>
      <c r="H58" s="13"/>
      <c r="J58" s="13"/>
    </row>
    <row r="59">
      <c r="G59" s="125"/>
      <c r="H59" s="13"/>
      <c r="J59" s="13"/>
    </row>
    <row r="60">
      <c r="G60" s="125"/>
      <c r="H60" s="13"/>
      <c r="J60" s="13"/>
    </row>
    <row r="61">
      <c r="G61" s="125"/>
      <c r="H61" s="13"/>
      <c r="J61" s="13"/>
    </row>
    <row r="62">
      <c r="G62" s="125"/>
      <c r="H62" s="13"/>
      <c r="J62" s="13"/>
    </row>
    <row r="63">
      <c r="G63" s="125"/>
      <c r="H63" s="13"/>
      <c r="J63" s="13"/>
    </row>
    <row r="64">
      <c r="G64" s="125"/>
      <c r="H64" s="13"/>
      <c r="J64" s="13"/>
    </row>
    <row r="65">
      <c r="G65" s="125"/>
      <c r="H65" s="13"/>
      <c r="J65" s="13"/>
    </row>
    <row r="66">
      <c r="G66" s="125"/>
      <c r="H66" s="13"/>
      <c r="J66" s="13"/>
    </row>
    <row r="67">
      <c r="G67" s="125"/>
      <c r="H67" s="13"/>
      <c r="J67" s="13"/>
    </row>
    <row r="68">
      <c r="G68" s="125"/>
      <c r="H68" s="13"/>
      <c r="J68" s="13"/>
    </row>
    <row r="69">
      <c r="G69" s="125"/>
      <c r="H69" s="13"/>
      <c r="J69" s="13"/>
    </row>
    <row r="70">
      <c r="G70" s="125"/>
      <c r="H70" s="13"/>
      <c r="J70" s="13"/>
    </row>
    <row r="71">
      <c r="G71" s="125"/>
      <c r="H71" s="13"/>
      <c r="J71" s="13"/>
    </row>
    <row r="72">
      <c r="G72" s="125"/>
      <c r="H72" s="13"/>
      <c r="J72" s="13"/>
    </row>
    <row r="73">
      <c r="G73" s="125"/>
      <c r="H73" s="13"/>
      <c r="J73" s="13"/>
    </row>
    <row r="74">
      <c r="G74" s="125"/>
      <c r="H74" s="13"/>
      <c r="J74" s="13"/>
    </row>
    <row r="75">
      <c r="G75" s="125"/>
      <c r="H75" s="13"/>
      <c r="J75" s="13"/>
    </row>
    <row r="76">
      <c r="G76" s="125"/>
      <c r="H76" s="13"/>
      <c r="J76" s="13"/>
    </row>
    <row r="77">
      <c r="G77" s="125"/>
      <c r="H77" s="13"/>
      <c r="J77" s="13"/>
    </row>
    <row r="78">
      <c r="G78" s="125"/>
      <c r="H78" s="13"/>
      <c r="J78" s="13"/>
    </row>
    <row r="79">
      <c r="G79" s="125"/>
      <c r="H79" s="13"/>
      <c r="J79" s="13"/>
    </row>
    <row r="80">
      <c r="G80" s="125"/>
      <c r="H80" s="13"/>
      <c r="J80" s="13"/>
    </row>
    <row r="81">
      <c r="G81" s="125"/>
      <c r="H81" s="13"/>
      <c r="J81" s="13"/>
    </row>
    <row r="82">
      <c r="G82" s="125"/>
      <c r="H82" s="13"/>
      <c r="J82" s="13"/>
    </row>
    <row r="83">
      <c r="G83" s="125"/>
      <c r="H83" s="13"/>
      <c r="J83" s="13"/>
    </row>
    <row r="84">
      <c r="G84" s="125"/>
      <c r="H84" s="13"/>
      <c r="J84" s="13"/>
    </row>
    <row r="85">
      <c r="G85" s="125"/>
      <c r="H85" s="13"/>
      <c r="J85" s="13"/>
    </row>
    <row r="86">
      <c r="G86" s="125"/>
      <c r="H86" s="13"/>
      <c r="J86" s="13"/>
    </row>
    <row r="87">
      <c r="G87" s="125"/>
      <c r="H87" s="13"/>
      <c r="J87" s="13"/>
    </row>
    <row r="88">
      <c r="G88" s="125"/>
      <c r="H88" s="13"/>
      <c r="J88" s="13"/>
    </row>
    <row r="89">
      <c r="G89" s="125"/>
      <c r="H89" s="13"/>
      <c r="J89" s="13"/>
    </row>
    <row r="90">
      <c r="G90" s="125"/>
      <c r="H90" s="13"/>
      <c r="J90" s="13"/>
    </row>
    <row r="91">
      <c r="G91" s="125"/>
      <c r="H91" s="13"/>
      <c r="J91" s="13"/>
    </row>
    <row r="92">
      <c r="G92" s="125"/>
      <c r="H92" s="13"/>
      <c r="J92" s="13"/>
    </row>
    <row r="93">
      <c r="G93" s="125"/>
      <c r="H93" s="13"/>
      <c r="J93" s="13"/>
    </row>
    <row r="94">
      <c r="G94" s="125"/>
      <c r="H94" s="13"/>
      <c r="J94" s="13"/>
    </row>
    <row r="95">
      <c r="G95" s="125"/>
      <c r="H95" s="13"/>
      <c r="J95" s="13"/>
    </row>
    <row r="96">
      <c r="G96" s="125"/>
      <c r="H96" s="13"/>
      <c r="J96" s="13"/>
    </row>
    <row r="97">
      <c r="G97" s="125"/>
      <c r="H97" s="13"/>
      <c r="J97" s="13"/>
    </row>
    <row r="98">
      <c r="G98" s="125"/>
      <c r="H98" s="13"/>
      <c r="J98" s="13"/>
    </row>
    <row r="99">
      <c r="G99" s="125"/>
      <c r="H99" s="13"/>
      <c r="J99" s="13"/>
    </row>
    <row r="100">
      <c r="G100" s="125"/>
      <c r="H100" s="13"/>
      <c r="J100" s="13"/>
    </row>
    <row r="101">
      <c r="G101" s="125"/>
      <c r="H101" s="13"/>
      <c r="J101" s="13"/>
    </row>
    <row r="102">
      <c r="G102" s="125"/>
      <c r="H102" s="13"/>
      <c r="J102" s="13"/>
    </row>
    <row r="103">
      <c r="G103" s="125"/>
      <c r="H103" s="13"/>
      <c r="J103" s="13"/>
    </row>
    <row r="104">
      <c r="G104" s="125"/>
      <c r="H104" s="13"/>
      <c r="J104" s="13"/>
    </row>
    <row r="105">
      <c r="G105" s="125"/>
      <c r="H105" s="13"/>
      <c r="J105" s="13"/>
    </row>
    <row r="106">
      <c r="G106" s="125"/>
      <c r="H106" s="13"/>
      <c r="J106" s="13"/>
    </row>
    <row r="107">
      <c r="G107" s="125"/>
      <c r="H107" s="13"/>
      <c r="J107" s="13"/>
    </row>
    <row r="108">
      <c r="G108" s="125"/>
      <c r="H108" s="13"/>
      <c r="J108" s="13"/>
    </row>
    <row r="109">
      <c r="G109" s="125"/>
      <c r="H109" s="13"/>
      <c r="J109" s="13"/>
    </row>
    <row r="110">
      <c r="G110" s="125"/>
      <c r="H110" s="13"/>
      <c r="J110" s="13"/>
    </row>
    <row r="111">
      <c r="G111" s="125"/>
      <c r="H111" s="13"/>
      <c r="J111" s="13"/>
    </row>
    <row r="112">
      <c r="G112" s="125"/>
      <c r="H112" s="13"/>
      <c r="J112" s="13"/>
    </row>
    <row r="113">
      <c r="G113" s="125"/>
      <c r="H113" s="13"/>
      <c r="J113" s="13"/>
    </row>
    <row r="114">
      <c r="G114" s="125"/>
      <c r="H114" s="13"/>
      <c r="J114" s="13"/>
    </row>
    <row r="115">
      <c r="G115" s="125"/>
      <c r="H115" s="13"/>
      <c r="J115" s="13"/>
    </row>
    <row r="116">
      <c r="G116" s="125"/>
      <c r="H116" s="13"/>
      <c r="J116" s="13"/>
    </row>
    <row r="117">
      <c r="G117" s="125"/>
      <c r="H117" s="13"/>
      <c r="J117" s="13"/>
    </row>
    <row r="118">
      <c r="G118" s="125"/>
      <c r="H118" s="13"/>
      <c r="J118" s="13"/>
    </row>
    <row r="119">
      <c r="G119" s="125"/>
      <c r="H119" s="13"/>
      <c r="J119" s="13"/>
    </row>
    <row r="120">
      <c r="G120" s="125"/>
      <c r="H120" s="13"/>
      <c r="J120" s="13"/>
    </row>
    <row r="121">
      <c r="G121" s="125"/>
      <c r="H121" s="13"/>
      <c r="J121" s="13"/>
    </row>
    <row r="122">
      <c r="G122" s="125"/>
      <c r="H122" s="13"/>
      <c r="J122" s="13"/>
    </row>
    <row r="123">
      <c r="G123" s="125"/>
      <c r="H123" s="13"/>
      <c r="J123" s="13"/>
    </row>
    <row r="124">
      <c r="G124" s="125"/>
      <c r="H124" s="13"/>
      <c r="J124" s="13"/>
    </row>
    <row r="125">
      <c r="G125" s="125"/>
      <c r="H125" s="13"/>
      <c r="J125" s="13"/>
    </row>
    <row r="126">
      <c r="G126" s="125"/>
      <c r="H126" s="13"/>
      <c r="J126" s="13"/>
    </row>
    <row r="127">
      <c r="G127" s="125"/>
      <c r="H127" s="13"/>
      <c r="J127" s="13"/>
    </row>
    <row r="128">
      <c r="G128" s="125"/>
      <c r="H128" s="13"/>
      <c r="J128" s="13"/>
    </row>
    <row r="129">
      <c r="G129" s="125"/>
      <c r="H129" s="13"/>
      <c r="J129" s="13"/>
    </row>
    <row r="130">
      <c r="G130" s="125"/>
      <c r="H130" s="13"/>
      <c r="J130" s="13"/>
    </row>
    <row r="131">
      <c r="G131" s="125"/>
      <c r="H131" s="13"/>
      <c r="J131" s="13"/>
    </row>
    <row r="132">
      <c r="G132" s="125"/>
      <c r="H132" s="13"/>
      <c r="J132" s="13"/>
    </row>
    <row r="133">
      <c r="G133" s="125"/>
      <c r="H133" s="13"/>
      <c r="J133" s="13"/>
    </row>
    <row r="134">
      <c r="G134" s="125"/>
      <c r="H134" s="13"/>
      <c r="J134" s="13"/>
    </row>
    <row r="135">
      <c r="G135" s="125"/>
      <c r="H135" s="13"/>
      <c r="J135" s="13"/>
    </row>
    <row r="136">
      <c r="G136" s="125"/>
      <c r="H136" s="13"/>
      <c r="J136" s="13"/>
    </row>
    <row r="137">
      <c r="G137" s="125"/>
      <c r="H137" s="13"/>
      <c r="J137" s="13"/>
    </row>
    <row r="138">
      <c r="G138" s="125"/>
      <c r="H138" s="13"/>
      <c r="J138" s="13"/>
    </row>
    <row r="139">
      <c r="G139" s="125"/>
      <c r="H139" s="13"/>
      <c r="J139" s="13"/>
    </row>
    <row r="140">
      <c r="G140" s="125"/>
      <c r="H140" s="13"/>
      <c r="J140" s="13"/>
    </row>
    <row r="141">
      <c r="G141" s="125"/>
      <c r="H141" s="13"/>
      <c r="J141" s="13"/>
    </row>
    <row r="142">
      <c r="G142" s="125"/>
      <c r="H142" s="13"/>
      <c r="J142" s="13"/>
    </row>
    <row r="143">
      <c r="G143" s="125"/>
      <c r="H143" s="13"/>
      <c r="J143" s="13"/>
    </row>
    <row r="144">
      <c r="G144" s="125"/>
      <c r="H144" s="13"/>
      <c r="J144" s="13"/>
    </row>
    <row r="145">
      <c r="G145" s="125"/>
      <c r="H145" s="13"/>
      <c r="J145" s="13"/>
    </row>
    <row r="146">
      <c r="G146" s="125"/>
      <c r="H146" s="13"/>
      <c r="J146" s="13"/>
    </row>
    <row r="147">
      <c r="G147" s="125"/>
      <c r="H147" s="13"/>
      <c r="J147" s="13"/>
    </row>
    <row r="148">
      <c r="G148" s="125"/>
      <c r="H148" s="13"/>
      <c r="J148" s="13"/>
    </row>
    <row r="149">
      <c r="G149" s="125"/>
      <c r="H149" s="13"/>
      <c r="J149" s="13"/>
    </row>
    <row r="150">
      <c r="G150" s="125"/>
      <c r="H150" s="13"/>
      <c r="J150" s="13"/>
    </row>
    <row r="151">
      <c r="G151" s="125"/>
      <c r="H151" s="13"/>
      <c r="J151" s="13"/>
    </row>
    <row r="152">
      <c r="G152" s="125"/>
      <c r="H152" s="13"/>
      <c r="J152" s="13"/>
    </row>
    <row r="153">
      <c r="G153" s="125"/>
      <c r="H153" s="13"/>
      <c r="J153" s="13"/>
    </row>
    <row r="154">
      <c r="G154" s="125"/>
      <c r="H154" s="13"/>
      <c r="J154" s="13"/>
    </row>
    <row r="155">
      <c r="G155" s="125"/>
      <c r="H155" s="13"/>
      <c r="J155" s="13"/>
    </row>
    <row r="156">
      <c r="G156" s="125"/>
      <c r="H156" s="13"/>
      <c r="J156" s="13"/>
    </row>
    <row r="157">
      <c r="G157" s="125"/>
      <c r="H157" s="13"/>
      <c r="J157" s="13"/>
    </row>
    <row r="158">
      <c r="G158" s="125"/>
      <c r="H158" s="13"/>
      <c r="J158" s="13"/>
    </row>
    <row r="159">
      <c r="G159" s="125"/>
      <c r="H159" s="13"/>
      <c r="J159" s="13"/>
    </row>
    <row r="160">
      <c r="G160" s="125"/>
      <c r="H160" s="13"/>
      <c r="J160" s="13"/>
    </row>
    <row r="161">
      <c r="G161" s="125"/>
      <c r="H161" s="13"/>
      <c r="J161" s="13"/>
    </row>
    <row r="162">
      <c r="G162" s="125"/>
      <c r="H162" s="13"/>
      <c r="J162" s="13"/>
    </row>
    <row r="163">
      <c r="G163" s="125"/>
      <c r="H163" s="13"/>
      <c r="J163" s="13"/>
    </row>
    <row r="164">
      <c r="G164" s="125"/>
      <c r="H164" s="13"/>
      <c r="J164" s="13"/>
    </row>
    <row r="165">
      <c r="G165" s="125"/>
      <c r="H165" s="13"/>
      <c r="J165" s="13"/>
    </row>
    <row r="166">
      <c r="G166" s="125"/>
      <c r="H166" s="13"/>
      <c r="J166" s="13"/>
    </row>
    <row r="167">
      <c r="G167" s="125"/>
      <c r="H167" s="13"/>
      <c r="J167" s="13"/>
    </row>
    <row r="168">
      <c r="G168" s="125"/>
      <c r="H168" s="13"/>
      <c r="J168" s="13"/>
    </row>
    <row r="169">
      <c r="G169" s="125"/>
      <c r="H169" s="13"/>
      <c r="J169" s="13"/>
    </row>
    <row r="170">
      <c r="G170" s="125"/>
      <c r="H170" s="13"/>
      <c r="J170" s="13"/>
    </row>
    <row r="171">
      <c r="G171" s="125"/>
      <c r="H171" s="13"/>
      <c r="J171" s="13"/>
    </row>
    <row r="172">
      <c r="G172" s="125"/>
      <c r="H172" s="13"/>
      <c r="J172" s="13"/>
    </row>
    <row r="173">
      <c r="G173" s="125"/>
      <c r="H173" s="13"/>
      <c r="J173" s="13"/>
    </row>
    <row r="174">
      <c r="G174" s="125"/>
      <c r="H174" s="13"/>
      <c r="J174" s="13"/>
    </row>
    <row r="175">
      <c r="G175" s="125"/>
      <c r="H175" s="13"/>
      <c r="J175" s="13"/>
    </row>
    <row r="176">
      <c r="G176" s="125"/>
      <c r="H176" s="13"/>
      <c r="J176" s="13"/>
    </row>
    <row r="177">
      <c r="G177" s="125"/>
      <c r="H177" s="13"/>
      <c r="J177" s="13"/>
    </row>
    <row r="178">
      <c r="G178" s="125"/>
      <c r="H178" s="13"/>
      <c r="J178" s="13"/>
    </row>
    <row r="179">
      <c r="G179" s="125"/>
      <c r="H179" s="13"/>
      <c r="J179" s="13"/>
    </row>
    <row r="180">
      <c r="G180" s="125"/>
      <c r="H180" s="13"/>
      <c r="J180" s="13"/>
    </row>
    <row r="181">
      <c r="G181" s="125"/>
      <c r="H181" s="13"/>
      <c r="J181" s="13"/>
    </row>
    <row r="182">
      <c r="G182" s="125"/>
      <c r="H182" s="13"/>
      <c r="J182" s="13"/>
    </row>
    <row r="183">
      <c r="G183" s="125"/>
      <c r="H183" s="13"/>
      <c r="J183" s="13"/>
    </row>
    <row r="184">
      <c r="G184" s="125"/>
      <c r="H184" s="13"/>
      <c r="J184" s="13"/>
    </row>
    <row r="185">
      <c r="G185" s="125"/>
      <c r="H185" s="13"/>
      <c r="J185" s="13"/>
    </row>
    <row r="186">
      <c r="G186" s="125"/>
      <c r="H186" s="13"/>
      <c r="J186" s="13"/>
    </row>
    <row r="187">
      <c r="G187" s="125"/>
      <c r="H187" s="13"/>
      <c r="J187" s="13"/>
    </row>
    <row r="188">
      <c r="G188" s="125"/>
      <c r="H188" s="13"/>
      <c r="J188" s="13"/>
    </row>
    <row r="189">
      <c r="G189" s="125"/>
      <c r="H189" s="13"/>
      <c r="J189" s="13"/>
    </row>
    <row r="190">
      <c r="G190" s="125"/>
      <c r="H190" s="13"/>
      <c r="J190" s="13"/>
    </row>
    <row r="191">
      <c r="G191" s="125"/>
      <c r="H191" s="13"/>
      <c r="J191" s="13"/>
    </row>
    <row r="192">
      <c r="G192" s="125"/>
      <c r="H192" s="13"/>
      <c r="J192" s="13"/>
    </row>
    <row r="193">
      <c r="G193" s="125"/>
      <c r="H193" s="13"/>
      <c r="J193" s="13"/>
    </row>
    <row r="194">
      <c r="G194" s="125"/>
      <c r="H194" s="13"/>
      <c r="J194" s="13"/>
    </row>
    <row r="195">
      <c r="G195" s="125"/>
      <c r="H195" s="13"/>
      <c r="J195" s="13"/>
    </row>
    <row r="196">
      <c r="G196" s="125"/>
      <c r="H196" s="13"/>
      <c r="J196" s="13"/>
    </row>
    <row r="197">
      <c r="G197" s="125"/>
      <c r="H197" s="13"/>
      <c r="J197" s="13"/>
    </row>
    <row r="198">
      <c r="G198" s="125"/>
      <c r="H198" s="13"/>
      <c r="J198" s="13"/>
    </row>
    <row r="199">
      <c r="G199" s="125"/>
      <c r="H199" s="13"/>
      <c r="J199" s="13"/>
    </row>
    <row r="200">
      <c r="G200" s="125"/>
      <c r="H200" s="13"/>
      <c r="J200" s="13"/>
    </row>
    <row r="201">
      <c r="G201" s="125"/>
      <c r="H201" s="13"/>
      <c r="J201" s="13"/>
    </row>
    <row r="202">
      <c r="G202" s="125"/>
      <c r="H202" s="13"/>
      <c r="J202" s="13"/>
    </row>
    <row r="203">
      <c r="G203" s="125"/>
      <c r="H203" s="13"/>
      <c r="J203" s="13"/>
    </row>
    <row r="204">
      <c r="G204" s="125"/>
      <c r="H204" s="13"/>
      <c r="J204" s="13"/>
    </row>
    <row r="205">
      <c r="G205" s="125"/>
      <c r="H205" s="13"/>
      <c r="J205" s="13"/>
    </row>
    <row r="206">
      <c r="G206" s="125"/>
      <c r="H206" s="13"/>
      <c r="J206" s="13"/>
    </row>
    <row r="207">
      <c r="G207" s="125"/>
      <c r="H207" s="13"/>
      <c r="J207" s="13"/>
    </row>
    <row r="208">
      <c r="G208" s="125"/>
      <c r="H208" s="13"/>
      <c r="J208" s="13"/>
    </row>
    <row r="209">
      <c r="G209" s="125"/>
      <c r="H209" s="13"/>
      <c r="J209" s="13"/>
    </row>
    <row r="210">
      <c r="G210" s="125"/>
      <c r="H210" s="13"/>
      <c r="J210" s="13"/>
    </row>
    <row r="211">
      <c r="G211" s="125"/>
      <c r="H211" s="13"/>
      <c r="J211" s="13"/>
    </row>
    <row r="212">
      <c r="G212" s="125"/>
      <c r="H212" s="13"/>
      <c r="J212" s="13"/>
    </row>
    <row r="213">
      <c r="G213" s="125"/>
      <c r="H213" s="13"/>
      <c r="J213" s="13"/>
    </row>
    <row r="214">
      <c r="G214" s="125"/>
      <c r="H214" s="13"/>
      <c r="J214" s="13"/>
    </row>
    <row r="215">
      <c r="G215" s="125"/>
      <c r="H215" s="13"/>
      <c r="J215" s="13"/>
    </row>
    <row r="216">
      <c r="G216" s="125"/>
      <c r="H216" s="13"/>
      <c r="J216" s="13"/>
    </row>
    <row r="217">
      <c r="G217" s="125"/>
      <c r="H217" s="13"/>
      <c r="J217" s="13"/>
    </row>
    <row r="218">
      <c r="G218" s="125"/>
      <c r="H218" s="13"/>
      <c r="J218" s="13"/>
    </row>
    <row r="219">
      <c r="G219" s="125"/>
      <c r="H219" s="13"/>
      <c r="J219" s="13"/>
    </row>
    <row r="220">
      <c r="G220" s="125"/>
      <c r="H220" s="13"/>
      <c r="J220" s="13"/>
    </row>
    <row r="221">
      <c r="G221" s="125"/>
      <c r="H221" s="13"/>
      <c r="J221" s="13"/>
    </row>
    <row r="222">
      <c r="G222" s="125"/>
      <c r="H222" s="13"/>
      <c r="J222" s="13"/>
    </row>
    <row r="223">
      <c r="G223" s="125"/>
      <c r="H223" s="13"/>
      <c r="J223" s="13"/>
    </row>
    <row r="224">
      <c r="G224" s="125"/>
      <c r="H224" s="13"/>
      <c r="J224" s="13"/>
    </row>
    <row r="225">
      <c r="G225" s="125"/>
      <c r="H225" s="13"/>
      <c r="J225" s="13"/>
    </row>
    <row r="226">
      <c r="G226" s="125"/>
      <c r="H226" s="13"/>
      <c r="J226" s="13"/>
    </row>
    <row r="227">
      <c r="G227" s="125"/>
      <c r="H227" s="13"/>
      <c r="J227" s="13"/>
    </row>
    <row r="228">
      <c r="G228" s="125"/>
      <c r="H228" s="13"/>
      <c r="J228" s="13"/>
    </row>
    <row r="229">
      <c r="G229" s="125"/>
      <c r="H229" s="13"/>
      <c r="J229" s="13"/>
    </row>
    <row r="230">
      <c r="G230" s="125"/>
      <c r="H230" s="13"/>
      <c r="J230" s="13"/>
    </row>
    <row r="231">
      <c r="G231" s="125"/>
      <c r="H231" s="13"/>
      <c r="J231" s="13"/>
    </row>
    <row r="232">
      <c r="G232" s="125"/>
      <c r="H232" s="13"/>
      <c r="J232" s="13"/>
    </row>
    <row r="233">
      <c r="G233" s="125"/>
      <c r="H233" s="13"/>
      <c r="J233" s="13"/>
    </row>
    <row r="234">
      <c r="G234" s="125"/>
      <c r="H234" s="13"/>
      <c r="J234" s="13"/>
    </row>
    <row r="235">
      <c r="G235" s="125"/>
      <c r="H235" s="13"/>
      <c r="J235" s="13"/>
    </row>
    <row r="236">
      <c r="G236" s="125"/>
      <c r="H236" s="13"/>
      <c r="J236" s="13"/>
    </row>
    <row r="237">
      <c r="G237" s="125"/>
      <c r="H237" s="13"/>
      <c r="J237" s="13"/>
    </row>
    <row r="238">
      <c r="G238" s="125"/>
      <c r="H238" s="13"/>
      <c r="J238" s="13"/>
    </row>
    <row r="239">
      <c r="G239" s="125"/>
      <c r="H239" s="13"/>
      <c r="J239" s="13"/>
    </row>
    <row r="240">
      <c r="G240" s="125"/>
      <c r="H240" s="13"/>
      <c r="J240" s="13"/>
    </row>
    <row r="241">
      <c r="G241" s="125"/>
      <c r="H241" s="13"/>
      <c r="J241" s="13"/>
    </row>
    <row r="242">
      <c r="G242" s="125"/>
      <c r="H242" s="13"/>
      <c r="J242" s="13"/>
    </row>
    <row r="243">
      <c r="G243" s="125"/>
      <c r="H243" s="13"/>
      <c r="J243" s="13"/>
    </row>
    <row r="244">
      <c r="G244" s="125"/>
      <c r="H244" s="13"/>
      <c r="J244" s="13"/>
    </row>
    <row r="245">
      <c r="G245" s="125"/>
      <c r="H245" s="13"/>
      <c r="J245" s="13"/>
    </row>
    <row r="246">
      <c r="G246" s="125"/>
      <c r="H246" s="13"/>
      <c r="J246" s="13"/>
    </row>
    <row r="247">
      <c r="G247" s="125"/>
      <c r="H247" s="13"/>
      <c r="J247" s="13"/>
    </row>
    <row r="248">
      <c r="G248" s="125"/>
      <c r="H248" s="13"/>
      <c r="J248" s="13"/>
    </row>
    <row r="249">
      <c r="G249" s="125"/>
      <c r="H249" s="13"/>
      <c r="J249" s="13"/>
    </row>
    <row r="250">
      <c r="G250" s="125"/>
      <c r="H250" s="13"/>
      <c r="J250" s="13"/>
    </row>
    <row r="251">
      <c r="G251" s="125"/>
      <c r="H251" s="13"/>
      <c r="J251" s="13"/>
    </row>
    <row r="252">
      <c r="G252" s="125"/>
      <c r="H252" s="13"/>
      <c r="J252" s="13"/>
    </row>
    <row r="253">
      <c r="G253" s="125"/>
      <c r="H253" s="13"/>
      <c r="J253" s="13"/>
    </row>
    <row r="254">
      <c r="G254" s="125"/>
      <c r="H254" s="13"/>
      <c r="J254" s="13"/>
    </row>
    <row r="255">
      <c r="G255" s="125"/>
      <c r="H255" s="13"/>
      <c r="J255" s="13"/>
    </row>
    <row r="256">
      <c r="G256" s="125"/>
      <c r="H256" s="13"/>
      <c r="J256" s="13"/>
    </row>
    <row r="257">
      <c r="G257" s="125"/>
      <c r="H257" s="13"/>
      <c r="J257" s="13"/>
    </row>
    <row r="258">
      <c r="G258" s="125"/>
      <c r="H258" s="13"/>
      <c r="J258" s="13"/>
    </row>
    <row r="259">
      <c r="G259" s="125"/>
      <c r="H259" s="13"/>
      <c r="J259" s="13"/>
    </row>
    <row r="260">
      <c r="G260" s="125"/>
      <c r="H260" s="13"/>
      <c r="J260" s="13"/>
    </row>
    <row r="261">
      <c r="G261" s="125"/>
      <c r="H261" s="13"/>
      <c r="J261" s="13"/>
    </row>
    <row r="262">
      <c r="G262" s="125"/>
      <c r="H262" s="13"/>
      <c r="J262" s="13"/>
    </row>
    <row r="263">
      <c r="G263" s="125"/>
      <c r="H263" s="13"/>
      <c r="J263" s="13"/>
    </row>
    <row r="264">
      <c r="G264" s="125"/>
      <c r="H264" s="13"/>
      <c r="J264" s="13"/>
    </row>
    <row r="265">
      <c r="G265" s="125"/>
      <c r="H265" s="13"/>
      <c r="J265" s="13"/>
    </row>
    <row r="266">
      <c r="G266" s="125"/>
      <c r="H266" s="13"/>
      <c r="J266" s="13"/>
    </row>
    <row r="267">
      <c r="G267" s="125"/>
      <c r="H267" s="13"/>
      <c r="J267" s="13"/>
    </row>
    <row r="268">
      <c r="G268" s="125"/>
      <c r="H268" s="13"/>
      <c r="J268" s="13"/>
    </row>
    <row r="269">
      <c r="G269" s="125"/>
      <c r="H269" s="13"/>
      <c r="J269" s="13"/>
    </row>
    <row r="270">
      <c r="G270" s="125"/>
      <c r="H270" s="13"/>
      <c r="J270" s="13"/>
    </row>
    <row r="271">
      <c r="G271" s="125"/>
      <c r="H271" s="13"/>
      <c r="J271" s="13"/>
    </row>
    <row r="272">
      <c r="G272" s="125"/>
      <c r="H272" s="13"/>
      <c r="J272" s="13"/>
    </row>
    <row r="273">
      <c r="G273" s="125"/>
      <c r="H273" s="13"/>
      <c r="J273" s="13"/>
    </row>
    <row r="274">
      <c r="G274" s="125"/>
      <c r="H274" s="13"/>
      <c r="J274" s="13"/>
    </row>
    <row r="275">
      <c r="G275" s="125"/>
      <c r="H275" s="13"/>
      <c r="J275" s="13"/>
    </row>
    <row r="276">
      <c r="G276" s="125"/>
      <c r="H276" s="13"/>
      <c r="J276" s="13"/>
    </row>
    <row r="277">
      <c r="G277" s="125"/>
      <c r="H277" s="13"/>
      <c r="J277" s="13"/>
    </row>
    <row r="278">
      <c r="G278" s="125"/>
      <c r="H278" s="13"/>
      <c r="J278" s="13"/>
    </row>
    <row r="279">
      <c r="G279" s="125"/>
      <c r="H279" s="13"/>
      <c r="J279" s="13"/>
    </row>
    <row r="280">
      <c r="G280" s="125"/>
      <c r="H280" s="13"/>
      <c r="J280" s="13"/>
    </row>
    <row r="281">
      <c r="G281" s="125"/>
      <c r="H281" s="13"/>
      <c r="J281" s="13"/>
    </row>
    <row r="282">
      <c r="G282" s="125"/>
      <c r="H282" s="13"/>
      <c r="J282" s="13"/>
    </row>
    <row r="283">
      <c r="G283" s="125"/>
      <c r="H283" s="13"/>
      <c r="J283" s="13"/>
    </row>
    <row r="284">
      <c r="G284" s="125"/>
      <c r="H284" s="13"/>
      <c r="J284" s="13"/>
    </row>
    <row r="285">
      <c r="G285" s="125"/>
      <c r="H285" s="13"/>
      <c r="J285" s="13"/>
    </row>
    <row r="286">
      <c r="G286" s="125"/>
      <c r="H286" s="13"/>
      <c r="J286" s="13"/>
    </row>
    <row r="287">
      <c r="G287" s="125"/>
      <c r="H287" s="13"/>
      <c r="J287" s="13"/>
    </row>
    <row r="288">
      <c r="G288" s="125"/>
      <c r="H288" s="13"/>
      <c r="J288" s="13"/>
    </row>
    <row r="289">
      <c r="G289" s="125"/>
      <c r="H289" s="13"/>
      <c r="J289" s="13"/>
    </row>
    <row r="290">
      <c r="G290" s="125"/>
      <c r="H290" s="13"/>
      <c r="J290" s="13"/>
    </row>
    <row r="291">
      <c r="G291" s="125"/>
      <c r="H291" s="13"/>
      <c r="J291" s="13"/>
    </row>
    <row r="292">
      <c r="G292" s="125"/>
      <c r="H292" s="13"/>
      <c r="J292" s="13"/>
    </row>
    <row r="293">
      <c r="G293" s="125"/>
      <c r="H293" s="13"/>
      <c r="J293" s="13"/>
    </row>
    <row r="294">
      <c r="G294" s="125"/>
      <c r="H294" s="13"/>
      <c r="J294" s="13"/>
    </row>
    <row r="295">
      <c r="G295" s="125"/>
      <c r="H295" s="13"/>
      <c r="J295" s="13"/>
    </row>
    <row r="296">
      <c r="G296" s="125"/>
      <c r="H296" s="13"/>
      <c r="J296" s="13"/>
    </row>
    <row r="297">
      <c r="G297" s="125"/>
      <c r="H297" s="13"/>
      <c r="J297" s="13"/>
    </row>
    <row r="298">
      <c r="G298" s="125"/>
      <c r="H298" s="13"/>
      <c r="J298" s="13"/>
    </row>
    <row r="299">
      <c r="G299" s="125"/>
      <c r="H299" s="13"/>
      <c r="J299" s="13"/>
    </row>
    <row r="300">
      <c r="G300" s="125"/>
      <c r="H300" s="13"/>
      <c r="J300" s="13"/>
    </row>
    <row r="301">
      <c r="G301" s="125"/>
      <c r="H301" s="13"/>
      <c r="J301" s="13"/>
    </row>
    <row r="302">
      <c r="G302" s="125"/>
      <c r="H302" s="13"/>
      <c r="J302" s="13"/>
    </row>
    <row r="303">
      <c r="G303" s="125"/>
      <c r="H303" s="13"/>
      <c r="J303" s="13"/>
    </row>
    <row r="304">
      <c r="G304" s="125"/>
      <c r="H304" s="13"/>
      <c r="J304" s="13"/>
    </row>
    <row r="305">
      <c r="G305" s="125"/>
      <c r="H305" s="13"/>
      <c r="J305" s="13"/>
    </row>
    <row r="306">
      <c r="G306" s="125"/>
      <c r="H306" s="13"/>
      <c r="J306" s="13"/>
    </row>
    <row r="307">
      <c r="G307" s="125"/>
      <c r="H307" s="13"/>
      <c r="J307" s="13"/>
    </row>
    <row r="308">
      <c r="G308" s="125"/>
      <c r="H308" s="13"/>
      <c r="J308" s="13"/>
    </row>
    <row r="309">
      <c r="G309" s="125"/>
      <c r="H309" s="13"/>
      <c r="J309" s="13"/>
    </row>
    <row r="310">
      <c r="G310" s="125"/>
      <c r="H310" s="13"/>
      <c r="J310" s="13"/>
    </row>
    <row r="311">
      <c r="G311" s="125"/>
      <c r="H311" s="13"/>
      <c r="J311" s="13"/>
    </row>
    <row r="312">
      <c r="G312" s="125"/>
      <c r="H312" s="13"/>
      <c r="J312" s="13"/>
    </row>
    <row r="313">
      <c r="G313" s="125"/>
      <c r="H313" s="13"/>
      <c r="J313" s="13"/>
    </row>
    <row r="314">
      <c r="G314" s="125"/>
      <c r="H314" s="13"/>
      <c r="J314" s="13"/>
    </row>
    <row r="315">
      <c r="G315" s="125"/>
      <c r="H315" s="13"/>
      <c r="J315" s="13"/>
    </row>
    <row r="316">
      <c r="G316" s="125"/>
      <c r="H316" s="13"/>
      <c r="J316" s="13"/>
    </row>
    <row r="317">
      <c r="G317" s="125"/>
      <c r="H317" s="13"/>
      <c r="J317" s="13"/>
    </row>
    <row r="318">
      <c r="G318" s="125"/>
      <c r="H318" s="13"/>
      <c r="J318" s="13"/>
    </row>
    <row r="319">
      <c r="G319" s="125"/>
      <c r="H319" s="13"/>
      <c r="J319" s="13"/>
    </row>
    <row r="320">
      <c r="G320" s="125"/>
      <c r="H320" s="13"/>
      <c r="J320" s="13"/>
    </row>
    <row r="321">
      <c r="G321" s="125"/>
      <c r="H321" s="13"/>
      <c r="J321" s="13"/>
    </row>
    <row r="322">
      <c r="G322" s="125"/>
      <c r="H322" s="13"/>
      <c r="J322" s="13"/>
    </row>
    <row r="323">
      <c r="G323" s="125"/>
      <c r="H323" s="13"/>
      <c r="J323" s="13"/>
    </row>
    <row r="324">
      <c r="G324" s="125"/>
      <c r="H324" s="13"/>
      <c r="J324" s="13"/>
    </row>
    <row r="325">
      <c r="G325" s="125"/>
      <c r="H325" s="13"/>
      <c r="J325" s="13"/>
    </row>
    <row r="326">
      <c r="G326" s="125"/>
      <c r="H326" s="13"/>
      <c r="J326" s="13"/>
    </row>
    <row r="327">
      <c r="G327" s="125"/>
      <c r="H327" s="13"/>
      <c r="J327" s="13"/>
    </row>
    <row r="328">
      <c r="G328" s="125"/>
      <c r="H328" s="13"/>
      <c r="J328" s="13"/>
    </row>
    <row r="329">
      <c r="G329" s="125"/>
      <c r="H329" s="13"/>
      <c r="J329" s="13"/>
    </row>
    <row r="330">
      <c r="G330" s="125"/>
      <c r="H330" s="13"/>
      <c r="J330" s="13"/>
    </row>
    <row r="331">
      <c r="G331" s="125"/>
      <c r="H331" s="13"/>
      <c r="J331" s="13"/>
    </row>
    <row r="332">
      <c r="G332" s="125"/>
      <c r="H332" s="13"/>
      <c r="J332" s="13"/>
    </row>
    <row r="333">
      <c r="G333" s="125"/>
      <c r="H333" s="13"/>
      <c r="J333" s="13"/>
    </row>
    <row r="334">
      <c r="G334" s="125"/>
      <c r="H334" s="13"/>
      <c r="J334" s="13"/>
    </row>
    <row r="335">
      <c r="G335" s="125"/>
      <c r="H335" s="13"/>
      <c r="J335" s="13"/>
    </row>
    <row r="336">
      <c r="G336" s="125"/>
      <c r="H336" s="13"/>
      <c r="J336" s="13"/>
    </row>
    <row r="337">
      <c r="G337" s="125"/>
      <c r="H337" s="13"/>
      <c r="J337" s="13"/>
    </row>
    <row r="338">
      <c r="G338" s="125"/>
      <c r="H338" s="13"/>
      <c r="J338" s="13"/>
    </row>
    <row r="339">
      <c r="G339" s="125"/>
      <c r="H339" s="13"/>
      <c r="J339" s="13"/>
    </row>
    <row r="340">
      <c r="G340" s="125"/>
      <c r="H340" s="13"/>
      <c r="J340" s="13"/>
    </row>
    <row r="341">
      <c r="G341" s="125"/>
      <c r="H341" s="13"/>
      <c r="J341" s="13"/>
    </row>
    <row r="342">
      <c r="G342" s="125"/>
      <c r="H342" s="13"/>
      <c r="J342" s="13"/>
    </row>
    <row r="343">
      <c r="G343" s="125"/>
      <c r="H343" s="13"/>
      <c r="J343" s="13"/>
    </row>
    <row r="344">
      <c r="G344" s="125"/>
      <c r="H344" s="13"/>
      <c r="J344" s="13"/>
    </row>
    <row r="345">
      <c r="G345" s="125"/>
      <c r="H345" s="13"/>
      <c r="J345" s="13"/>
    </row>
    <row r="346">
      <c r="G346" s="125"/>
      <c r="H346" s="13"/>
      <c r="J346" s="13"/>
    </row>
    <row r="347">
      <c r="G347" s="125"/>
      <c r="H347" s="13"/>
      <c r="J347" s="13"/>
    </row>
    <row r="348">
      <c r="G348" s="125"/>
      <c r="H348" s="13"/>
      <c r="J348" s="13"/>
    </row>
    <row r="349">
      <c r="G349" s="125"/>
      <c r="H349" s="13"/>
      <c r="J349" s="13"/>
    </row>
    <row r="350">
      <c r="G350" s="125"/>
      <c r="H350" s="13"/>
      <c r="J350" s="13"/>
    </row>
    <row r="351">
      <c r="G351" s="125"/>
      <c r="H351" s="13"/>
      <c r="J351" s="13"/>
    </row>
    <row r="352">
      <c r="G352" s="125"/>
      <c r="H352" s="13"/>
      <c r="J352" s="13"/>
    </row>
    <row r="353">
      <c r="G353" s="125"/>
      <c r="H353" s="13"/>
      <c r="J353" s="13"/>
    </row>
    <row r="354">
      <c r="G354" s="125"/>
      <c r="H354" s="13"/>
      <c r="J354" s="13"/>
    </row>
    <row r="355">
      <c r="G355" s="125"/>
      <c r="H355" s="13"/>
      <c r="J355" s="13"/>
    </row>
    <row r="356">
      <c r="G356" s="125"/>
      <c r="H356" s="13"/>
      <c r="J356" s="13"/>
    </row>
    <row r="357">
      <c r="G357" s="125"/>
      <c r="H357" s="13"/>
      <c r="J357" s="13"/>
    </row>
    <row r="358">
      <c r="G358" s="125"/>
      <c r="H358" s="13"/>
      <c r="J358" s="13"/>
    </row>
    <row r="359">
      <c r="G359" s="125"/>
      <c r="H359" s="13"/>
      <c r="J359" s="13"/>
    </row>
    <row r="360">
      <c r="G360" s="125"/>
      <c r="H360" s="13"/>
      <c r="J360" s="13"/>
    </row>
    <row r="361">
      <c r="G361" s="125"/>
      <c r="H361" s="13"/>
      <c r="J361" s="13"/>
    </row>
    <row r="362">
      <c r="G362" s="125"/>
      <c r="H362" s="13"/>
      <c r="J362" s="13"/>
    </row>
    <row r="363">
      <c r="G363" s="125"/>
      <c r="H363" s="13"/>
      <c r="J363" s="13"/>
    </row>
    <row r="364">
      <c r="G364" s="125"/>
      <c r="H364" s="13"/>
      <c r="J364" s="13"/>
    </row>
    <row r="365">
      <c r="G365" s="125"/>
      <c r="H365" s="13"/>
      <c r="J365" s="13"/>
    </row>
    <row r="366">
      <c r="G366" s="125"/>
      <c r="H366" s="13"/>
      <c r="J366" s="13"/>
    </row>
    <row r="367">
      <c r="G367" s="125"/>
      <c r="H367" s="13"/>
      <c r="J367" s="13"/>
    </row>
    <row r="368">
      <c r="G368" s="125"/>
      <c r="H368" s="13"/>
      <c r="J368" s="13"/>
    </row>
    <row r="369">
      <c r="G369" s="125"/>
      <c r="H369" s="13"/>
      <c r="J369" s="13"/>
    </row>
    <row r="370">
      <c r="G370" s="125"/>
      <c r="H370" s="13"/>
      <c r="J370" s="13"/>
    </row>
    <row r="371">
      <c r="G371" s="125"/>
      <c r="H371" s="13"/>
      <c r="J371" s="13"/>
    </row>
    <row r="372">
      <c r="G372" s="125"/>
      <c r="H372" s="13"/>
      <c r="J372" s="13"/>
    </row>
    <row r="373">
      <c r="G373" s="125"/>
      <c r="H373" s="13"/>
      <c r="J373" s="13"/>
    </row>
    <row r="374">
      <c r="G374" s="125"/>
      <c r="H374" s="13"/>
      <c r="J374" s="13"/>
    </row>
    <row r="375">
      <c r="G375" s="125"/>
      <c r="H375" s="13"/>
      <c r="J375" s="13"/>
    </row>
    <row r="376">
      <c r="G376" s="125"/>
      <c r="H376" s="13"/>
      <c r="J376" s="13"/>
    </row>
    <row r="377">
      <c r="G377" s="125"/>
      <c r="H377" s="13"/>
      <c r="J377" s="13"/>
    </row>
    <row r="378">
      <c r="G378" s="125"/>
      <c r="H378" s="13"/>
      <c r="J378" s="13"/>
    </row>
    <row r="379">
      <c r="G379" s="125"/>
      <c r="H379" s="13"/>
      <c r="J379" s="13"/>
    </row>
    <row r="380">
      <c r="G380" s="125"/>
      <c r="H380" s="13"/>
      <c r="J380" s="13"/>
    </row>
    <row r="381">
      <c r="G381" s="125"/>
      <c r="H381" s="13"/>
      <c r="J381" s="13"/>
    </row>
    <row r="382">
      <c r="G382" s="125"/>
      <c r="H382" s="13"/>
      <c r="J382" s="13"/>
    </row>
    <row r="383">
      <c r="G383" s="125"/>
      <c r="H383" s="13"/>
      <c r="J383" s="13"/>
    </row>
    <row r="384">
      <c r="G384" s="125"/>
      <c r="H384" s="13"/>
      <c r="J384" s="13"/>
    </row>
    <row r="385">
      <c r="G385" s="125"/>
      <c r="H385" s="13"/>
      <c r="J385" s="13"/>
    </row>
    <row r="386">
      <c r="G386" s="125"/>
      <c r="H386" s="13"/>
      <c r="J386" s="13"/>
    </row>
    <row r="387">
      <c r="G387" s="125"/>
      <c r="H387" s="13"/>
      <c r="J387" s="13"/>
    </row>
    <row r="388">
      <c r="G388" s="125"/>
      <c r="H388" s="13"/>
      <c r="J388" s="13"/>
    </row>
    <row r="389">
      <c r="G389" s="125"/>
      <c r="H389" s="13"/>
      <c r="J389" s="13"/>
    </row>
    <row r="390">
      <c r="G390" s="125"/>
      <c r="H390" s="13"/>
      <c r="J390" s="13"/>
    </row>
    <row r="391">
      <c r="G391" s="125"/>
      <c r="H391" s="13"/>
      <c r="J391" s="13"/>
    </row>
    <row r="392">
      <c r="G392" s="125"/>
      <c r="H392" s="13"/>
      <c r="J392" s="13"/>
    </row>
    <row r="393">
      <c r="G393" s="125"/>
      <c r="H393" s="13"/>
      <c r="J393" s="13"/>
    </row>
    <row r="394">
      <c r="G394" s="125"/>
      <c r="H394" s="13"/>
      <c r="J394" s="13"/>
    </row>
    <row r="395">
      <c r="G395" s="125"/>
      <c r="H395" s="13"/>
      <c r="J395" s="13"/>
    </row>
    <row r="396">
      <c r="G396" s="125"/>
      <c r="H396" s="13"/>
      <c r="J396" s="13"/>
    </row>
    <row r="397">
      <c r="G397" s="125"/>
      <c r="H397" s="13"/>
      <c r="J397" s="13"/>
    </row>
    <row r="398">
      <c r="G398" s="125"/>
      <c r="H398" s="13"/>
      <c r="J398" s="13"/>
    </row>
    <row r="399">
      <c r="G399" s="125"/>
      <c r="H399" s="13"/>
      <c r="J399" s="13"/>
    </row>
    <row r="400">
      <c r="G400" s="125"/>
      <c r="H400" s="13"/>
      <c r="J400" s="13"/>
    </row>
    <row r="401">
      <c r="G401" s="125"/>
      <c r="H401" s="13"/>
      <c r="J401" s="13"/>
    </row>
    <row r="402">
      <c r="G402" s="125"/>
      <c r="H402" s="13"/>
      <c r="J402" s="13"/>
    </row>
    <row r="403">
      <c r="G403" s="125"/>
      <c r="H403" s="13"/>
      <c r="J403" s="13"/>
    </row>
    <row r="404">
      <c r="G404" s="125"/>
      <c r="H404" s="13"/>
      <c r="J404" s="13"/>
    </row>
    <row r="405">
      <c r="G405" s="125"/>
      <c r="H405" s="13"/>
      <c r="J405" s="13"/>
    </row>
    <row r="406">
      <c r="G406" s="125"/>
      <c r="H406" s="13"/>
      <c r="J406" s="13"/>
    </row>
    <row r="407">
      <c r="G407" s="125"/>
      <c r="H407" s="13"/>
      <c r="J407" s="13"/>
    </row>
    <row r="408">
      <c r="G408" s="125"/>
      <c r="H408" s="13"/>
      <c r="J408" s="13"/>
    </row>
    <row r="409">
      <c r="G409" s="125"/>
      <c r="H409" s="13"/>
      <c r="J409" s="13"/>
    </row>
    <row r="410">
      <c r="G410" s="125"/>
      <c r="H410" s="13"/>
      <c r="J410" s="13"/>
    </row>
    <row r="411">
      <c r="G411" s="125"/>
      <c r="H411" s="13"/>
      <c r="J411" s="13"/>
    </row>
    <row r="412">
      <c r="G412" s="125"/>
      <c r="H412" s="13"/>
      <c r="J412" s="13"/>
    </row>
    <row r="413">
      <c r="G413" s="125"/>
      <c r="H413" s="13"/>
      <c r="J413" s="13"/>
    </row>
    <row r="414">
      <c r="G414" s="125"/>
      <c r="H414" s="13"/>
      <c r="J414" s="13"/>
    </row>
    <row r="415">
      <c r="G415" s="125"/>
      <c r="H415" s="13"/>
      <c r="J415" s="13"/>
    </row>
    <row r="416">
      <c r="G416" s="125"/>
      <c r="H416" s="13"/>
      <c r="J416" s="13"/>
    </row>
    <row r="417">
      <c r="G417" s="125"/>
      <c r="H417" s="13"/>
      <c r="J417" s="13"/>
    </row>
    <row r="418">
      <c r="G418" s="125"/>
      <c r="H418" s="13"/>
      <c r="J418" s="13"/>
    </row>
    <row r="419">
      <c r="G419" s="125"/>
      <c r="H419" s="13"/>
      <c r="J419" s="13"/>
    </row>
    <row r="420">
      <c r="G420" s="125"/>
      <c r="H420" s="13"/>
      <c r="J420" s="13"/>
    </row>
    <row r="421">
      <c r="G421" s="125"/>
      <c r="H421" s="13"/>
      <c r="J421" s="13"/>
    </row>
    <row r="422">
      <c r="G422" s="125"/>
      <c r="H422" s="13"/>
      <c r="J422" s="13"/>
    </row>
    <row r="423">
      <c r="G423" s="125"/>
      <c r="H423" s="13"/>
      <c r="J423" s="13"/>
    </row>
    <row r="424">
      <c r="G424" s="125"/>
      <c r="H424" s="13"/>
      <c r="J424" s="13"/>
    </row>
    <row r="425">
      <c r="G425" s="125"/>
      <c r="H425" s="13"/>
      <c r="J425" s="13"/>
    </row>
    <row r="426">
      <c r="G426" s="125"/>
      <c r="H426" s="13"/>
      <c r="J426" s="13"/>
    </row>
    <row r="427">
      <c r="G427" s="125"/>
      <c r="H427" s="13"/>
      <c r="J427" s="13"/>
    </row>
    <row r="428">
      <c r="G428" s="125"/>
      <c r="H428" s="13"/>
      <c r="J428" s="13"/>
    </row>
    <row r="429">
      <c r="G429" s="125"/>
      <c r="H429" s="13"/>
      <c r="J429" s="13"/>
    </row>
    <row r="430">
      <c r="G430" s="125"/>
      <c r="H430" s="13"/>
      <c r="J430" s="13"/>
    </row>
    <row r="431">
      <c r="G431" s="125"/>
      <c r="H431" s="13"/>
      <c r="J431" s="13"/>
    </row>
    <row r="432">
      <c r="G432" s="125"/>
      <c r="H432" s="13"/>
      <c r="J432" s="13"/>
    </row>
    <row r="433">
      <c r="G433" s="125"/>
      <c r="H433" s="13"/>
      <c r="J433" s="13"/>
    </row>
    <row r="434">
      <c r="G434" s="125"/>
      <c r="H434" s="13"/>
      <c r="J434" s="13"/>
    </row>
    <row r="435">
      <c r="G435" s="125"/>
      <c r="H435" s="13"/>
      <c r="J435" s="13"/>
    </row>
    <row r="436">
      <c r="G436" s="125"/>
      <c r="H436" s="13"/>
      <c r="J436" s="13"/>
    </row>
    <row r="437">
      <c r="G437" s="125"/>
      <c r="H437" s="13"/>
      <c r="J437" s="13"/>
    </row>
    <row r="438">
      <c r="G438" s="125"/>
      <c r="H438" s="13"/>
      <c r="J438" s="13"/>
    </row>
    <row r="439">
      <c r="G439" s="125"/>
      <c r="H439" s="13"/>
      <c r="J439" s="13"/>
    </row>
    <row r="440">
      <c r="G440" s="125"/>
      <c r="H440" s="13"/>
      <c r="J440" s="13"/>
    </row>
    <row r="441">
      <c r="G441" s="125"/>
      <c r="H441" s="13"/>
      <c r="J441" s="13"/>
    </row>
    <row r="442">
      <c r="G442" s="125"/>
      <c r="H442" s="13"/>
      <c r="J442" s="13"/>
    </row>
    <row r="443">
      <c r="G443" s="125"/>
      <c r="H443" s="13"/>
      <c r="J443" s="13"/>
    </row>
    <row r="444">
      <c r="G444" s="125"/>
      <c r="H444" s="13"/>
      <c r="J444" s="13"/>
    </row>
    <row r="445">
      <c r="G445" s="125"/>
      <c r="H445" s="13"/>
      <c r="J445" s="13"/>
    </row>
    <row r="446">
      <c r="G446" s="125"/>
      <c r="H446" s="13"/>
      <c r="J446" s="13"/>
    </row>
    <row r="447">
      <c r="G447" s="125"/>
      <c r="H447" s="13"/>
      <c r="J447" s="13"/>
    </row>
    <row r="448">
      <c r="G448" s="125"/>
      <c r="H448" s="13"/>
      <c r="J448" s="13"/>
    </row>
    <row r="449">
      <c r="G449" s="125"/>
      <c r="H449" s="13"/>
      <c r="J449" s="13"/>
    </row>
    <row r="450">
      <c r="G450" s="125"/>
      <c r="H450" s="13"/>
      <c r="J450" s="13"/>
    </row>
    <row r="451">
      <c r="G451" s="125"/>
      <c r="H451" s="13"/>
      <c r="J451" s="13"/>
    </row>
    <row r="452">
      <c r="G452" s="125"/>
      <c r="H452" s="13"/>
      <c r="J452" s="13"/>
    </row>
    <row r="453">
      <c r="G453" s="125"/>
      <c r="H453" s="13"/>
      <c r="J453" s="13"/>
    </row>
    <row r="454">
      <c r="G454" s="125"/>
      <c r="H454" s="13"/>
      <c r="J454" s="13"/>
    </row>
    <row r="455">
      <c r="G455" s="125"/>
      <c r="H455" s="13"/>
      <c r="J455" s="13"/>
    </row>
    <row r="456">
      <c r="G456" s="125"/>
      <c r="H456" s="13"/>
      <c r="J456" s="13"/>
    </row>
    <row r="457">
      <c r="G457" s="125"/>
      <c r="H457" s="13"/>
      <c r="J457" s="13"/>
    </row>
    <row r="458">
      <c r="G458" s="125"/>
      <c r="H458" s="13"/>
      <c r="J458" s="13"/>
    </row>
    <row r="459">
      <c r="G459" s="125"/>
      <c r="H459" s="13"/>
      <c r="J459" s="13"/>
    </row>
    <row r="460">
      <c r="G460" s="125"/>
      <c r="H460" s="13"/>
      <c r="J460" s="13"/>
    </row>
    <row r="461">
      <c r="G461" s="125"/>
      <c r="H461" s="13"/>
      <c r="J461" s="13"/>
    </row>
    <row r="462">
      <c r="G462" s="125"/>
      <c r="H462" s="13"/>
      <c r="J462" s="13"/>
    </row>
    <row r="463">
      <c r="G463" s="125"/>
      <c r="H463" s="13"/>
      <c r="J463" s="13"/>
    </row>
    <row r="464">
      <c r="G464" s="125"/>
      <c r="H464" s="13"/>
      <c r="J464" s="13"/>
    </row>
    <row r="465">
      <c r="G465" s="125"/>
      <c r="H465" s="13"/>
      <c r="J465" s="13"/>
    </row>
    <row r="466">
      <c r="G466" s="125"/>
      <c r="H466" s="13"/>
      <c r="J466" s="13"/>
    </row>
    <row r="467">
      <c r="G467" s="125"/>
      <c r="H467" s="13"/>
      <c r="J467" s="13"/>
    </row>
    <row r="468">
      <c r="G468" s="125"/>
      <c r="H468" s="13"/>
      <c r="J468" s="13"/>
    </row>
    <row r="469">
      <c r="G469" s="125"/>
      <c r="H469" s="13"/>
      <c r="J469" s="13"/>
    </row>
    <row r="470">
      <c r="G470" s="125"/>
      <c r="H470" s="13"/>
      <c r="J470" s="13"/>
    </row>
    <row r="471">
      <c r="G471" s="125"/>
      <c r="H471" s="13"/>
      <c r="J471" s="13"/>
    </row>
    <row r="472">
      <c r="G472" s="125"/>
      <c r="H472" s="13"/>
      <c r="J472" s="13"/>
    </row>
    <row r="473">
      <c r="G473" s="125"/>
      <c r="H473" s="13"/>
      <c r="J473" s="13"/>
    </row>
    <row r="474">
      <c r="G474" s="125"/>
      <c r="H474" s="13"/>
      <c r="J474" s="13"/>
    </row>
    <row r="475">
      <c r="G475" s="125"/>
      <c r="H475" s="13"/>
      <c r="J475" s="13"/>
    </row>
    <row r="476">
      <c r="G476" s="125"/>
      <c r="H476" s="13"/>
      <c r="J476" s="13"/>
    </row>
    <row r="477">
      <c r="G477" s="125"/>
      <c r="H477" s="13"/>
      <c r="J477" s="13"/>
    </row>
    <row r="478">
      <c r="G478" s="125"/>
      <c r="H478" s="13"/>
      <c r="J478" s="13"/>
    </row>
    <row r="479">
      <c r="G479" s="125"/>
      <c r="H479" s="13"/>
      <c r="J479" s="13"/>
    </row>
    <row r="480">
      <c r="G480" s="125"/>
      <c r="H480" s="13"/>
      <c r="J480" s="13"/>
    </row>
    <row r="481">
      <c r="G481" s="125"/>
      <c r="H481" s="13"/>
      <c r="J481" s="13"/>
    </row>
    <row r="482">
      <c r="G482" s="125"/>
      <c r="H482" s="13"/>
      <c r="J482" s="13"/>
    </row>
    <row r="483">
      <c r="G483" s="125"/>
      <c r="H483" s="13"/>
      <c r="J483" s="13"/>
    </row>
    <row r="484">
      <c r="G484" s="125"/>
      <c r="H484" s="13"/>
      <c r="J484" s="13"/>
    </row>
    <row r="485">
      <c r="G485" s="125"/>
      <c r="H485" s="13"/>
      <c r="J485" s="13"/>
    </row>
    <row r="486">
      <c r="G486" s="125"/>
      <c r="H486" s="13"/>
      <c r="J486" s="13"/>
    </row>
    <row r="487">
      <c r="G487" s="125"/>
      <c r="H487" s="13"/>
      <c r="J487" s="13"/>
    </row>
    <row r="488">
      <c r="G488" s="125"/>
      <c r="H488" s="13"/>
      <c r="J488" s="13"/>
    </row>
    <row r="489">
      <c r="G489" s="125"/>
      <c r="H489" s="13"/>
      <c r="J489" s="13"/>
    </row>
    <row r="490">
      <c r="G490" s="125"/>
      <c r="H490" s="13"/>
      <c r="J490" s="13"/>
    </row>
    <row r="491">
      <c r="G491" s="125"/>
      <c r="H491" s="13"/>
      <c r="J491" s="13"/>
    </row>
    <row r="492">
      <c r="G492" s="125"/>
      <c r="H492" s="13"/>
      <c r="J492" s="13"/>
    </row>
    <row r="493">
      <c r="G493" s="125"/>
      <c r="H493" s="13"/>
      <c r="J493" s="13"/>
    </row>
    <row r="494">
      <c r="G494" s="125"/>
      <c r="H494" s="13"/>
      <c r="J494" s="13"/>
    </row>
    <row r="495">
      <c r="G495" s="125"/>
      <c r="H495" s="13"/>
      <c r="J495" s="13"/>
    </row>
    <row r="496">
      <c r="G496" s="125"/>
      <c r="H496" s="13"/>
      <c r="J496" s="13"/>
    </row>
    <row r="497">
      <c r="G497" s="125"/>
      <c r="H497" s="13"/>
      <c r="J497" s="13"/>
    </row>
    <row r="498">
      <c r="G498" s="125"/>
      <c r="H498" s="13"/>
      <c r="J498" s="13"/>
    </row>
    <row r="499">
      <c r="G499" s="125"/>
      <c r="H499" s="13"/>
      <c r="J499" s="13"/>
    </row>
    <row r="500">
      <c r="G500" s="125"/>
      <c r="H500" s="13"/>
      <c r="J500" s="13"/>
    </row>
    <row r="501">
      <c r="G501" s="125"/>
      <c r="H501" s="13"/>
      <c r="J501" s="13"/>
    </row>
    <row r="502">
      <c r="G502" s="125"/>
      <c r="H502" s="13"/>
      <c r="J502" s="13"/>
    </row>
    <row r="503">
      <c r="G503" s="125"/>
      <c r="H503" s="13"/>
      <c r="J503" s="13"/>
    </row>
    <row r="504">
      <c r="G504" s="125"/>
      <c r="H504" s="13"/>
      <c r="J504" s="13"/>
    </row>
    <row r="505">
      <c r="G505" s="125"/>
      <c r="H505" s="13"/>
      <c r="J505" s="13"/>
    </row>
    <row r="506">
      <c r="G506" s="125"/>
      <c r="H506" s="13"/>
      <c r="J506" s="13"/>
    </row>
    <row r="507">
      <c r="G507" s="125"/>
      <c r="H507" s="13"/>
      <c r="J507" s="13"/>
    </row>
    <row r="508">
      <c r="G508" s="125"/>
      <c r="H508" s="13"/>
      <c r="J508" s="13"/>
    </row>
    <row r="509">
      <c r="G509" s="125"/>
      <c r="H509" s="13"/>
      <c r="J509" s="13"/>
    </row>
    <row r="510">
      <c r="G510" s="125"/>
      <c r="H510" s="13"/>
      <c r="J510" s="13"/>
    </row>
    <row r="511">
      <c r="G511" s="125"/>
      <c r="H511" s="13"/>
      <c r="J511" s="13"/>
    </row>
    <row r="512">
      <c r="G512" s="125"/>
      <c r="H512" s="13"/>
      <c r="J512" s="13"/>
    </row>
    <row r="513">
      <c r="G513" s="125"/>
      <c r="H513" s="13"/>
      <c r="J513" s="13"/>
    </row>
    <row r="514">
      <c r="G514" s="125"/>
      <c r="H514" s="13"/>
      <c r="J514" s="13"/>
    </row>
    <row r="515">
      <c r="G515" s="125"/>
      <c r="H515" s="13"/>
      <c r="J515" s="13"/>
    </row>
    <row r="516">
      <c r="G516" s="125"/>
      <c r="H516" s="13"/>
      <c r="J516" s="13"/>
    </row>
    <row r="517">
      <c r="G517" s="125"/>
      <c r="H517" s="13"/>
      <c r="J517" s="13"/>
    </row>
    <row r="518">
      <c r="G518" s="125"/>
      <c r="H518" s="13"/>
      <c r="J518" s="13"/>
    </row>
    <row r="519">
      <c r="G519" s="125"/>
      <c r="H519" s="13"/>
      <c r="J519" s="13"/>
    </row>
    <row r="520">
      <c r="G520" s="125"/>
      <c r="H520" s="13"/>
      <c r="J520" s="13"/>
    </row>
    <row r="521">
      <c r="G521" s="125"/>
      <c r="H521" s="13"/>
      <c r="J521" s="13"/>
    </row>
    <row r="522">
      <c r="G522" s="125"/>
      <c r="H522" s="13"/>
      <c r="J522" s="13"/>
    </row>
    <row r="523">
      <c r="G523" s="125"/>
      <c r="H523" s="13"/>
      <c r="J523" s="13"/>
    </row>
    <row r="524">
      <c r="G524" s="125"/>
      <c r="H524" s="13"/>
      <c r="J524" s="13"/>
    </row>
    <row r="525">
      <c r="G525" s="125"/>
      <c r="H525" s="13"/>
      <c r="J525" s="13"/>
    </row>
    <row r="526">
      <c r="G526" s="125"/>
      <c r="H526" s="13"/>
      <c r="J526" s="13"/>
    </row>
    <row r="527">
      <c r="G527" s="125"/>
      <c r="H527" s="13"/>
      <c r="J527" s="13"/>
    </row>
    <row r="528">
      <c r="G528" s="125"/>
      <c r="H528" s="13"/>
      <c r="J528" s="13"/>
    </row>
    <row r="529">
      <c r="G529" s="125"/>
      <c r="H529" s="13"/>
      <c r="J529" s="13"/>
    </row>
    <row r="530">
      <c r="G530" s="125"/>
      <c r="H530" s="13"/>
      <c r="J530" s="13"/>
    </row>
    <row r="531">
      <c r="G531" s="125"/>
      <c r="H531" s="13"/>
      <c r="J531" s="13"/>
    </row>
    <row r="532">
      <c r="G532" s="125"/>
      <c r="H532" s="13"/>
      <c r="J532" s="13"/>
    </row>
    <row r="533">
      <c r="G533" s="125"/>
      <c r="H533" s="13"/>
      <c r="J533" s="13"/>
    </row>
    <row r="534">
      <c r="G534" s="125"/>
      <c r="H534" s="13"/>
      <c r="J534" s="13"/>
    </row>
    <row r="535">
      <c r="G535" s="125"/>
      <c r="H535" s="13"/>
      <c r="J535" s="13"/>
    </row>
    <row r="536">
      <c r="G536" s="125"/>
      <c r="H536" s="13"/>
      <c r="J536" s="13"/>
    </row>
    <row r="537">
      <c r="G537" s="125"/>
      <c r="H537" s="13"/>
      <c r="J537" s="13"/>
    </row>
    <row r="538">
      <c r="G538" s="125"/>
      <c r="H538" s="13"/>
      <c r="J538" s="13"/>
    </row>
    <row r="539">
      <c r="G539" s="125"/>
      <c r="H539" s="13"/>
      <c r="J539" s="13"/>
    </row>
    <row r="540">
      <c r="G540" s="125"/>
      <c r="H540" s="13"/>
      <c r="J540" s="13"/>
    </row>
    <row r="541">
      <c r="G541" s="125"/>
      <c r="H541" s="13"/>
      <c r="J541" s="13"/>
    </row>
    <row r="542">
      <c r="G542" s="125"/>
      <c r="H542" s="13"/>
      <c r="J542" s="13"/>
    </row>
    <row r="543">
      <c r="G543" s="125"/>
      <c r="H543" s="13"/>
      <c r="J543" s="13"/>
    </row>
    <row r="544">
      <c r="G544" s="125"/>
      <c r="H544" s="13"/>
      <c r="J544" s="13"/>
    </row>
    <row r="545">
      <c r="G545" s="125"/>
      <c r="H545" s="13"/>
      <c r="J545" s="13"/>
    </row>
    <row r="546">
      <c r="G546" s="125"/>
      <c r="H546" s="13"/>
      <c r="J546" s="13"/>
    </row>
    <row r="547">
      <c r="G547" s="125"/>
      <c r="H547" s="13"/>
      <c r="J547" s="13"/>
    </row>
    <row r="548">
      <c r="G548" s="125"/>
      <c r="H548" s="13"/>
      <c r="J548" s="13"/>
    </row>
    <row r="549">
      <c r="G549" s="125"/>
      <c r="H549" s="13"/>
      <c r="J549" s="13"/>
    </row>
    <row r="550">
      <c r="G550" s="125"/>
      <c r="H550" s="13"/>
      <c r="J550" s="13"/>
    </row>
    <row r="551">
      <c r="G551" s="125"/>
      <c r="H551" s="13"/>
      <c r="J551" s="13"/>
    </row>
    <row r="552">
      <c r="G552" s="125"/>
      <c r="H552" s="13"/>
      <c r="J552" s="13"/>
    </row>
    <row r="553">
      <c r="G553" s="125"/>
      <c r="H553" s="13"/>
      <c r="J553" s="13"/>
    </row>
    <row r="554">
      <c r="G554" s="125"/>
      <c r="H554" s="13"/>
      <c r="J554" s="13"/>
    </row>
    <row r="555">
      <c r="G555" s="125"/>
      <c r="H555" s="13"/>
      <c r="J555" s="13"/>
    </row>
    <row r="556">
      <c r="G556" s="125"/>
      <c r="H556" s="13"/>
      <c r="J556" s="13"/>
    </row>
    <row r="557">
      <c r="G557" s="125"/>
      <c r="H557" s="13"/>
      <c r="J557" s="13"/>
    </row>
    <row r="558">
      <c r="G558" s="125"/>
      <c r="H558" s="13"/>
      <c r="J558" s="13"/>
    </row>
    <row r="559">
      <c r="G559" s="125"/>
      <c r="H559" s="13"/>
      <c r="J559" s="13"/>
    </row>
    <row r="560">
      <c r="G560" s="125"/>
      <c r="H560" s="13"/>
      <c r="J560" s="13"/>
    </row>
    <row r="561">
      <c r="G561" s="125"/>
      <c r="H561" s="13"/>
      <c r="J561" s="13"/>
    </row>
    <row r="562">
      <c r="G562" s="125"/>
      <c r="H562" s="13"/>
      <c r="J562" s="13"/>
    </row>
    <row r="563">
      <c r="G563" s="125"/>
      <c r="H563" s="13"/>
      <c r="J563" s="13"/>
    </row>
    <row r="564">
      <c r="G564" s="125"/>
      <c r="H564" s="13"/>
      <c r="J564" s="13"/>
    </row>
    <row r="565">
      <c r="G565" s="125"/>
      <c r="H565" s="13"/>
      <c r="J565" s="13"/>
    </row>
    <row r="566">
      <c r="G566" s="125"/>
      <c r="H566" s="13"/>
      <c r="J566" s="13"/>
    </row>
    <row r="567">
      <c r="G567" s="125"/>
      <c r="H567" s="13"/>
      <c r="J567" s="13"/>
    </row>
    <row r="568">
      <c r="G568" s="125"/>
      <c r="H568" s="13"/>
      <c r="J568" s="13"/>
    </row>
    <row r="569">
      <c r="G569" s="125"/>
      <c r="H569" s="13"/>
      <c r="J569" s="13"/>
    </row>
    <row r="570">
      <c r="G570" s="125"/>
      <c r="H570" s="13"/>
      <c r="J570" s="13"/>
    </row>
    <row r="571">
      <c r="G571" s="125"/>
      <c r="H571" s="13"/>
      <c r="J571" s="13"/>
    </row>
    <row r="572">
      <c r="G572" s="125"/>
      <c r="H572" s="13"/>
      <c r="J572" s="13"/>
    </row>
    <row r="573">
      <c r="G573" s="125"/>
      <c r="H573" s="13"/>
      <c r="J573" s="13"/>
    </row>
    <row r="574">
      <c r="G574" s="125"/>
      <c r="H574" s="13"/>
      <c r="J574" s="13"/>
    </row>
    <row r="575">
      <c r="G575" s="125"/>
      <c r="H575" s="13"/>
      <c r="J575" s="13"/>
    </row>
    <row r="576">
      <c r="G576" s="125"/>
      <c r="H576" s="13"/>
      <c r="J576" s="13"/>
    </row>
    <row r="577">
      <c r="G577" s="125"/>
      <c r="H577" s="13"/>
      <c r="J577" s="13"/>
    </row>
    <row r="578">
      <c r="G578" s="125"/>
      <c r="H578" s="13"/>
      <c r="J578" s="13"/>
    </row>
    <row r="579">
      <c r="G579" s="125"/>
      <c r="H579" s="13"/>
      <c r="J579" s="13"/>
    </row>
    <row r="580">
      <c r="G580" s="125"/>
      <c r="H580" s="13"/>
      <c r="J580" s="13"/>
    </row>
    <row r="581">
      <c r="G581" s="125"/>
      <c r="H581" s="13"/>
      <c r="J581" s="13"/>
    </row>
    <row r="582">
      <c r="G582" s="125"/>
      <c r="H582" s="13"/>
      <c r="J582" s="13"/>
    </row>
    <row r="583">
      <c r="G583" s="125"/>
      <c r="H583" s="13"/>
      <c r="J583" s="13"/>
    </row>
    <row r="584">
      <c r="G584" s="125"/>
      <c r="H584" s="13"/>
      <c r="J584" s="13"/>
    </row>
    <row r="585">
      <c r="G585" s="125"/>
      <c r="H585" s="13"/>
      <c r="J585" s="13"/>
    </row>
    <row r="586">
      <c r="G586" s="125"/>
      <c r="H586" s="13"/>
      <c r="J586" s="13"/>
    </row>
    <row r="587">
      <c r="G587" s="125"/>
      <c r="H587" s="13"/>
      <c r="J587" s="13"/>
    </row>
    <row r="588">
      <c r="G588" s="125"/>
      <c r="H588" s="13"/>
      <c r="J588" s="13"/>
    </row>
    <row r="589">
      <c r="G589" s="125"/>
      <c r="H589" s="13"/>
      <c r="J589" s="13"/>
    </row>
    <row r="590">
      <c r="G590" s="125"/>
      <c r="H590" s="13"/>
      <c r="J590" s="13"/>
    </row>
    <row r="591">
      <c r="G591" s="125"/>
      <c r="H591" s="13"/>
      <c r="J591" s="13"/>
    </row>
    <row r="592">
      <c r="G592" s="125"/>
      <c r="H592" s="13"/>
      <c r="J592" s="13"/>
    </row>
    <row r="593">
      <c r="G593" s="125"/>
      <c r="H593" s="13"/>
      <c r="J593" s="13"/>
    </row>
    <row r="594">
      <c r="G594" s="125"/>
      <c r="H594" s="13"/>
      <c r="J594" s="13"/>
    </row>
    <row r="595">
      <c r="G595" s="125"/>
      <c r="H595" s="13"/>
      <c r="J595" s="13"/>
    </row>
    <row r="596">
      <c r="G596" s="125"/>
      <c r="H596" s="13"/>
      <c r="J596" s="13"/>
    </row>
    <row r="597">
      <c r="G597" s="125"/>
      <c r="H597" s="13"/>
      <c r="J597" s="13"/>
    </row>
    <row r="598">
      <c r="G598" s="125"/>
      <c r="H598" s="13"/>
      <c r="J598" s="13"/>
    </row>
    <row r="599">
      <c r="G599" s="125"/>
      <c r="H599" s="13"/>
      <c r="J599" s="13"/>
    </row>
    <row r="600">
      <c r="G600" s="125"/>
      <c r="H600" s="13"/>
      <c r="J600" s="13"/>
    </row>
    <row r="601">
      <c r="G601" s="125"/>
      <c r="H601" s="13"/>
      <c r="J601" s="13"/>
    </row>
    <row r="602">
      <c r="G602" s="125"/>
      <c r="H602" s="13"/>
      <c r="J602" s="13"/>
    </row>
    <row r="603">
      <c r="G603" s="125"/>
      <c r="H603" s="13"/>
      <c r="J603" s="13"/>
    </row>
    <row r="604">
      <c r="G604" s="125"/>
      <c r="H604" s="13"/>
      <c r="J604" s="13"/>
    </row>
    <row r="605">
      <c r="G605" s="125"/>
      <c r="H605" s="13"/>
      <c r="J605" s="13"/>
    </row>
    <row r="606">
      <c r="G606" s="125"/>
      <c r="H606" s="13"/>
      <c r="J606" s="13"/>
    </row>
    <row r="607">
      <c r="G607" s="125"/>
      <c r="H607" s="13"/>
      <c r="J607" s="13"/>
    </row>
    <row r="608">
      <c r="G608" s="125"/>
      <c r="H608" s="13"/>
      <c r="J608" s="13"/>
    </row>
    <row r="609">
      <c r="G609" s="125"/>
      <c r="H609" s="13"/>
      <c r="J609" s="13"/>
    </row>
    <row r="610">
      <c r="G610" s="125"/>
      <c r="H610" s="13"/>
      <c r="J610" s="13"/>
    </row>
    <row r="611">
      <c r="G611" s="125"/>
      <c r="H611" s="13"/>
      <c r="J611" s="13"/>
    </row>
    <row r="612">
      <c r="G612" s="125"/>
      <c r="H612" s="13"/>
      <c r="J612" s="13"/>
    </row>
    <row r="613">
      <c r="G613" s="125"/>
      <c r="H613" s="13"/>
      <c r="J613" s="13"/>
    </row>
    <row r="614">
      <c r="G614" s="125"/>
      <c r="H614" s="13"/>
      <c r="J614" s="13"/>
    </row>
    <row r="615">
      <c r="G615" s="125"/>
      <c r="H615" s="13"/>
      <c r="J615" s="13"/>
    </row>
    <row r="616">
      <c r="G616" s="125"/>
      <c r="H616" s="13"/>
      <c r="J616" s="13"/>
    </row>
    <row r="617">
      <c r="G617" s="125"/>
      <c r="H617" s="13"/>
      <c r="J617" s="13"/>
    </row>
    <row r="618">
      <c r="G618" s="125"/>
      <c r="H618" s="13"/>
      <c r="J618" s="13"/>
    </row>
    <row r="619">
      <c r="G619" s="125"/>
      <c r="H619" s="13"/>
      <c r="J619" s="13"/>
    </row>
    <row r="620">
      <c r="G620" s="125"/>
      <c r="H620" s="13"/>
      <c r="J620" s="13"/>
    </row>
    <row r="621">
      <c r="G621" s="125"/>
      <c r="H621" s="13"/>
      <c r="J621" s="13"/>
    </row>
    <row r="622">
      <c r="G622" s="125"/>
      <c r="H622" s="13"/>
      <c r="J622" s="13"/>
    </row>
    <row r="623">
      <c r="G623" s="125"/>
      <c r="H623" s="13"/>
      <c r="J623" s="13"/>
    </row>
    <row r="624">
      <c r="G624" s="125"/>
      <c r="H624" s="13"/>
      <c r="J624" s="13"/>
    </row>
    <row r="625">
      <c r="G625" s="125"/>
      <c r="H625" s="13"/>
      <c r="J625" s="13"/>
    </row>
    <row r="626">
      <c r="G626" s="125"/>
      <c r="H626" s="13"/>
      <c r="J626" s="13"/>
    </row>
    <row r="627">
      <c r="G627" s="125"/>
      <c r="H627" s="13"/>
      <c r="J627" s="13"/>
    </row>
    <row r="628">
      <c r="G628" s="125"/>
      <c r="H628" s="13"/>
      <c r="J628" s="13"/>
    </row>
    <row r="629">
      <c r="G629" s="125"/>
      <c r="H629" s="13"/>
      <c r="J629" s="13"/>
    </row>
    <row r="630">
      <c r="G630" s="125"/>
      <c r="H630" s="13"/>
      <c r="J630" s="13"/>
    </row>
    <row r="631">
      <c r="G631" s="125"/>
      <c r="H631" s="13"/>
      <c r="J631" s="13"/>
    </row>
    <row r="632">
      <c r="G632" s="125"/>
      <c r="H632" s="13"/>
      <c r="J632" s="13"/>
    </row>
    <row r="633">
      <c r="G633" s="125"/>
      <c r="H633" s="13"/>
      <c r="J633" s="13"/>
    </row>
    <row r="634">
      <c r="G634" s="125"/>
      <c r="H634" s="13"/>
      <c r="J634" s="13"/>
    </row>
    <row r="635">
      <c r="G635" s="125"/>
      <c r="H635" s="13"/>
      <c r="J635" s="13"/>
    </row>
    <row r="636">
      <c r="G636" s="125"/>
      <c r="H636" s="13"/>
      <c r="J636" s="13"/>
    </row>
    <row r="637">
      <c r="G637" s="125"/>
      <c r="H637" s="13"/>
      <c r="J637" s="13"/>
    </row>
    <row r="638">
      <c r="G638" s="125"/>
      <c r="H638" s="13"/>
      <c r="J638" s="13"/>
    </row>
    <row r="639">
      <c r="G639" s="125"/>
      <c r="H639" s="13"/>
      <c r="J639" s="13"/>
    </row>
    <row r="640">
      <c r="G640" s="125"/>
      <c r="H640" s="13"/>
      <c r="J640" s="13"/>
    </row>
    <row r="641">
      <c r="G641" s="125"/>
      <c r="H641" s="13"/>
      <c r="J641" s="13"/>
    </row>
    <row r="642">
      <c r="G642" s="125"/>
      <c r="H642" s="13"/>
      <c r="J642" s="13"/>
    </row>
    <row r="643">
      <c r="G643" s="125"/>
      <c r="H643" s="13"/>
      <c r="J643" s="13"/>
    </row>
    <row r="644">
      <c r="G644" s="125"/>
      <c r="H644" s="13"/>
      <c r="J644" s="13"/>
    </row>
    <row r="645">
      <c r="G645" s="125"/>
      <c r="H645" s="13"/>
      <c r="J645" s="13"/>
    </row>
    <row r="646">
      <c r="G646" s="125"/>
      <c r="H646" s="13"/>
      <c r="J646" s="13"/>
    </row>
    <row r="647">
      <c r="G647" s="125"/>
      <c r="H647" s="13"/>
      <c r="J647" s="13"/>
    </row>
    <row r="648">
      <c r="G648" s="125"/>
      <c r="H648" s="13"/>
      <c r="J648" s="13"/>
    </row>
    <row r="649">
      <c r="G649" s="125"/>
      <c r="H649" s="13"/>
      <c r="J649" s="13"/>
    </row>
    <row r="650">
      <c r="G650" s="125"/>
      <c r="H650" s="13"/>
      <c r="J650" s="13"/>
    </row>
    <row r="651">
      <c r="G651" s="125"/>
      <c r="H651" s="13"/>
      <c r="J651" s="13"/>
    </row>
    <row r="652">
      <c r="G652" s="125"/>
      <c r="H652" s="13"/>
      <c r="J652" s="13"/>
    </row>
    <row r="653">
      <c r="G653" s="125"/>
      <c r="H653" s="13"/>
      <c r="J653" s="13"/>
    </row>
    <row r="654">
      <c r="G654" s="125"/>
      <c r="H654" s="13"/>
      <c r="J654" s="13"/>
    </row>
    <row r="655">
      <c r="G655" s="125"/>
      <c r="H655" s="13"/>
      <c r="J655" s="13"/>
    </row>
    <row r="656">
      <c r="G656" s="125"/>
      <c r="H656" s="13"/>
      <c r="J656" s="13"/>
    </row>
    <row r="657">
      <c r="G657" s="125"/>
      <c r="H657" s="13"/>
      <c r="J657" s="13"/>
    </row>
    <row r="658">
      <c r="G658" s="125"/>
      <c r="H658" s="13"/>
      <c r="J658" s="13"/>
    </row>
    <row r="659">
      <c r="G659" s="125"/>
      <c r="H659" s="13"/>
      <c r="J659" s="13"/>
    </row>
    <row r="660">
      <c r="G660" s="125"/>
      <c r="H660" s="13"/>
      <c r="J660" s="13"/>
    </row>
    <row r="661">
      <c r="G661" s="125"/>
      <c r="H661" s="13"/>
      <c r="J661" s="13"/>
    </row>
    <row r="662">
      <c r="G662" s="125"/>
      <c r="H662" s="13"/>
      <c r="J662" s="13"/>
    </row>
    <row r="663">
      <c r="G663" s="125"/>
      <c r="H663" s="13"/>
      <c r="J663" s="13"/>
    </row>
    <row r="664">
      <c r="G664" s="125"/>
      <c r="H664" s="13"/>
      <c r="J664" s="13"/>
    </row>
    <row r="665">
      <c r="G665" s="125"/>
      <c r="H665" s="13"/>
      <c r="J665" s="13"/>
    </row>
    <row r="666">
      <c r="G666" s="125"/>
      <c r="H666" s="13"/>
      <c r="J666" s="13"/>
    </row>
    <row r="667">
      <c r="G667" s="125"/>
      <c r="H667" s="13"/>
      <c r="J667" s="13"/>
    </row>
    <row r="668">
      <c r="G668" s="125"/>
      <c r="H668" s="13"/>
      <c r="J668" s="13"/>
    </row>
    <row r="669">
      <c r="G669" s="125"/>
      <c r="H669" s="13"/>
      <c r="J669" s="13"/>
    </row>
    <row r="670">
      <c r="G670" s="125"/>
      <c r="H670" s="13"/>
      <c r="J670" s="13"/>
    </row>
    <row r="671">
      <c r="G671" s="125"/>
      <c r="H671" s="13"/>
      <c r="J671" s="13"/>
    </row>
    <row r="672">
      <c r="G672" s="125"/>
      <c r="H672" s="13"/>
      <c r="J672" s="13"/>
    </row>
    <row r="673">
      <c r="G673" s="125"/>
      <c r="H673" s="13"/>
      <c r="J673" s="13"/>
    </row>
    <row r="674">
      <c r="G674" s="125"/>
      <c r="H674" s="13"/>
      <c r="J674" s="13"/>
    </row>
    <row r="675">
      <c r="G675" s="125"/>
      <c r="H675" s="13"/>
      <c r="J675" s="13"/>
    </row>
    <row r="676">
      <c r="G676" s="125"/>
      <c r="H676" s="13"/>
      <c r="J676" s="13"/>
    </row>
    <row r="677">
      <c r="G677" s="125"/>
      <c r="H677" s="13"/>
      <c r="J677" s="13"/>
    </row>
    <row r="678">
      <c r="G678" s="125"/>
      <c r="H678" s="13"/>
      <c r="J678" s="13"/>
    </row>
    <row r="679">
      <c r="G679" s="125"/>
      <c r="H679" s="13"/>
      <c r="J679" s="13"/>
    </row>
    <row r="680">
      <c r="G680" s="125"/>
      <c r="H680" s="13"/>
      <c r="J680" s="13"/>
    </row>
    <row r="681">
      <c r="G681" s="125"/>
      <c r="H681" s="13"/>
      <c r="J681" s="13"/>
    </row>
    <row r="682">
      <c r="G682" s="125"/>
      <c r="H682" s="13"/>
      <c r="J682" s="13"/>
    </row>
    <row r="683">
      <c r="G683" s="125"/>
      <c r="H683" s="13"/>
      <c r="J683" s="13"/>
    </row>
    <row r="684">
      <c r="G684" s="125"/>
      <c r="H684" s="13"/>
      <c r="J684" s="13"/>
    </row>
    <row r="685">
      <c r="G685" s="125"/>
      <c r="H685" s="13"/>
      <c r="J685" s="13"/>
    </row>
    <row r="686">
      <c r="G686" s="125"/>
      <c r="H686" s="13"/>
      <c r="J686" s="13"/>
    </row>
    <row r="687">
      <c r="G687" s="125"/>
      <c r="H687" s="13"/>
      <c r="J687" s="13"/>
    </row>
    <row r="688">
      <c r="G688" s="125"/>
      <c r="H688" s="13"/>
      <c r="J688" s="13"/>
    </row>
    <row r="689">
      <c r="G689" s="125"/>
      <c r="H689" s="13"/>
      <c r="J689" s="13"/>
    </row>
    <row r="690">
      <c r="G690" s="125"/>
      <c r="H690" s="13"/>
      <c r="J690" s="13"/>
    </row>
    <row r="691">
      <c r="G691" s="125"/>
      <c r="H691" s="13"/>
      <c r="J691" s="13"/>
    </row>
    <row r="692">
      <c r="G692" s="125"/>
      <c r="H692" s="13"/>
      <c r="J692" s="13"/>
    </row>
    <row r="693">
      <c r="G693" s="125"/>
      <c r="H693" s="13"/>
      <c r="J693" s="13"/>
    </row>
    <row r="694">
      <c r="G694" s="125"/>
      <c r="H694" s="13"/>
      <c r="J694" s="13"/>
    </row>
    <row r="695">
      <c r="G695" s="125"/>
      <c r="H695" s="13"/>
      <c r="J695" s="13"/>
    </row>
    <row r="696">
      <c r="G696" s="125"/>
      <c r="H696" s="13"/>
      <c r="J696" s="13"/>
    </row>
    <row r="697">
      <c r="G697" s="125"/>
      <c r="H697" s="13"/>
      <c r="J697" s="13"/>
    </row>
    <row r="698">
      <c r="G698" s="125"/>
      <c r="H698" s="13"/>
      <c r="J698" s="13"/>
    </row>
    <row r="699">
      <c r="G699" s="125"/>
      <c r="H699" s="13"/>
      <c r="J699" s="13"/>
    </row>
    <row r="700">
      <c r="G700" s="125"/>
      <c r="H700" s="13"/>
      <c r="J700" s="13"/>
    </row>
    <row r="701">
      <c r="G701" s="125"/>
      <c r="H701" s="13"/>
      <c r="J701" s="13"/>
    </row>
    <row r="702">
      <c r="G702" s="125"/>
      <c r="H702" s="13"/>
      <c r="J702" s="13"/>
    </row>
    <row r="703">
      <c r="G703" s="125"/>
      <c r="H703" s="13"/>
      <c r="J703" s="13"/>
    </row>
    <row r="704">
      <c r="G704" s="125"/>
      <c r="H704" s="13"/>
      <c r="J704" s="13"/>
    </row>
    <row r="705">
      <c r="G705" s="125"/>
      <c r="H705" s="13"/>
      <c r="J705" s="13"/>
    </row>
    <row r="706">
      <c r="G706" s="125"/>
      <c r="H706" s="13"/>
      <c r="J706" s="13"/>
    </row>
    <row r="707">
      <c r="G707" s="125"/>
      <c r="H707" s="13"/>
      <c r="J707" s="13"/>
    </row>
    <row r="708">
      <c r="G708" s="125"/>
      <c r="H708" s="13"/>
      <c r="J708" s="13"/>
    </row>
    <row r="709">
      <c r="G709" s="125"/>
      <c r="H709" s="13"/>
      <c r="J709" s="13"/>
    </row>
    <row r="710">
      <c r="G710" s="125"/>
      <c r="H710" s="13"/>
      <c r="J710" s="13"/>
    </row>
    <row r="711">
      <c r="G711" s="125"/>
      <c r="H711" s="13"/>
      <c r="J711" s="13"/>
    </row>
    <row r="712">
      <c r="G712" s="125"/>
      <c r="H712" s="13"/>
      <c r="J712" s="13"/>
    </row>
    <row r="713">
      <c r="G713" s="125"/>
      <c r="H713" s="13"/>
      <c r="J713" s="13"/>
    </row>
    <row r="714">
      <c r="G714" s="125"/>
      <c r="H714" s="13"/>
      <c r="J714" s="13"/>
    </row>
    <row r="715">
      <c r="G715" s="125"/>
      <c r="H715" s="13"/>
      <c r="J715" s="13"/>
    </row>
    <row r="716">
      <c r="G716" s="125"/>
      <c r="H716" s="13"/>
      <c r="J716" s="13"/>
    </row>
    <row r="717">
      <c r="G717" s="125"/>
      <c r="H717" s="13"/>
      <c r="J717" s="13"/>
    </row>
    <row r="718">
      <c r="G718" s="125"/>
      <c r="H718" s="13"/>
      <c r="J718" s="13"/>
    </row>
    <row r="719">
      <c r="G719" s="125"/>
      <c r="H719" s="13"/>
      <c r="J719" s="13"/>
    </row>
    <row r="720">
      <c r="G720" s="125"/>
      <c r="H720" s="13"/>
      <c r="J720" s="13"/>
    </row>
    <row r="721">
      <c r="G721" s="125"/>
      <c r="H721" s="13"/>
      <c r="J721" s="13"/>
    </row>
    <row r="722">
      <c r="G722" s="125"/>
      <c r="H722" s="13"/>
      <c r="J722" s="13"/>
    </row>
    <row r="723">
      <c r="G723" s="125"/>
      <c r="H723" s="13"/>
      <c r="J723" s="13"/>
    </row>
    <row r="724">
      <c r="G724" s="125"/>
      <c r="H724" s="13"/>
      <c r="J724" s="13"/>
    </row>
    <row r="725">
      <c r="G725" s="125"/>
      <c r="H725" s="13"/>
      <c r="J725" s="13"/>
    </row>
    <row r="726">
      <c r="G726" s="125"/>
      <c r="H726" s="13"/>
      <c r="J726" s="13"/>
    </row>
    <row r="727">
      <c r="G727" s="125"/>
      <c r="H727" s="13"/>
      <c r="J727" s="13"/>
    </row>
    <row r="728">
      <c r="G728" s="125"/>
      <c r="H728" s="13"/>
      <c r="J728" s="13"/>
    </row>
    <row r="729">
      <c r="G729" s="125"/>
      <c r="H729" s="13"/>
      <c r="J729" s="13"/>
    </row>
    <row r="730">
      <c r="G730" s="125"/>
      <c r="H730" s="13"/>
      <c r="J730" s="13"/>
    </row>
    <row r="731">
      <c r="G731" s="125"/>
      <c r="H731" s="13"/>
      <c r="J731" s="13"/>
    </row>
    <row r="732">
      <c r="G732" s="125"/>
      <c r="H732" s="13"/>
      <c r="J732" s="13"/>
    </row>
    <row r="733">
      <c r="G733" s="125"/>
      <c r="H733" s="13"/>
      <c r="J733" s="13"/>
    </row>
    <row r="734">
      <c r="G734" s="125"/>
      <c r="H734" s="13"/>
      <c r="J734" s="13"/>
    </row>
    <row r="735">
      <c r="G735" s="125"/>
      <c r="H735" s="13"/>
      <c r="J735" s="13"/>
    </row>
    <row r="736">
      <c r="G736" s="125"/>
      <c r="H736" s="13"/>
      <c r="J736" s="13"/>
    </row>
    <row r="737">
      <c r="G737" s="125"/>
      <c r="H737" s="13"/>
      <c r="J737" s="13"/>
    </row>
    <row r="738">
      <c r="G738" s="125"/>
      <c r="H738" s="13"/>
      <c r="J738" s="13"/>
    </row>
    <row r="739">
      <c r="G739" s="125"/>
      <c r="H739" s="13"/>
      <c r="J739" s="13"/>
    </row>
    <row r="740">
      <c r="G740" s="125"/>
      <c r="H740" s="13"/>
      <c r="J740" s="13"/>
    </row>
    <row r="741">
      <c r="G741" s="125"/>
      <c r="H741" s="13"/>
      <c r="J741" s="13"/>
    </row>
    <row r="742">
      <c r="G742" s="125"/>
      <c r="H742" s="13"/>
      <c r="J742" s="13"/>
    </row>
    <row r="743">
      <c r="G743" s="125"/>
      <c r="H743" s="13"/>
      <c r="J743" s="13"/>
    </row>
    <row r="744">
      <c r="G744" s="125"/>
      <c r="H744" s="13"/>
      <c r="J744" s="13"/>
    </row>
    <row r="745">
      <c r="G745" s="125"/>
      <c r="H745" s="13"/>
      <c r="J745" s="13"/>
    </row>
    <row r="746">
      <c r="G746" s="125"/>
      <c r="H746" s="13"/>
      <c r="J746" s="13"/>
    </row>
    <row r="747">
      <c r="G747" s="125"/>
      <c r="H747" s="13"/>
      <c r="J747" s="13"/>
    </row>
    <row r="748">
      <c r="G748" s="125"/>
      <c r="H748" s="13"/>
      <c r="J748" s="13"/>
    </row>
    <row r="749">
      <c r="G749" s="125"/>
      <c r="H749" s="13"/>
      <c r="J749" s="13"/>
    </row>
    <row r="750">
      <c r="G750" s="125"/>
      <c r="H750" s="13"/>
      <c r="J750" s="13"/>
    </row>
    <row r="751">
      <c r="G751" s="125"/>
      <c r="H751" s="13"/>
      <c r="J751" s="13"/>
    </row>
    <row r="752">
      <c r="G752" s="125"/>
      <c r="H752" s="13"/>
      <c r="J752" s="13"/>
    </row>
    <row r="753">
      <c r="G753" s="125"/>
      <c r="H753" s="13"/>
      <c r="J753" s="13"/>
    </row>
    <row r="754">
      <c r="G754" s="125"/>
      <c r="H754" s="13"/>
      <c r="J754" s="13"/>
    </row>
    <row r="755">
      <c r="G755" s="125"/>
      <c r="H755" s="13"/>
      <c r="J755" s="13"/>
    </row>
    <row r="756">
      <c r="G756" s="125"/>
      <c r="H756" s="13"/>
      <c r="J756" s="13"/>
    </row>
    <row r="757">
      <c r="G757" s="125"/>
      <c r="H757" s="13"/>
      <c r="J757" s="13"/>
    </row>
    <row r="758">
      <c r="G758" s="125"/>
      <c r="H758" s="13"/>
      <c r="J758" s="13"/>
    </row>
    <row r="759">
      <c r="G759" s="125"/>
      <c r="H759" s="13"/>
      <c r="J759" s="13"/>
    </row>
    <row r="760">
      <c r="G760" s="125"/>
      <c r="H760" s="13"/>
      <c r="J760" s="13"/>
    </row>
    <row r="761">
      <c r="G761" s="125"/>
      <c r="H761" s="13"/>
      <c r="J761" s="13"/>
    </row>
    <row r="762">
      <c r="G762" s="125"/>
      <c r="H762" s="13"/>
      <c r="J762" s="13"/>
    </row>
    <row r="763">
      <c r="G763" s="125"/>
      <c r="H763" s="13"/>
      <c r="J763" s="13"/>
    </row>
    <row r="764">
      <c r="G764" s="125"/>
      <c r="H764" s="13"/>
      <c r="J764" s="13"/>
    </row>
    <row r="765">
      <c r="G765" s="125"/>
      <c r="H765" s="13"/>
      <c r="J765" s="13"/>
    </row>
    <row r="766">
      <c r="G766" s="125"/>
      <c r="H766" s="13"/>
      <c r="J766" s="13"/>
    </row>
    <row r="767">
      <c r="G767" s="125"/>
      <c r="H767" s="13"/>
      <c r="J767" s="13"/>
    </row>
    <row r="768">
      <c r="G768" s="125"/>
      <c r="H768" s="13"/>
      <c r="J768" s="13"/>
    </row>
    <row r="769">
      <c r="G769" s="125"/>
      <c r="H769" s="13"/>
      <c r="J769" s="13"/>
    </row>
    <row r="770">
      <c r="G770" s="125"/>
      <c r="H770" s="13"/>
      <c r="J770" s="13"/>
    </row>
    <row r="771">
      <c r="G771" s="125"/>
      <c r="H771" s="13"/>
      <c r="J771" s="13"/>
    </row>
    <row r="772">
      <c r="G772" s="125"/>
      <c r="H772" s="13"/>
      <c r="J772" s="13"/>
    </row>
    <row r="773">
      <c r="G773" s="125"/>
      <c r="H773" s="13"/>
      <c r="J773" s="13"/>
    </row>
    <row r="774">
      <c r="G774" s="125"/>
      <c r="H774" s="13"/>
      <c r="J774" s="13"/>
    </row>
    <row r="775">
      <c r="G775" s="125"/>
      <c r="H775" s="13"/>
      <c r="J775" s="13"/>
    </row>
    <row r="776">
      <c r="G776" s="125"/>
      <c r="H776" s="13"/>
      <c r="J776" s="13"/>
    </row>
    <row r="777">
      <c r="G777" s="125"/>
      <c r="H777" s="13"/>
      <c r="J777" s="13"/>
    </row>
    <row r="778">
      <c r="G778" s="125"/>
      <c r="H778" s="13"/>
      <c r="J778" s="13"/>
    </row>
    <row r="779">
      <c r="G779" s="125"/>
      <c r="H779" s="13"/>
      <c r="J779" s="13"/>
    </row>
    <row r="780">
      <c r="G780" s="125"/>
      <c r="H780" s="13"/>
      <c r="J780" s="13"/>
    </row>
    <row r="781">
      <c r="G781" s="125"/>
      <c r="H781" s="13"/>
      <c r="J781" s="13"/>
    </row>
    <row r="782">
      <c r="G782" s="125"/>
      <c r="H782" s="13"/>
      <c r="J782" s="13"/>
    </row>
    <row r="783">
      <c r="G783" s="125"/>
      <c r="H783" s="13"/>
      <c r="J783" s="13"/>
    </row>
    <row r="784">
      <c r="G784" s="125"/>
      <c r="H784" s="13"/>
      <c r="J784" s="13"/>
    </row>
    <row r="785">
      <c r="G785" s="125"/>
      <c r="H785" s="13"/>
      <c r="J785" s="13"/>
    </row>
    <row r="786">
      <c r="G786" s="125"/>
      <c r="H786" s="13"/>
      <c r="J786" s="13"/>
    </row>
    <row r="787">
      <c r="G787" s="125"/>
      <c r="H787" s="13"/>
      <c r="J787" s="13"/>
    </row>
    <row r="788">
      <c r="G788" s="125"/>
      <c r="H788" s="13"/>
      <c r="J788" s="13"/>
    </row>
    <row r="789">
      <c r="G789" s="125"/>
      <c r="H789" s="13"/>
      <c r="J789" s="13"/>
    </row>
    <row r="790">
      <c r="G790" s="125"/>
      <c r="H790" s="13"/>
      <c r="J790" s="13"/>
    </row>
    <row r="791">
      <c r="G791" s="125"/>
      <c r="H791" s="13"/>
      <c r="J791" s="13"/>
    </row>
    <row r="792">
      <c r="G792" s="125"/>
      <c r="H792" s="13"/>
      <c r="J792" s="13"/>
    </row>
    <row r="793">
      <c r="G793" s="125"/>
      <c r="H793" s="13"/>
      <c r="J793" s="13"/>
    </row>
    <row r="794">
      <c r="G794" s="125"/>
      <c r="H794" s="13"/>
      <c r="J794" s="13"/>
    </row>
    <row r="795">
      <c r="G795" s="125"/>
      <c r="H795" s="13"/>
      <c r="J795" s="13"/>
    </row>
    <row r="796">
      <c r="G796" s="125"/>
      <c r="H796" s="13"/>
      <c r="J796" s="13"/>
    </row>
    <row r="797">
      <c r="G797" s="125"/>
      <c r="H797" s="13"/>
      <c r="J797" s="13"/>
    </row>
    <row r="798">
      <c r="G798" s="125"/>
      <c r="H798" s="13"/>
      <c r="J798" s="13"/>
    </row>
    <row r="799">
      <c r="G799" s="125"/>
      <c r="H799" s="13"/>
      <c r="J799" s="13"/>
    </row>
    <row r="800">
      <c r="G800" s="125"/>
      <c r="H800" s="13"/>
      <c r="J800" s="13"/>
    </row>
    <row r="801">
      <c r="G801" s="125"/>
      <c r="H801" s="13"/>
      <c r="J801" s="13"/>
    </row>
    <row r="802">
      <c r="G802" s="125"/>
      <c r="H802" s="13"/>
      <c r="J802" s="13"/>
    </row>
    <row r="803">
      <c r="G803" s="125"/>
      <c r="H803" s="13"/>
      <c r="J803" s="13"/>
    </row>
    <row r="804">
      <c r="G804" s="125"/>
      <c r="H804" s="13"/>
      <c r="J804" s="13"/>
    </row>
    <row r="805">
      <c r="G805" s="125"/>
      <c r="H805" s="13"/>
      <c r="J805" s="13"/>
    </row>
    <row r="806">
      <c r="G806" s="125"/>
      <c r="H806" s="13"/>
      <c r="J806" s="13"/>
    </row>
    <row r="807">
      <c r="G807" s="125"/>
      <c r="H807" s="13"/>
      <c r="J807" s="13"/>
    </row>
    <row r="808">
      <c r="G808" s="125"/>
      <c r="H808" s="13"/>
      <c r="J808" s="13"/>
    </row>
    <row r="809">
      <c r="G809" s="125"/>
      <c r="H809" s="13"/>
      <c r="J809" s="13"/>
    </row>
    <row r="810">
      <c r="G810" s="125"/>
      <c r="H810" s="13"/>
      <c r="J810" s="13"/>
    </row>
    <row r="811">
      <c r="G811" s="125"/>
      <c r="H811" s="13"/>
      <c r="J811" s="13"/>
    </row>
    <row r="812">
      <c r="G812" s="125"/>
      <c r="H812" s="13"/>
      <c r="J812" s="13"/>
    </row>
    <row r="813">
      <c r="G813" s="125"/>
      <c r="H813" s="13"/>
      <c r="J813" s="13"/>
    </row>
    <row r="814">
      <c r="G814" s="125"/>
      <c r="H814" s="13"/>
      <c r="J814" s="13"/>
    </row>
    <row r="815">
      <c r="G815" s="125"/>
      <c r="H815" s="13"/>
      <c r="J815" s="13"/>
    </row>
    <row r="816">
      <c r="G816" s="125"/>
      <c r="H816" s="13"/>
      <c r="J816" s="13"/>
    </row>
    <row r="817">
      <c r="G817" s="125"/>
      <c r="H817" s="13"/>
      <c r="J817" s="13"/>
    </row>
    <row r="818">
      <c r="G818" s="125"/>
      <c r="H818" s="13"/>
      <c r="J818" s="13"/>
    </row>
    <row r="819">
      <c r="G819" s="125"/>
      <c r="H819" s="13"/>
      <c r="J819" s="13"/>
    </row>
    <row r="820">
      <c r="G820" s="125"/>
      <c r="H820" s="13"/>
      <c r="J820" s="13"/>
    </row>
    <row r="821">
      <c r="G821" s="125"/>
      <c r="H821" s="13"/>
      <c r="J821" s="13"/>
    </row>
    <row r="822">
      <c r="G822" s="125"/>
      <c r="H822" s="13"/>
      <c r="J822" s="13"/>
    </row>
    <row r="823">
      <c r="G823" s="125"/>
      <c r="H823" s="13"/>
      <c r="J823" s="13"/>
    </row>
    <row r="824">
      <c r="G824" s="125"/>
      <c r="H824" s="13"/>
      <c r="J824" s="13"/>
    </row>
    <row r="825">
      <c r="G825" s="125"/>
      <c r="H825" s="13"/>
      <c r="J825" s="13"/>
    </row>
    <row r="826">
      <c r="G826" s="125"/>
      <c r="H826" s="13"/>
      <c r="J826" s="13"/>
    </row>
    <row r="827">
      <c r="G827" s="125"/>
      <c r="H827" s="13"/>
      <c r="J827" s="13"/>
    </row>
    <row r="828">
      <c r="G828" s="125"/>
      <c r="H828" s="13"/>
      <c r="J828" s="13"/>
    </row>
    <row r="829">
      <c r="G829" s="125"/>
      <c r="H829" s="13"/>
      <c r="J829" s="13"/>
    </row>
    <row r="830">
      <c r="G830" s="125"/>
      <c r="H830" s="13"/>
      <c r="J830" s="13"/>
    </row>
    <row r="831">
      <c r="G831" s="125"/>
      <c r="H831" s="13"/>
      <c r="J831" s="13"/>
    </row>
    <row r="832">
      <c r="G832" s="125"/>
      <c r="H832" s="13"/>
      <c r="J832" s="13"/>
    </row>
    <row r="833">
      <c r="G833" s="125"/>
      <c r="H833" s="13"/>
      <c r="J833" s="13"/>
    </row>
    <row r="834">
      <c r="G834" s="125"/>
      <c r="H834" s="13"/>
      <c r="J834" s="13"/>
    </row>
    <row r="835">
      <c r="G835" s="125"/>
      <c r="H835" s="13"/>
      <c r="J835" s="13"/>
    </row>
    <row r="836">
      <c r="G836" s="125"/>
      <c r="H836" s="13"/>
      <c r="J836" s="13"/>
    </row>
    <row r="837">
      <c r="G837" s="125"/>
      <c r="H837" s="13"/>
      <c r="J837" s="13"/>
    </row>
    <row r="838">
      <c r="G838" s="125"/>
      <c r="H838" s="13"/>
      <c r="J838" s="13"/>
    </row>
    <row r="839">
      <c r="G839" s="125"/>
      <c r="H839" s="13"/>
      <c r="J839" s="13"/>
    </row>
    <row r="840">
      <c r="G840" s="125"/>
      <c r="H840" s="13"/>
      <c r="J840" s="13"/>
    </row>
    <row r="841">
      <c r="G841" s="125"/>
      <c r="H841" s="13"/>
      <c r="J841" s="13"/>
    </row>
    <row r="842">
      <c r="G842" s="125"/>
      <c r="H842" s="13"/>
      <c r="J842" s="13"/>
    </row>
    <row r="843">
      <c r="G843" s="125"/>
      <c r="H843" s="13"/>
      <c r="J843" s="13"/>
    </row>
    <row r="844">
      <c r="G844" s="125"/>
      <c r="H844" s="13"/>
      <c r="J844" s="13"/>
    </row>
    <row r="845">
      <c r="G845" s="125"/>
      <c r="H845" s="13"/>
      <c r="J845" s="13"/>
    </row>
    <row r="846">
      <c r="G846" s="125"/>
      <c r="H846" s="13"/>
      <c r="J846" s="13"/>
    </row>
    <row r="847">
      <c r="G847" s="125"/>
      <c r="H847" s="13"/>
      <c r="J847" s="13"/>
    </row>
    <row r="848">
      <c r="G848" s="125"/>
      <c r="H848" s="13"/>
      <c r="J848" s="13"/>
    </row>
    <row r="849">
      <c r="G849" s="125"/>
      <c r="H849" s="13"/>
      <c r="J849" s="13"/>
    </row>
    <row r="850">
      <c r="G850" s="125"/>
      <c r="H850" s="13"/>
      <c r="J850" s="13"/>
    </row>
    <row r="851">
      <c r="G851" s="125"/>
      <c r="H851" s="13"/>
      <c r="J851" s="13"/>
    </row>
    <row r="852">
      <c r="G852" s="125"/>
      <c r="H852" s="13"/>
      <c r="J852" s="13"/>
    </row>
    <row r="853">
      <c r="G853" s="125"/>
      <c r="H853" s="13"/>
      <c r="J853" s="13"/>
    </row>
    <row r="854">
      <c r="G854" s="125"/>
      <c r="H854" s="13"/>
      <c r="J854" s="13"/>
    </row>
    <row r="855">
      <c r="G855" s="125"/>
      <c r="H855" s="13"/>
      <c r="J855" s="13"/>
    </row>
    <row r="856">
      <c r="G856" s="125"/>
      <c r="H856" s="13"/>
      <c r="J856" s="13"/>
    </row>
    <row r="857">
      <c r="G857" s="125"/>
      <c r="H857" s="13"/>
      <c r="J857" s="13"/>
    </row>
    <row r="858">
      <c r="G858" s="125"/>
      <c r="H858" s="13"/>
      <c r="J858" s="13"/>
    </row>
    <row r="859">
      <c r="G859" s="125"/>
      <c r="H859" s="13"/>
      <c r="J859" s="13"/>
    </row>
    <row r="860">
      <c r="G860" s="125"/>
      <c r="H860" s="13"/>
      <c r="J860" s="13"/>
    </row>
    <row r="861">
      <c r="G861" s="125"/>
      <c r="H861" s="13"/>
      <c r="J861" s="13"/>
    </row>
    <row r="862">
      <c r="G862" s="125"/>
      <c r="H862" s="13"/>
      <c r="J862" s="13"/>
    </row>
    <row r="863">
      <c r="G863" s="125"/>
      <c r="H863" s="13"/>
      <c r="J863" s="13"/>
    </row>
    <row r="864">
      <c r="G864" s="125"/>
      <c r="H864" s="13"/>
      <c r="J864" s="13"/>
    </row>
    <row r="865">
      <c r="G865" s="125"/>
      <c r="H865" s="13"/>
      <c r="J865" s="13"/>
    </row>
    <row r="866">
      <c r="G866" s="125"/>
      <c r="H866" s="13"/>
      <c r="J866" s="13"/>
    </row>
    <row r="867">
      <c r="G867" s="125"/>
      <c r="H867" s="13"/>
      <c r="J867" s="13"/>
    </row>
    <row r="868">
      <c r="G868" s="125"/>
      <c r="H868" s="13"/>
      <c r="J868" s="13"/>
    </row>
    <row r="869">
      <c r="G869" s="125"/>
      <c r="H869" s="13"/>
      <c r="J869" s="13"/>
    </row>
    <row r="870">
      <c r="G870" s="125"/>
      <c r="H870" s="13"/>
      <c r="J870" s="13"/>
    </row>
    <row r="871">
      <c r="G871" s="125"/>
      <c r="H871" s="13"/>
      <c r="J871" s="13"/>
    </row>
    <row r="872">
      <c r="G872" s="125"/>
      <c r="H872" s="13"/>
      <c r="J872" s="13"/>
    </row>
    <row r="873">
      <c r="G873" s="125"/>
      <c r="H873" s="13"/>
      <c r="J873" s="13"/>
    </row>
    <row r="874">
      <c r="G874" s="125"/>
      <c r="H874" s="13"/>
      <c r="J874" s="13"/>
    </row>
    <row r="875">
      <c r="G875" s="125"/>
      <c r="H875" s="13"/>
      <c r="J875" s="13"/>
    </row>
    <row r="876">
      <c r="G876" s="125"/>
      <c r="H876" s="13"/>
      <c r="J876" s="13"/>
    </row>
    <row r="877">
      <c r="G877" s="125"/>
      <c r="H877" s="13"/>
      <c r="J877" s="13"/>
    </row>
    <row r="878">
      <c r="G878" s="125"/>
      <c r="H878" s="13"/>
      <c r="J878" s="13"/>
    </row>
    <row r="879">
      <c r="G879" s="125"/>
      <c r="H879" s="13"/>
      <c r="J879" s="13"/>
    </row>
    <row r="880">
      <c r="G880" s="125"/>
      <c r="H880" s="13"/>
      <c r="J880" s="13"/>
    </row>
    <row r="881">
      <c r="G881" s="125"/>
      <c r="H881" s="13"/>
      <c r="J881" s="13"/>
    </row>
    <row r="882">
      <c r="G882" s="125"/>
      <c r="H882" s="13"/>
      <c r="J882" s="13"/>
    </row>
    <row r="883">
      <c r="G883" s="125"/>
      <c r="H883" s="13"/>
      <c r="J883" s="13"/>
    </row>
    <row r="884">
      <c r="G884" s="125"/>
      <c r="H884" s="13"/>
      <c r="J884" s="13"/>
    </row>
    <row r="885">
      <c r="G885" s="125"/>
      <c r="H885" s="13"/>
      <c r="J885" s="13"/>
    </row>
    <row r="886">
      <c r="G886" s="125"/>
      <c r="H886" s="13"/>
      <c r="J886" s="13"/>
    </row>
    <row r="887">
      <c r="G887" s="125"/>
      <c r="H887" s="13"/>
      <c r="J887" s="13"/>
    </row>
    <row r="888">
      <c r="G888" s="125"/>
      <c r="H888" s="13"/>
      <c r="J888" s="13"/>
    </row>
    <row r="889">
      <c r="G889" s="125"/>
      <c r="H889" s="13"/>
      <c r="J889" s="13"/>
    </row>
    <row r="890">
      <c r="G890" s="125"/>
      <c r="H890" s="13"/>
      <c r="J890" s="13"/>
    </row>
    <row r="891">
      <c r="G891" s="125"/>
      <c r="H891" s="13"/>
      <c r="J891" s="13"/>
    </row>
    <row r="892">
      <c r="G892" s="125"/>
      <c r="H892" s="13"/>
      <c r="J892" s="13"/>
    </row>
    <row r="893">
      <c r="G893" s="125"/>
      <c r="H893" s="13"/>
      <c r="J893" s="13"/>
    </row>
    <row r="894">
      <c r="G894" s="125"/>
      <c r="H894" s="13"/>
      <c r="J894" s="13"/>
    </row>
    <row r="895">
      <c r="G895" s="125"/>
      <c r="H895" s="13"/>
      <c r="J895" s="13"/>
    </row>
    <row r="896">
      <c r="G896" s="125"/>
      <c r="H896" s="13"/>
      <c r="J896" s="13"/>
    </row>
    <row r="897">
      <c r="G897" s="125"/>
      <c r="H897" s="13"/>
      <c r="J897" s="13"/>
    </row>
    <row r="898">
      <c r="G898" s="125"/>
      <c r="H898" s="13"/>
      <c r="J898" s="13"/>
    </row>
    <row r="899">
      <c r="G899" s="125"/>
      <c r="H899" s="13"/>
      <c r="J899" s="13"/>
    </row>
    <row r="900">
      <c r="G900" s="125"/>
      <c r="H900" s="13"/>
      <c r="J900" s="13"/>
    </row>
    <row r="901">
      <c r="G901" s="125"/>
      <c r="H901" s="13"/>
      <c r="J901" s="13"/>
    </row>
    <row r="902">
      <c r="G902" s="125"/>
      <c r="H902" s="13"/>
      <c r="J902" s="13"/>
    </row>
    <row r="903">
      <c r="G903" s="125"/>
      <c r="H903" s="13"/>
      <c r="J903" s="13"/>
    </row>
    <row r="904">
      <c r="G904" s="125"/>
      <c r="H904" s="13"/>
      <c r="J904" s="13"/>
    </row>
    <row r="905">
      <c r="G905" s="125"/>
      <c r="H905" s="13"/>
      <c r="J905" s="13"/>
    </row>
    <row r="906">
      <c r="G906" s="125"/>
      <c r="H906" s="13"/>
      <c r="J906" s="13"/>
    </row>
    <row r="907">
      <c r="G907" s="125"/>
      <c r="H907" s="13"/>
      <c r="J907" s="13"/>
    </row>
    <row r="908">
      <c r="G908" s="125"/>
      <c r="H908" s="13"/>
      <c r="J908" s="13"/>
    </row>
    <row r="909">
      <c r="G909" s="125"/>
      <c r="H909" s="13"/>
      <c r="J909" s="13"/>
    </row>
    <row r="910">
      <c r="G910" s="125"/>
      <c r="H910" s="13"/>
      <c r="J910" s="13"/>
    </row>
    <row r="911">
      <c r="G911" s="125"/>
      <c r="H911" s="13"/>
      <c r="J911" s="13"/>
    </row>
    <row r="912">
      <c r="G912" s="125"/>
      <c r="H912" s="13"/>
      <c r="J912" s="13"/>
    </row>
    <row r="913">
      <c r="G913" s="125"/>
      <c r="H913" s="13"/>
      <c r="J913" s="13"/>
    </row>
    <row r="914">
      <c r="G914" s="125"/>
      <c r="H914" s="13"/>
      <c r="J914" s="13"/>
    </row>
    <row r="915">
      <c r="G915" s="125"/>
      <c r="H915" s="13"/>
      <c r="J915" s="13"/>
    </row>
    <row r="916">
      <c r="G916" s="125"/>
      <c r="H916" s="13"/>
      <c r="J916" s="13"/>
    </row>
    <row r="917">
      <c r="G917" s="125"/>
      <c r="H917" s="13"/>
      <c r="J917" s="13"/>
    </row>
    <row r="918">
      <c r="G918" s="125"/>
      <c r="H918" s="13"/>
      <c r="J918" s="13"/>
    </row>
    <row r="919">
      <c r="G919" s="125"/>
      <c r="H919" s="13"/>
      <c r="J919" s="13"/>
    </row>
    <row r="920">
      <c r="G920" s="125"/>
      <c r="H920" s="13"/>
      <c r="J920" s="13"/>
    </row>
    <row r="921">
      <c r="G921" s="125"/>
      <c r="H921" s="13"/>
      <c r="J921" s="13"/>
    </row>
    <row r="922">
      <c r="G922" s="125"/>
      <c r="H922" s="13"/>
      <c r="J922" s="13"/>
    </row>
    <row r="923">
      <c r="G923" s="125"/>
      <c r="H923" s="13"/>
      <c r="J923" s="13"/>
    </row>
    <row r="924">
      <c r="G924" s="125"/>
      <c r="H924" s="13"/>
      <c r="J924" s="13"/>
    </row>
    <row r="925">
      <c r="G925" s="125"/>
      <c r="H925" s="13"/>
      <c r="J925" s="13"/>
    </row>
    <row r="926">
      <c r="G926" s="125"/>
      <c r="H926" s="13"/>
      <c r="J926" s="13"/>
    </row>
    <row r="927">
      <c r="G927" s="125"/>
      <c r="H927" s="13"/>
      <c r="J927" s="13"/>
    </row>
    <row r="928">
      <c r="G928" s="125"/>
      <c r="H928" s="13"/>
      <c r="J928" s="13"/>
    </row>
    <row r="929">
      <c r="G929" s="125"/>
      <c r="H929" s="13"/>
      <c r="J929" s="13"/>
    </row>
    <row r="930">
      <c r="G930" s="125"/>
      <c r="H930" s="13"/>
      <c r="J930" s="13"/>
    </row>
    <row r="931">
      <c r="G931" s="125"/>
      <c r="H931" s="13"/>
      <c r="J931" s="13"/>
    </row>
    <row r="932">
      <c r="G932" s="125"/>
      <c r="H932" s="13"/>
      <c r="J932" s="13"/>
    </row>
    <row r="933">
      <c r="G933" s="125"/>
      <c r="H933" s="13"/>
      <c r="J933" s="13"/>
    </row>
    <row r="934">
      <c r="G934" s="125"/>
      <c r="H934" s="13"/>
      <c r="J934" s="13"/>
    </row>
    <row r="935">
      <c r="G935" s="125"/>
      <c r="H935" s="13"/>
      <c r="J935" s="13"/>
    </row>
    <row r="936">
      <c r="G936" s="125"/>
      <c r="H936" s="13"/>
      <c r="J936" s="13"/>
    </row>
    <row r="937">
      <c r="G937" s="125"/>
      <c r="H937" s="13"/>
      <c r="J937" s="13"/>
    </row>
    <row r="938">
      <c r="G938" s="125"/>
      <c r="H938" s="13"/>
      <c r="J938" s="13"/>
    </row>
    <row r="939">
      <c r="G939" s="125"/>
      <c r="H939" s="13"/>
      <c r="J939" s="13"/>
    </row>
    <row r="940">
      <c r="G940" s="125"/>
      <c r="H940" s="13"/>
      <c r="J940" s="13"/>
    </row>
    <row r="941">
      <c r="G941" s="125"/>
      <c r="H941" s="13"/>
      <c r="J941" s="13"/>
    </row>
    <row r="942">
      <c r="G942" s="125"/>
      <c r="H942" s="13"/>
      <c r="J942" s="13"/>
    </row>
    <row r="943">
      <c r="G943" s="125"/>
      <c r="H943" s="13"/>
      <c r="J943" s="13"/>
    </row>
    <row r="944">
      <c r="G944" s="125"/>
      <c r="H944" s="13"/>
      <c r="J944" s="13"/>
    </row>
    <row r="945">
      <c r="G945" s="125"/>
      <c r="H945" s="13"/>
      <c r="J945" s="13"/>
    </row>
    <row r="946">
      <c r="G946" s="125"/>
      <c r="H946" s="13"/>
      <c r="J946" s="13"/>
    </row>
    <row r="947">
      <c r="G947" s="125"/>
      <c r="H947" s="13"/>
      <c r="J947" s="13"/>
    </row>
    <row r="948">
      <c r="G948" s="125"/>
      <c r="H948" s="13"/>
      <c r="J948" s="13"/>
    </row>
    <row r="949">
      <c r="G949" s="125"/>
      <c r="H949" s="13"/>
      <c r="J949" s="13"/>
    </row>
    <row r="950">
      <c r="G950" s="125"/>
      <c r="H950" s="13"/>
      <c r="J950" s="13"/>
    </row>
    <row r="951">
      <c r="G951" s="125"/>
      <c r="H951" s="13"/>
      <c r="J951" s="13"/>
    </row>
    <row r="952">
      <c r="G952" s="125"/>
      <c r="H952" s="13"/>
      <c r="J952" s="13"/>
    </row>
    <row r="953">
      <c r="G953" s="125"/>
      <c r="H953" s="13"/>
      <c r="J953" s="13"/>
    </row>
    <row r="954">
      <c r="G954" s="125"/>
      <c r="H954" s="13"/>
      <c r="J954" s="13"/>
    </row>
    <row r="955">
      <c r="G955" s="125"/>
      <c r="H955" s="13"/>
      <c r="J955" s="13"/>
    </row>
    <row r="956">
      <c r="G956" s="125"/>
      <c r="H956" s="13"/>
      <c r="J956" s="13"/>
    </row>
    <row r="957">
      <c r="G957" s="125"/>
      <c r="H957" s="13"/>
      <c r="J957" s="13"/>
    </row>
    <row r="958">
      <c r="G958" s="125"/>
      <c r="H958" s="13"/>
      <c r="J958" s="13"/>
    </row>
    <row r="959">
      <c r="G959" s="125"/>
      <c r="H959" s="13"/>
      <c r="J959" s="13"/>
    </row>
    <row r="960">
      <c r="G960" s="125"/>
      <c r="H960" s="13"/>
      <c r="J960" s="13"/>
    </row>
    <row r="961">
      <c r="G961" s="125"/>
      <c r="H961" s="13"/>
      <c r="J961" s="13"/>
    </row>
    <row r="962">
      <c r="G962" s="125"/>
      <c r="H962" s="13"/>
      <c r="J962" s="13"/>
    </row>
    <row r="963">
      <c r="G963" s="125"/>
      <c r="H963" s="13"/>
      <c r="J963" s="13"/>
    </row>
    <row r="964">
      <c r="G964" s="125"/>
      <c r="H964" s="13"/>
      <c r="J964" s="13"/>
    </row>
    <row r="965">
      <c r="G965" s="125"/>
      <c r="H965" s="13"/>
      <c r="J965" s="13"/>
    </row>
    <row r="966">
      <c r="G966" s="125"/>
      <c r="H966" s="13"/>
      <c r="J966" s="13"/>
    </row>
    <row r="967">
      <c r="G967" s="125"/>
      <c r="H967" s="13"/>
      <c r="J967" s="13"/>
    </row>
    <row r="968">
      <c r="G968" s="125"/>
      <c r="H968" s="13"/>
      <c r="J968" s="13"/>
    </row>
    <row r="969">
      <c r="G969" s="125"/>
      <c r="H969" s="13"/>
      <c r="J969" s="13"/>
    </row>
    <row r="970">
      <c r="G970" s="125"/>
      <c r="H970" s="13"/>
      <c r="J970" s="13"/>
    </row>
    <row r="971">
      <c r="G971" s="125"/>
      <c r="H971" s="13"/>
      <c r="J971" s="13"/>
    </row>
    <row r="972">
      <c r="G972" s="125"/>
      <c r="H972" s="13"/>
      <c r="J972" s="13"/>
    </row>
    <row r="973">
      <c r="G973" s="125"/>
      <c r="H973" s="13"/>
      <c r="J973" s="13"/>
    </row>
    <row r="974">
      <c r="G974" s="125"/>
      <c r="H974" s="13"/>
      <c r="J974" s="13"/>
    </row>
    <row r="975">
      <c r="G975" s="125"/>
      <c r="H975" s="13"/>
      <c r="J975" s="13"/>
    </row>
    <row r="976">
      <c r="G976" s="125"/>
      <c r="H976" s="13"/>
      <c r="J976" s="13"/>
    </row>
  </sheetData>
  <autoFilter ref="$A$1:$T$16">
    <sortState ref="A1:T16">
      <sortCondition ref="A1:A16"/>
    </sortState>
  </autoFilter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8.38"/>
    <col customWidth="1" min="11" max="11" width="15.0"/>
  </cols>
  <sheetData>
    <row r="5">
      <c r="K5" s="12"/>
      <c r="L5" s="12" t="s">
        <v>77</v>
      </c>
    </row>
    <row r="6">
      <c r="K6" s="12"/>
    </row>
    <row r="7">
      <c r="C7" s="15" t="s">
        <v>79</v>
      </c>
      <c r="D7" s="15" t="s">
        <v>80</v>
      </c>
      <c r="E7" s="15" t="s">
        <v>81</v>
      </c>
      <c r="F7" s="15" t="s">
        <v>82</v>
      </c>
      <c r="G7" s="15" t="s">
        <v>83</v>
      </c>
      <c r="H7" s="15" t="s">
        <v>84</v>
      </c>
      <c r="I7" s="15" t="s">
        <v>85</v>
      </c>
      <c r="K7" s="12"/>
    </row>
    <row r="8">
      <c r="C8" s="17" t="s">
        <v>1781</v>
      </c>
      <c r="D8" s="17" t="s">
        <v>18</v>
      </c>
      <c r="E8" s="17" t="s">
        <v>27</v>
      </c>
      <c r="F8" s="17" t="s">
        <v>59</v>
      </c>
      <c r="G8" s="17" t="s">
        <v>43</v>
      </c>
      <c r="H8" s="17" t="s">
        <v>89</v>
      </c>
      <c r="I8" s="17" t="s">
        <v>21</v>
      </c>
      <c r="K8" s="12"/>
    </row>
    <row r="9">
      <c r="K9" s="12"/>
    </row>
    <row r="10">
      <c r="B10" s="15" t="s">
        <v>90</v>
      </c>
      <c r="C10" s="16" t="s">
        <v>5</v>
      </c>
      <c r="D10" s="16" t="s">
        <v>92</v>
      </c>
      <c r="E10" s="16" t="s">
        <v>92</v>
      </c>
      <c r="F10" s="16" t="s">
        <v>92</v>
      </c>
      <c r="G10" s="16" t="s">
        <v>92</v>
      </c>
      <c r="H10" s="16" t="s">
        <v>92</v>
      </c>
      <c r="I10" s="16" t="s">
        <v>92</v>
      </c>
      <c r="J10" s="4" t="s">
        <v>1782</v>
      </c>
      <c r="K10" s="12"/>
    </row>
    <row r="11">
      <c r="B11" s="244"/>
      <c r="C11" s="17" t="s">
        <v>1783</v>
      </c>
      <c r="D11" s="64"/>
      <c r="E11" s="64"/>
      <c r="F11" s="64"/>
      <c r="G11" s="64"/>
      <c r="H11" s="64">
        <v>46147.0</v>
      </c>
      <c r="I11" s="64"/>
      <c r="K11" s="12"/>
    </row>
    <row r="12">
      <c r="B12" s="244"/>
      <c r="C12" s="17" t="s">
        <v>1784</v>
      </c>
      <c r="D12" s="64"/>
      <c r="E12" s="64"/>
      <c r="F12" s="64"/>
      <c r="G12" s="64"/>
      <c r="H12" s="17"/>
      <c r="I12" s="64"/>
      <c r="K12" s="12"/>
    </row>
    <row r="13">
      <c r="B13" s="244"/>
      <c r="C13" s="17" t="s">
        <v>1785</v>
      </c>
      <c r="D13" s="64"/>
      <c r="E13" s="64"/>
      <c r="F13" s="64"/>
      <c r="G13" s="64"/>
      <c r="H13" s="65"/>
      <c r="I13" s="64"/>
      <c r="K13" s="12"/>
    </row>
    <row r="14">
      <c r="B14" s="244"/>
      <c r="C14" s="17" t="s">
        <v>1786</v>
      </c>
      <c r="D14" s="64"/>
      <c r="E14" s="64"/>
      <c r="F14" s="64"/>
      <c r="G14" s="64"/>
      <c r="H14" s="64"/>
      <c r="I14" s="64"/>
      <c r="K14" s="12"/>
    </row>
    <row r="15">
      <c r="B15" s="244"/>
      <c r="C15" s="17" t="s">
        <v>1787</v>
      </c>
      <c r="D15" s="64"/>
      <c r="E15" s="64"/>
      <c r="F15" s="64"/>
      <c r="G15" s="64"/>
      <c r="H15" s="64"/>
      <c r="I15" s="64"/>
      <c r="K15" s="12"/>
    </row>
    <row r="16">
      <c r="B16" s="244"/>
      <c r="C16" s="17" t="s">
        <v>1788</v>
      </c>
      <c r="D16" s="64"/>
      <c r="E16" s="64"/>
      <c r="F16" s="64"/>
      <c r="G16" s="64"/>
      <c r="H16" s="64"/>
      <c r="I16" s="64"/>
      <c r="K16" s="12"/>
    </row>
    <row r="17">
      <c r="B17" s="244"/>
      <c r="C17" s="17" t="s">
        <v>1789</v>
      </c>
      <c r="D17" s="64"/>
      <c r="E17" s="64"/>
      <c r="F17" s="64"/>
      <c r="G17" s="64"/>
      <c r="H17" s="64"/>
      <c r="I17" s="64"/>
    </row>
    <row r="18">
      <c r="B18" s="244"/>
      <c r="C18" s="17" t="s">
        <v>1790</v>
      </c>
      <c r="D18" s="64"/>
      <c r="E18" s="64"/>
      <c r="F18" s="64"/>
      <c r="G18" s="64"/>
      <c r="H18" s="64"/>
      <c r="I18" s="64"/>
    </row>
    <row r="19">
      <c r="B19" s="244"/>
      <c r="C19" s="17" t="s">
        <v>983</v>
      </c>
      <c r="D19" s="64"/>
      <c r="E19" s="64"/>
      <c r="F19" s="64"/>
      <c r="G19" s="64"/>
      <c r="H19" s="64"/>
      <c r="I19" s="64"/>
    </row>
    <row r="20">
      <c r="B20" s="244"/>
      <c r="C20" s="17" t="s">
        <v>1791</v>
      </c>
      <c r="D20" s="64"/>
      <c r="E20" s="64"/>
      <c r="F20" s="64"/>
      <c r="G20" s="64"/>
      <c r="H20" s="64"/>
      <c r="I20" s="64"/>
      <c r="K20" s="4"/>
      <c r="L20" s="4" t="s">
        <v>5</v>
      </c>
      <c r="M20" s="4" t="s">
        <v>1788</v>
      </c>
    </row>
    <row r="21">
      <c r="B21" s="244"/>
      <c r="C21" s="17" t="s">
        <v>1792</v>
      </c>
      <c r="D21" s="64"/>
      <c r="E21" s="64"/>
      <c r="F21" s="64"/>
      <c r="G21" s="64"/>
      <c r="H21" s="64"/>
      <c r="I21" s="64"/>
      <c r="K21" s="4"/>
      <c r="L21" s="4" t="s">
        <v>6</v>
      </c>
      <c r="M21" s="4" t="s">
        <v>89</v>
      </c>
    </row>
    <row r="22">
      <c r="B22" s="244"/>
      <c r="C22" s="17" t="s">
        <v>1793</v>
      </c>
      <c r="D22" s="64"/>
      <c r="E22" s="64"/>
      <c r="F22" s="64"/>
      <c r="G22" s="64"/>
      <c r="H22" s="64"/>
      <c r="I22" s="64"/>
    </row>
    <row r="23">
      <c r="B23" s="244"/>
      <c r="C23" s="17" t="s">
        <v>907</v>
      </c>
      <c r="D23" s="64"/>
      <c r="E23" s="64"/>
      <c r="F23" s="64"/>
      <c r="G23" s="64"/>
      <c r="H23" s="64"/>
      <c r="I23" s="64"/>
      <c r="J23" s="66" t="s">
        <v>1435</v>
      </c>
    </row>
    <row r="24">
      <c r="B24" s="244"/>
      <c r="C24" s="17" t="s">
        <v>886</v>
      </c>
      <c r="D24" s="64"/>
      <c r="E24" s="64"/>
      <c r="F24" s="64"/>
      <c r="G24" s="64"/>
      <c r="H24" s="64"/>
      <c r="I24" s="64"/>
      <c r="J24" s="66" t="s">
        <v>1436</v>
      </c>
      <c r="K24" s="489"/>
      <c r="L24" s="490" t="s">
        <v>1794</v>
      </c>
      <c r="M24" s="11" t="str">
        <f t="array" ref="M24">index($D$11:$I$25,match(M20,$C$11:$C$16,0),match(M21,$D$8:$I$8,0))</f>
        <v/>
      </c>
    </row>
    <row r="25">
      <c r="B25" s="244"/>
      <c r="C25" s="17" t="s">
        <v>1795</v>
      </c>
      <c r="D25" s="64"/>
      <c r="E25" s="64"/>
      <c r="F25" s="64"/>
      <c r="G25" s="64"/>
      <c r="H25" s="64"/>
      <c r="I25" s="64"/>
      <c r="K25" s="4"/>
      <c r="L25" s="4" t="s">
        <v>1796</v>
      </c>
      <c r="M25" s="11">
        <f>M24-14</f>
        <v>-14</v>
      </c>
      <c r="N25" s="68" t="s">
        <v>1797</v>
      </c>
    </row>
    <row r="26">
      <c r="B26" s="6"/>
      <c r="C26" s="17" t="s">
        <v>1139</v>
      </c>
      <c r="D26" s="6"/>
      <c r="E26" s="6"/>
      <c r="F26" s="6"/>
      <c r="G26" s="6"/>
      <c r="H26" s="6"/>
      <c r="I26" s="6"/>
      <c r="J26" s="66" t="s">
        <v>1437</v>
      </c>
    </row>
    <row r="27">
      <c r="C27" s="4" t="s">
        <v>1072</v>
      </c>
    </row>
  </sheetData>
  <autoFilter ref="$C$10:$I$27"/>
  <mergeCells count="1">
    <mergeCell ref="L5:S16"/>
  </mergeCells>
  <dataValidations>
    <dataValidation type="list" allowBlank="1" showErrorMessage="1" sqref="M20">
      <formula1>'NonG Project Timeline'!$C$11:$C$16</formula1>
    </dataValidation>
    <dataValidation type="list" allowBlank="1" showErrorMessage="1" sqref="M21">
      <formula1>'NonG Project Timeline'!$D$8:$I$8</formula1>
    </dataValidation>
  </dataValidations>
  <hyperlinks>
    <hyperlink r:id="rId1" ref="J23"/>
    <hyperlink r:id="rId2" ref="J24"/>
    <hyperlink r:id="rId3" ref="J26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0"/>
    <col customWidth="1" min="3" max="3" width="16.5"/>
    <col customWidth="1" min="4" max="4" width="23.13"/>
    <col customWidth="1" min="5" max="5" width="6.38"/>
    <col customWidth="1" min="6" max="6" width="7.13"/>
    <col customWidth="1" min="7" max="7" width="18.63"/>
    <col customWidth="1" min="8" max="8" width="81.75"/>
    <col customWidth="1" min="9" max="9" width="5.88"/>
    <col customWidth="1" min="10" max="10" width="9.13"/>
    <col customWidth="1" min="11" max="11" width="10.63"/>
    <col customWidth="1" min="12" max="12" width="9.0"/>
    <col customWidth="1" min="13" max="13" width="16.13"/>
    <col customWidth="1" min="14" max="14" width="9.38"/>
    <col customWidth="1" min="15" max="15" width="46.75"/>
    <col customWidth="1" min="16" max="16" width="16.38"/>
    <col customWidth="1" min="17" max="17" width="12.38"/>
    <col customWidth="1" min="18" max="18" width="8.38"/>
    <col customWidth="1" min="19" max="19" width="14.5"/>
    <col customWidth="1" min="20" max="20" width="9.5"/>
    <col customWidth="1" min="21" max="21" width="10.5"/>
    <col customWidth="1" min="22" max="22" width="5.5"/>
    <col customWidth="1" min="23" max="23" width="10.5"/>
    <col customWidth="1" min="24" max="24" width="5.5"/>
    <col customWidth="1" min="25" max="25" width="4.5"/>
    <col customWidth="1" min="26" max="26" width="19.13"/>
  </cols>
  <sheetData>
    <row r="1">
      <c r="A1" s="491" t="s">
        <v>122</v>
      </c>
      <c r="B1" s="491" t="s">
        <v>3</v>
      </c>
      <c r="C1" s="492" t="s">
        <v>123</v>
      </c>
      <c r="D1" s="492" t="s">
        <v>124</v>
      </c>
      <c r="E1" s="492" t="s">
        <v>125</v>
      </c>
      <c r="F1" s="492" t="s">
        <v>126</v>
      </c>
      <c r="G1" s="492" t="s">
        <v>2</v>
      </c>
      <c r="H1" s="491" t="s">
        <v>127</v>
      </c>
      <c r="I1" s="491" t="s">
        <v>128</v>
      </c>
      <c r="J1" s="491" t="s">
        <v>129</v>
      </c>
      <c r="K1" s="493" t="s">
        <v>130</v>
      </c>
      <c r="L1" s="491" t="s">
        <v>131</v>
      </c>
      <c r="M1" s="494" t="s">
        <v>5</v>
      </c>
      <c r="N1" s="494" t="s">
        <v>6</v>
      </c>
      <c r="O1" s="495" t="s">
        <v>1798</v>
      </c>
      <c r="P1" s="491" t="s">
        <v>1799</v>
      </c>
      <c r="Q1" s="496" t="s">
        <v>140</v>
      </c>
      <c r="R1" s="497" t="s">
        <v>141</v>
      </c>
      <c r="S1" s="497" t="s">
        <v>142</v>
      </c>
      <c r="T1" s="497" t="s">
        <v>143</v>
      </c>
      <c r="U1" s="497" t="s">
        <v>144</v>
      </c>
      <c r="V1" s="497" t="s">
        <v>145</v>
      </c>
      <c r="W1" s="497" t="s">
        <v>146</v>
      </c>
      <c r="X1" s="497" t="s">
        <v>147</v>
      </c>
      <c r="Y1" s="498" t="s">
        <v>1800</v>
      </c>
      <c r="Z1" s="499" t="s">
        <v>150</v>
      </c>
      <c r="AA1" s="399"/>
      <c r="AB1" s="399"/>
      <c r="AC1" s="399"/>
      <c r="AD1" s="399"/>
      <c r="AE1" s="399"/>
      <c r="AF1" s="399"/>
      <c r="AG1" s="399"/>
      <c r="AH1" s="399"/>
      <c r="AI1" s="399"/>
    </row>
    <row r="2">
      <c r="G2" s="3"/>
      <c r="H2" s="3" t="str">
        <f>vlookup(G2,'Bidding list 26'!$B$4:$G$270,6,0)</f>
        <v>#N/A</v>
      </c>
      <c r="M2" s="490" t="s">
        <v>24</v>
      </c>
      <c r="N2" s="490" t="s">
        <v>89</v>
      </c>
      <c r="O2" s="3" t="str">
        <f t="array" ref="O2">index('G Project Timeline-OPM update'!$G$7:$L$35,match(M2,'G Project Timeline-OPM update'!$D$7:$D$35,0),match(N2,'G Project Timeline-OPM update'!$G$4:$L$4,0))-14</f>
        <v>#N/A</v>
      </c>
    </row>
    <row r="3">
      <c r="G3" s="3"/>
      <c r="H3" s="3" t="str">
        <f>vlookup(G3,'Bidding list 26'!$B$4:$G$270,6,0)</f>
        <v>#N/A</v>
      </c>
      <c r="M3" s="490" t="s">
        <v>20</v>
      </c>
      <c r="N3" s="490" t="s">
        <v>89</v>
      </c>
      <c r="O3" s="3" t="str">
        <f t="array" ref="O3">index('G Project Timeline-OPM update'!$G$7:$L$35,match(M3,'G Project Timeline-OPM update'!$D$7:$D$35,0),match(N3,'G Project Timeline-OPM update'!$G$4:$L$4,0))</f>
        <v>#N/A</v>
      </c>
    </row>
    <row r="4">
      <c r="G4" s="3"/>
      <c r="H4" s="3" t="str">
        <f>vlookup(G4,'Bidding list 26'!$B$4:$G$270,6,0)</f>
        <v>#N/A</v>
      </c>
      <c r="M4" s="2"/>
      <c r="N4" s="2"/>
    </row>
    <row r="5">
      <c r="G5" s="3"/>
      <c r="H5" s="3" t="str">
        <f>vlookup(G5,'Bidding list 26'!$B$4:$G$270,6,0)</f>
        <v>#N/A</v>
      </c>
      <c r="M5" s="2"/>
      <c r="N5" s="2"/>
    </row>
    <row r="6">
      <c r="G6" s="3"/>
      <c r="H6" s="3" t="str">
        <f>vlookup(G6,'Bidding list 26'!$B$4:$G$270,6,0)</f>
        <v>#N/A</v>
      </c>
      <c r="M6" s="2"/>
      <c r="N6" s="2"/>
    </row>
    <row r="7">
      <c r="G7" s="3"/>
      <c r="H7" s="3" t="str">
        <f>vlookup(G7,'Bidding list 26'!$B$4:$G$270,6,0)</f>
        <v>#N/A</v>
      </c>
      <c r="M7" s="2"/>
      <c r="N7" s="2"/>
    </row>
    <row r="8">
      <c r="G8" s="3"/>
      <c r="H8" s="3" t="str">
        <f>vlookup(G8,'Bidding list 26'!$B$4:$G$270,6,0)</f>
        <v>#N/A</v>
      </c>
      <c r="M8" s="2"/>
      <c r="N8" s="2"/>
    </row>
    <row r="9">
      <c r="G9" s="3"/>
      <c r="H9" s="3" t="str">
        <f>vlookup(G9,'Bidding list 26'!$B$4:$G$270,6,0)</f>
        <v>#N/A</v>
      </c>
      <c r="M9" s="2"/>
      <c r="N9" s="2"/>
    </row>
    <row r="10">
      <c r="G10" s="3"/>
      <c r="H10" s="3" t="str">
        <f>vlookup(G10,'Bidding list 26'!$B$4:$G$270,6,0)</f>
        <v>#N/A</v>
      </c>
      <c r="M10" s="2"/>
      <c r="N10" s="2"/>
    </row>
    <row r="11">
      <c r="G11" s="3"/>
      <c r="H11" s="3" t="str">
        <f>vlookup(G11,'Bidding list 26'!$B$4:$G$270,6,0)</f>
        <v>#N/A</v>
      </c>
      <c r="M11" s="2"/>
      <c r="N11" s="2"/>
    </row>
    <row r="12">
      <c r="G12" s="3"/>
      <c r="H12" s="3" t="str">
        <f>vlookup(G12,'Bidding list 26'!$B$4:$G$270,6,0)</f>
        <v>#N/A</v>
      </c>
      <c r="M12" s="2"/>
      <c r="N12" s="2"/>
    </row>
    <row r="13">
      <c r="G13" s="3"/>
      <c r="H13" s="3" t="str">
        <f>vlookup(G13,'Bidding list 26'!$B$4:$G$270,6,0)</f>
        <v>#N/A</v>
      </c>
      <c r="M13" s="2"/>
      <c r="N13" s="2"/>
    </row>
    <row r="14">
      <c r="G14" s="3"/>
      <c r="H14" s="3" t="str">
        <f>vlookup(G14,'Bidding list 26'!$B$4:$G$270,6,0)</f>
        <v>#N/A</v>
      </c>
      <c r="M14" s="2"/>
      <c r="N14" s="2"/>
    </row>
    <row r="15">
      <c r="G15" s="3"/>
      <c r="H15" s="3" t="str">
        <f>vlookup(G15,'Bidding list 26'!$B$4:$G$270,6,0)</f>
        <v>#N/A</v>
      </c>
      <c r="M15" s="2"/>
      <c r="N15" s="2"/>
    </row>
    <row r="16">
      <c r="G16" s="3"/>
      <c r="H16" s="3" t="str">
        <f>vlookup(G16,'Bidding list 26'!$B$4:$G$270,6,0)</f>
        <v>#N/A</v>
      </c>
      <c r="M16" s="2"/>
      <c r="N16" s="2"/>
    </row>
    <row r="17">
      <c r="G17" s="3"/>
      <c r="H17" s="3" t="str">
        <f>vlookup(G17,'Bidding list 26'!$B$4:$G$270,6,0)</f>
        <v>#N/A</v>
      </c>
      <c r="M17" s="2"/>
      <c r="N17" s="2"/>
    </row>
    <row r="18">
      <c r="G18" s="3"/>
      <c r="H18" s="3" t="str">
        <f>vlookup(G18,'Bidding list 26'!$B$4:$G$270,6,0)</f>
        <v>#N/A</v>
      </c>
      <c r="M18" s="2"/>
      <c r="N18" s="2"/>
    </row>
    <row r="19">
      <c r="G19" s="3"/>
      <c r="H19" s="3" t="str">
        <f>vlookup(G19,'Bidding list 26'!$B$4:$G$270,6,0)</f>
        <v>#N/A</v>
      </c>
      <c r="M19" s="2"/>
      <c r="N19" s="2"/>
    </row>
    <row r="20">
      <c r="G20" s="3"/>
      <c r="H20" s="3" t="str">
        <f>vlookup(G20,'Bidding list 26'!$B$4:$G$270,6,0)</f>
        <v>#N/A</v>
      </c>
      <c r="M20" s="2"/>
      <c r="N20" s="2"/>
    </row>
    <row r="21">
      <c r="G21" s="3"/>
      <c r="H21" s="3" t="str">
        <f>vlookup(G21,'Bidding list 26'!$B$4:$G$270,6,0)</f>
        <v>#N/A</v>
      </c>
      <c r="M21" s="2"/>
      <c r="N21" s="2"/>
    </row>
    <row r="22">
      <c r="G22" s="3"/>
      <c r="H22" s="3" t="str">
        <f>vlookup(G22,'Bidding list 26'!$B$4:$G$270,6,0)</f>
        <v>#N/A</v>
      </c>
      <c r="M22" s="2"/>
      <c r="N22" s="2"/>
    </row>
    <row r="23">
      <c r="G23" s="3"/>
      <c r="H23" s="3" t="str">
        <f>vlookup(G23,'Bidding list 26'!$B$4:$G$270,6,0)</f>
        <v>#N/A</v>
      </c>
      <c r="M23" s="2"/>
      <c r="N23" s="2"/>
    </row>
    <row r="24">
      <c r="G24" s="3"/>
      <c r="H24" s="3" t="str">
        <f>vlookup(G24,'Bidding list 26'!$B$4:$G$270,6,0)</f>
        <v>#N/A</v>
      </c>
      <c r="M24" s="2"/>
      <c r="N24" s="2"/>
    </row>
    <row r="25">
      <c r="G25" s="3"/>
      <c r="H25" s="3" t="str">
        <f>vlookup(G25,'Bidding list 26'!$B$4:$G$270,6,0)</f>
        <v>#N/A</v>
      </c>
      <c r="M25" s="2"/>
      <c r="N25" s="2"/>
    </row>
    <row r="26">
      <c r="G26" s="3"/>
      <c r="H26" s="3" t="str">
        <f>vlookup(G26,'Bidding list 26'!$B$4:$G$270,6,0)</f>
        <v>#N/A</v>
      </c>
      <c r="M26" s="2"/>
      <c r="N26" s="2"/>
    </row>
    <row r="27">
      <c r="G27" s="3"/>
      <c r="H27" s="3" t="str">
        <f>vlookup(G27,'Bidding list 26'!$B$4:$G$270,6,0)</f>
        <v>#N/A</v>
      </c>
      <c r="M27" s="2"/>
      <c r="N27" s="2"/>
    </row>
    <row r="28">
      <c r="G28" s="3"/>
      <c r="H28" s="3" t="str">
        <f>vlookup(G28,'Bidding list 26'!$B$4:$G$270,6,0)</f>
        <v>#N/A</v>
      </c>
      <c r="M28" s="2"/>
      <c r="N28" s="2"/>
    </row>
    <row r="29">
      <c r="G29" s="3"/>
      <c r="H29" s="3" t="str">
        <f>vlookup(G29,'Bidding list 26'!$B$4:$G$270,6,0)</f>
        <v>#N/A</v>
      </c>
      <c r="M29" s="2"/>
      <c r="N29" s="2"/>
    </row>
    <row r="30">
      <c r="G30" s="3"/>
      <c r="H30" s="3" t="str">
        <f>vlookup(G30,'Bidding list 26'!$B$4:$G$270,6,0)</f>
        <v>#N/A</v>
      </c>
      <c r="M30" s="2"/>
      <c r="N30" s="2"/>
    </row>
    <row r="31">
      <c r="G31" s="3"/>
      <c r="H31" s="3" t="str">
        <f>vlookup(G31,'Bidding list 26'!$B$4:$G$270,6,0)</f>
        <v>#N/A</v>
      </c>
      <c r="M31" s="2"/>
      <c r="N31" s="2"/>
    </row>
    <row r="32">
      <c r="G32" s="3"/>
      <c r="H32" s="3" t="str">
        <f>vlookup(G32,'Bidding list 26'!$B$4:$G$270,6,0)</f>
        <v>#N/A</v>
      </c>
      <c r="M32" s="2"/>
      <c r="N32" s="2"/>
    </row>
    <row r="33">
      <c r="G33" s="3"/>
      <c r="H33" s="3" t="str">
        <f>vlookup(G33,'Bidding list 26'!$B$4:$G$270,6,0)</f>
        <v>#N/A</v>
      </c>
      <c r="M33" s="2"/>
      <c r="N33" s="2"/>
    </row>
    <row r="34">
      <c r="G34" s="3"/>
      <c r="H34" s="3" t="str">
        <f>vlookup(G34,'Bidding list 26'!$B$4:$G$270,6,0)</f>
        <v>#N/A</v>
      </c>
      <c r="M34" s="2"/>
      <c r="N34" s="2"/>
    </row>
    <row r="35">
      <c r="G35" s="3"/>
      <c r="H35" s="3" t="str">
        <f>vlookup(G35,'Bidding list 26'!$B$4:$G$270,6,0)</f>
        <v>#N/A</v>
      </c>
      <c r="M35" s="2"/>
      <c r="N35" s="2"/>
    </row>
    <row r="36">
      <c r="G36" s="3"/>
      <c r="H36" s="3" t="str">
        <f>vlookup(G36,'Bidding list 26'!$B$4:$G$270,6,0)</f>
        <v>#N/A</v>
      </c>
      <c r="M36" s="2"/>
      <c r="N36" s="2"/>
    </row>
    <row r="37">
      <c r="G37" s="3"/>
      <c r="H37" s="3" t="str">
        <f>vlookup(G37,'Bidding list 26'!$B$4:$G$270,6,0)</f>
        <v>#N/A</v>
      </c>
      <c r="M37" s="2"/>
      <c r="N37" s="2"/>
    </row>
    <row r="38">
      <c r="G38" s="3"/>
      <c r="H38" s="3" t="str">
        <f>vlookup(G38,'Bidding list 26'!$B$4:$G$270,6,0)</f>
        <v>#N/A</v>
      </c>
      <c r="M38" s="2"/>
      <c r="N38" s="2"/>
    </row>
    <row r="39">
      <c r="G39" s="3"/>
      <c r="H39" s="3" t="str">
        <f>vlookup(G39,'Bidding list 26'!$B$4:$G$270,6,0)</f>
        <v>#N/A</v>
      </c>
      <c r="M39" s="2"/>
      <c r="N39" s="2"/>
    </row>
    <row r="40">
      <c r="G40" s="3"/>
      <c r="H40" s="3" t="str">
        <f>vlookup(G40,'Bidding list 26'!$B$4:$G$270,6,0)</f>
        <v>#N/A</v>
      </c>
      <c r="M40" s="2"/>
      <c r="N40" s="2"/>
    </row>
    <row r="41">
      <c r="G41" s="3"/>
      <c r="H41" s="3" t="str">
        <f>vlookup(G41,'Bidding list 26'!$B$4:$G$270,6,0)</f>
        <v>#N/A</v>
      </c>
      <c r="M41" s="2"/>
      <c r="N41" s="2"/>
    </row>
    <row r="42">
      <c r="G42" s="3"/>
      <c r="H42" s="3" t="str">
        <f>vlookup(G42,'Bidding list 26'!$B$4:$G$270,6,0)</f>
        <v>#N/A</v>
      </c>
      <c r="M42" s="2"/>
      <c r="N42" s="2"/>
    </row>
    <row r="43">
      <c r="G43" s="3"/>
      <c r="H43" s="3" t="str">
        <f>vlookup(G43,'Bidding list 26'!$B$4:$G$270,6,0)</f>
        <v>#N/A</v>
      </c>
      <c r="M43" s="2"/>
      <c r="N43" s="2"/>
    </row>
    <row r="44">
      <c r="G44" s="3"/>
      <c r="H44" s="3" t="str">
        <f>vlookup(G44,'Bidding list 26'!$B$4:$G$270,6,0)</f>
        <v>#N/A</v>
      </c>
      <c r="M44" s="2"/>
      <c r="N44" s="2"/>
    </row>
    <row r="45">
      <c r="G45" s="3"/>
      <c r="H45" s="3" t="str">
        <f>vlookup(G45,'Bidding list 26'!$B$4:$G$270,6,0)</f>
        <v>#N/A</v>
      </c>
      <c r="M45" s="2"/>
      <c r="N45" s="2"/>
    </row>
    <row r="46">
      <c r="G46" s="3"/>
      <c r="H46" s="3" t="str">
        <f>vlookup(G46,'Bidding list 26'!$B$4:$G$270,6,0)</f>
        <v>#N/A</v>
      </c>
      <c r="M46" s="2"/>
      <c r="N46" s="2"/>
    </row>
    <row r="47">
      <c r="G47" s="3"/>
      <c r="H47" s="3" t="str">
        <f>vlookup(G47,'Bidding list 26'!$B$4:$G$270,6,0)</f>
        <v>#N/A</v>
      </c>
      <c r="M47" s="2"/>
      <c r="N47" s="2"/>
    </row>
    <row r="48">
      <c r="G48" s="3"/>
      <c r="H48" s="3" t="str">
        <f>vlookup(G48,'Bidding list 26'!$B$4:$G$270,6,0)</f>
        <v>#N/A</v>
      </c>
      <c r="M48" s="2"/>
      <c r="N48" s="2"/>
    </row>
    <row r="49">
      <c r="G49" s="3"/>
      <c r="H49" s="3" t="str">
        <f>vlookup(G49,'Bidding list 26'!$B$4:$G$270,6,0)</f>
        <v>#N/A</v>
      </c>
      <c r="M49" s="2"/>
      <c r="N49" s="2"/>
    </row>
    <row r="50">
      <c r="G50" s="3"/>
      <c r="H50" s="3" t="str">
        <f>vlookup(G50,'Bidding list 26'!$B$4:$G$270,6,0)</f>
        <v>#N/A</v>
      </c>
      <c r="M50" s="2"/>
      <c r="N50" s="2"/>
    </row>
    <row r="51">
      <c r="G51" s="3"/>
      <c r="H51" s="3" t="str">
        <f>vlookup(G51,'Bidding list 26'!$B$4:$G$270,6,0)</f>
        <v>#N/A</v>
      </c>
      <c r="M51" s="2"/>
      <c r="N51" s="2"/>
    </row>
    <row r="52">
      <c r="G52" s="3"/>
      <c r="H52" s="3" t="str">
        <f>vlookup(G52,'Bidding list 26'!$B$4:$G$270,6,0)</f>
        <v>#N/A</v>
      </c>
      <c r="M52" s="2"/>
      <c r="N52" s="2"/>
    </row>
    <row r="53">
      <c r="G53" s="3"/>
      <c r="H53" s="3" t="str">
        <f>vlookup(G53,'Bidding list 26'!$B$4:$G$270,6,0)</f>
        <v>#N/A</v>
      </c>
      <c r="M53" s="2"/>
      <c r="N53" s="2"/>
    </row>
    <row r="54">
      <c r="G54" s="3"/>
      <c r="H54" s="3" t="str">
        <f>vlookup(G54,'Bidding list 26'!$B$4:$G$270,6,0)</f>
        <v>#N/A</v>
      </c>
      <c r="M54" s="2"/>
      <c r="N54" s="2"/>
    </row>
    <row r="55">
      <c r="G55" s="3"/>
      <c r="H55" s="3" t="str">
        <f>vlookup(G55,'Bidding list 26'!$B$4:$G$270,6,0)</f>
        <v>#N/A</v>
      </c>
      <c r="M55" s="2"/>
      <c r="N55" s="2"/>
    </row>
    <row r="56">
      <c r="G56" s="3"/>
      <c r="H56" s="3" t="str">
        <f>vlookup(G56,'Bidding list 26'!$B$4:$G$270,6,0)</f>
        <v>#N/A</v>
      </c>
      <c r="M56" s="2"/>
      <c r="N56" s="2"/>
    </row>
    <row r="57">
      <c r="G57" s="3"/>
      <c r="H57" s="3" t="str">
        <f>vlookup(G57,'Bidding list 26'!$B$4:$G$270,6,0)</f>
        <v>#N/A</v>
      </c>
      <c r="M57" s="2"/>
      <c r="N57" s="2"/>
    </row>
    <row r="58">
      <c r="G58" s="3"/>
      <c r="H58" s="3" t="str">
        <f>vlookup(G58,'Bidding list 26'!$B$4:$G$270,6,0)</f>
        <v>#N/A</v>
      </c>
      <c r="M58" s="2"/>
      <c r="N58" s="2"/>
    </row>
    <row r="59">
      <c r="G59" s="3"/>
      <c r="H59" s="3" t="str">
        <f>vlookup(G59,'Bidding list 26'!$B$4:$G$270,6,0)</f>
        <v>#N/A</v>
      </c>
      <c r="M59" s="2"/>
      <c r="N59" s="2"/>
    </row>
    <row r="60">
      <c r="G60" s="3"/>
      <c r="H60" s="3" t="str">
        <f>vlookup(G60,'Bidding list 26'!$B$4:$G$270,6,0)</f>
        <v>#N/A</v>
      </c>
      <c r="M60" s="2"/>
      <c r="N60" s="2"/>
    </row>
    <row r="61">
      <c r="G61" s="3"/>
      <c r="H61" s="3" t="str">
        <f>vlookup(G61,'Bidding list 26'!$B$4:$G$270,6,0)</f>
        <v>#N/A</v>
      </c>
      <c r="M61" s="2"/>
      <c r="N61" s="2"/>
    </row>
    <row r="62">
      <c r="G62" s="3"/>
      <c r="H62" s="3" t="str">
        <f>vlookup(G62,'Bidding list 26'!$B$4:$G$270,6,0)</f>
        <v>#N/A</v>
      </c>
      <c r="M62" s="2"/>
      <c r="N62" s="2"/>
    </row>
    <row r="63">
      <c r="G63" s="3"/>
      <c r="H63" s="3" t="str">
        <f>vlookup(G63,'Bidding list 26'!$B$4:$G$270,6,0)</f>
        <v>#N/A</v>
      </c>
      <c r="M63" s="2"/>
      <c r="N63" s="2"/>
    </row>
    <row r="64">
      <c r="G64" s="3"/>
      <c r="H64" s="3" t="str">
        <f>vlookup(G64,'Bidding list 26'!$B$4:$G$270,6,0)</f>
        <v>#N/A</v>
      </c>
      <c r="M64" s="2"/>
      <c r="N64" s="2"/>
    </row>
    <row r="65">
      <c r="G65" s="3"/>
      <c r="H65" s="3" t="str">
        <f>vlookup(G65,'Bidding list 26'!$B$4:$G$270,6,0)</f>
        <v>#N/A</v>
      </c>
      <c r="M65" s="2"/>
      <c r="N65" s="2"/>
    </row>
    <row r="66">
      <c r="G66" s="3"/>
      <c r="H66" s="3" t="str">
        <f>vlookup(G66,'Bidding list 26'!$B$4:$G$270,6,0)</f>
        <v>#N/A</v>
      </c>
      <c r="M66" s="2"/>
      <c r="N66" s="2"/>
    </row>
    <row r="67">
      <c r="G67" s="3"/>
      <c r="H67" s="3" t="str">
        <f>vlookup(G67,'Bidding list 26'!$B$4:$G$270,6,0)</f>
        <v>#N/A</v>
      </c>
      <c r="M67" s="2"/>
      <c r="N67" s="2"/>
    </row>
    <row r="68">
      <c r="G68" s="3"/>
      <c r="H68" s="3" t="str">
        <f>vlookup(G68,'Bidding list 26'!$B$4:$G$270,6,0)</f>
        <v>#N/A</v>
      </c>
      <c r="M68" s="2"/>
      <c r="N68" s="2"/>
    </row>
    <row r="69">
      <c r="G69" s="3"/>
      <c r="H69" s="3" t="str">
        <f>vlookup(G69,'Bidding list 26'!$B$4:$G$270,6,0)</f>
        <v>#N/A</v>
      </c>
      <c r="M69" s="2"/>
      <c r="N69" s="2"/>
    </row>
    <row r="70">
      <c r="G70" s="3"/>
      <c r="H70" s="3" t="str">
        <f>vlookup(G70,'Bidding list 26'!$B$4:$G$270,6,0)</f>
        <v>#N/A</v>
      </c>
      <c r="M70" s="2"/>
      <c r="N70" s="2"/>
    </row>
    <row r="71">
      <c r="G71" s="3"/>
      <c r="H71" s="3" t="str">
        <f>vlookup(G71,'Bidding list 26'!$B$4:$G$270,6,0)</f>
        <v>#N/A</v>
      </c>
      <c r="M71" s="2"/>
      <c r="N71" s="2"/>
    </row>
    <row r="72">
      <c r="G72" s="3"/>
      <c r="H72" s="3" t="str">
        <f>vlookup(G72,'Bidding list 26'!$B$4:$G$270,6,0)</f>
        <v>#N/A</v>
      </c>
      <c r="M72" s="2"/>
      <c r="N72" s="2"/>
    </row>
    <row r="73">
      <c r="G73" s="3"/>
      <c r="H73" s="3" t="str">
        <f>vlookup(G73,'Bidding list 26'!$B$4:$G$270,6,0)</f>
        <v>#N/A</v>
      </c>
      <c r="M73" s="2"/>
      <c r="N73" s="2"/>
    </row>
    <row r="74">
      <c r="G74" s="3"/>
      <c r="H74" s="3" t="str">
        <f>vlookup(G74,'Bidding list 26'!$B$4:$G$270,6,0)</f>
        <v>#N/A</v>
      </c>
      <c r="M74" s="2"/>
      <c r="N74" s="2"/>
    </row>
    <row r="75">
      <c r="G75" s="3"/>
      <c r="H75" s="3" t="str">
        <f>vlookup(G75,'Bidding list 26'!$B$4:$G$270,6,0)</f>
        <v>#N/A</v>
      </c>
      <c r="M75" s="2"/>
      <c r="N75" s="2"/>
    </row>
    <row r="76">
      <c r="G76" s="3"/>
      <c r="H76" s="3" t="str">
        <f>vlookup(G76,'Bidding list 26'!$B$4:$G$270,6,0)</f>
        <v>#N/A</v>
      </c>
      <c r="M76" s="2"/>
      <c r="N76" s="2"/>
    </row>
    <row r="77">
      <c r="G77" s="3"/>
      <c r="H77" s="3" t="str">
        <f>vlookup(G77,'Bidding list 26'!$B$4:$G$270,6,0)</f>
        <v>#N/A</v>
      </c>
      <c r="M77" s="2"/>
      <c r="N77" s="2"/>
    </row>
    <row r="78">
      <c r="G78" s="3"/>
      <c r="H78" s="3" t="str">
        <f>vlookup(G78,'Bidding list 26'!$B$4:$G$270,6,0)</f>
        <v>#N/A</v>
      </c>
      <c r="M78" s="2"/>
      <c r="N78" s="2"/>
    </row>
    <row r="79">
      <c r="G79" s="3"/>
      <c r="H79" s="3" t="str">
        <f>vlookup(G79,'Bidding list 26'!$B$4:$G$270,6,0)</f>
        <v>#N/A</v>
      </c>
      <c r="M79" s="2"/>
      <c r="N79" s="2"/>
    </row>
    <row r="80">
      <c r="G80" s="3"/>
      <c r="H80" s="3" t="str">
        <f>vlookup(G80,'Bidding list 26'!$B$4:$G$270,6,0)</f>
        <v>#N/A</v>
      </c>
      <c r="M80" s="2"/>
      <c r="N80" s="2"/>
    </row>
    <row r="81">
      <c r="G81" s="3"/>
      <c r="H81" s="3" t="str">
        <f>vlookup(G81,'Bidding list 26'!$B$4:$G$270,6,0)</f>
        <v>#N/A</v>
      </c>
      <c r="M81" s="2"/>
      <c r="N81" s="2"/>
    </row>
    <row r="82">
      <c r="G82" s="3"/>
      <c r="H82" s="3" t="str">
        <f>vlookup(G82,'Bidding list 26'!$B$4:$G$270,6,0)</f>
        <v>#N/A</v>
      </c>
      <c r="M82" s="2"/>
      <c r="N82" s="2"/>
    </row>
    <row r="83">
      <c r="G83" s="3"/>
      <c r="H83" s="3" t="str">
        <f>vlookup(G83,'Bidding list 26'!$B$4:$G$270,6,0)</f>
        <v>#N/A</v>
      </c>
      <c r="M83" s="2"/>
      <c r="N83" s="2"/>
    </row>
    <row r="84">
      <c r="G84" s="3"/>
      <c r="H84" s="3" t="str">
        <f>vlookup(G84,'Bidding list 26'!$B$4:$G$270,6,0)</f>
        <v>#N/A</v>
      </c>
      <c r="M84" s="2"/>
      <c r="N84" s="2"/>
    </row>
    <row r="85">
      <c r="G85" s="3"/>
      <c r="H85" s="3" t="str">
        <f>vlookup(G85,'Bidding list 26'!$B$4:$G$270,6,0)</f>
        <v>#N/A</v>
      </c>
      <c r="M85" s="2"/>
      <c r="N85" s="2"/>
    </row>
    <row r="86">
      <c r="G86" s="3"/>
      <c r="H86" s="3" t="str">
        <f>vlookup(G86,'Bidding list 26'!$B$4:$G$270,6,0)</f>
        <v>#N/A</v>
      </c>
      <c r="M86" s="2"/>
      <c r="N86" s="2"/>
    </row>
    <row r="87">
      <c r="G87" s="3"/>
      <c r="H87" s="3" t="str">
        <f>vlookup(G87,'Bidding list 26'!$B$4:$G$270,6,0)</f>
        <v>#N/A</v>
      </c>
      <c r="M87" s="2"/>
      <c r="N87" s="2"/>
    </row>
    <row r="88">
      <c r="G88" s="3"/>
      <c r="H88" s="3" t="str">
        <f>vlookup(G88,'Bidding list 26'!$B$4:$G$270,6,0)</f>
        <v>#N/A</v>
      </c>
      <c r="M88" s="2"/>
      <c r="N88" s="2"/>
    </row>
    <row r="89">
      <c r="G89" s="3"/>
      <c r="H89" s="3" t="str">
        <f>vlookup(G89,'Bidding list 26'!$B$4:$G$270,6,0)</f>
        <v>#N/A</v>
      </c>
      <c r="M89" s="2"/>
      <c r="N89" s="2"/>
    </row>
    <row r="90">
      <c r="G90" s="3"/>
      <c r="H90" s="3" t="str">
        <f>vlookup(G90,'Bidding list 26'!$B$4:$G$270,6,0)</f>
        <v>#N/A</v>
      </c>
      <c r="M90" s="2"/>
      <c r="N90" s="2"/>
    </row>
    <row r="91">
      <c r="G91" s="3"/>
      <c r="H91" s="3" t="str">
        <f>vlookup(G91,'Bidding list 26'!$B$4:$G$270,6,0)</f>
        <v>#N/A</v>
      </c>
      <c r="M91" s="2"/>
      <c r="N91" s="2"/>
    </row>
    <row r="92">
      <c r="G92" s="3"/>
      <c r="H92" s="3" t="str">
        <f>vlookup(G92,'Bidding list 26'!$B$4:$G$270,6,0)</f>
        <v>#N/A</v>
      </c>
      <c r="M92" s="2"/>
      <c r="N92" s="2"/>
    </row>
    <row r="93">
      <c r="G93" s="3"/>
      <c r="H93" s="3" t="str">
        <f>vlookup(G93,'Bidding list 26'!$B$4:$G$270,6,0)</f>
        <v>#N/A</v>
      </c>
      <c r="M93" s="2"/>
      <c r="N93" s="2"/>
    </row>
    <row r="94">
      <c r="G94" s="3"/>
      <c r="H94" s="3" t="str">
        <f>vlookup(G94,'Bidding list 26'!$B$4:$G$270,6,0)</f>
        <v>#N/A</v>
      </c>
      <c r="M94" s="2"/>
      <c r="N94" s="2"/>
    </row>
    <row r="95">
      <c r="G95" s="3"/>
      <c r="H95" s="3" t="str">
        <f>vlookup(G95,'Bidding list 26'!$B$4:$G$270,6,0)</f>
        <v>#N/A</v>
      </c>
      <c r="M95" s="2"/>
      <c r="N95" s="2"/>
    </row>
    <row r="96">
      <c r="G96" s="3"/>
      <c r="H96" s="3" t="str">
        <f>vlookup(G96,'Bidding list 26'!$B$4:$G$270,6,0)</f>
        <v>#N/A</v>
      </c>
      <c r="M96" s="2"/>
      <c r="N96" s="2"/>
    </row>
    <row r="97">
      <c r="G97" s="3"/>
      <c r="H97" s="3" t="str">
        <f>vlookup(G97,'Bidding list 26'!$B$4:$G$270,6,0)</f>
        <v>#N/A</v>
      </c>
      <c r="M97" s="2"/>
      <c r="N97" s="2"/>
    </row>
    <row r="98">
      <c r="G98" s="3"/>
      <c r="H98" s="3" t="str">
        <f>vlookup(G98,'Bidding list 26'!$B$4:$G$270,6,0)</f>
        <v>#N/A</v>
      </c>
      <c r="M98" s="2"/>
      <c r="N98" s="2"/>
    </row>
    <row r="99">
      <c r="G99" s="3"/>
      <c r="H99" s="3" t="str">
        <f>vlookup(G99,'Bidding list 26'!$B$4:$G$270,6,0)</f>
        <v>#N/A</v>
      </c>
      <c r="M99" s="2"/>
      <c r="N99" s="2"/>
    </row>
    <row r="100">
      <c r="G100" s="3"/>
      <c r="H100" s="3" t="str">
        <f>vlookup(G100,'Bidding list 26'!$B$4:$G$270,6,0)</f>
        <v>#N/A</v>
      </c>
      <c r="M100" s="2"/>
      <c r="N100" s="2"/>
    </row>
    <row r="101">
      <c r="G101" s="3"/>
      <c r="H101" s="3" t="str">
        <f>vlookup(G101,'Bidding list 26'!$B$4:$G$270,6,0)</f>
        <v>#N/A</v>
      </c>
      <c r="M101" s="2"/>
      <c r="N101" s="2"/>
    </row>
    <row r="102">
      <c r="G102" s="3"/>
      <c r="H102" s="3" t="str">
        <f>vlookup(G102,'Bidding list 26'!$B$4:$G$270,6,0)</f>
        <v>#N/A</v>
      </c>
      <c r="M102" s="2"/>
      <c r="N102" s="2"/>
    </row>
    <row r="103">
      <c r="G103" s="3"/>
      <c r="H103" s="3" t="str">
        <f>vlookup(G103,'Bidding list 26'!$B$4:$G$270,6,0)</f>
        <v>#N/A</v>
      </c>
      <c r="M103" s="2"/>
      <c r="N103" s="2"/>
    </row>
    <row r="104">
      <c r="G104" s="3"/>
      <c r="H104" s="3" t="str">
        <f>vlookup(G104,'Bidding list 26'!$B$4:$G$270,6,0)</f>
        <v>#N/A</v>
      </c>
      <c r="M104" s="2"/>
      <c r="N104" s="2"/>
    </row>
    <row r="105">
      <c r="G105" s="3"/>
      <c r="H105" s="3" t="str">
        <f>vlookup(G105,'Bidding list 26'!$B$4:$G$270,6,0)</f>
        <v>#N/A</v>
      </c>
      <c r="M105" s="2"/>
      <c r="N105" s="2"/>
    </row>
    <row r="106">
      <c r="G106" s="3"/>
      <c r="H106" s="3" t="str">
        <f>vlookup(G106,'Bidding list 26'!$B$4:$G$270,6,0)</f>
        <v>#N/A</v>
      </c>
      <c r="M106" s="2"/>
      <c r="N106" s="2"/>
    </row>
    <row r="107">
      <c r="G107" s="3"/>
      <c r="H107" s="3" t="str">
        <f>vlookup(G107,'Bidding list 26'!$B$4:$G$270,6,0)</f>
        <v>#N/A</v>
      </c>
      <c r="M107" s="2"/>
      <c r="N107" s="2"/>
    </row>
    <row r="108">
      <c r="G108" s="3"/>
      <c r="H108" s="3" t="str">
        <f>vlookup(G108,'Bidding list 26'!$B$4:$G$270,6,0)</f>
        <v>#N/A</v>
      </c>
      <c r="M108" s="2"/>
      <c r="N108" s="2"/>
    </row>
    <row r="109">
      <c r="G109" s="3"/>
      <c r="H109" s="3" t="str">
        <f>vlookup(G109,'Bidding list 26'!$B$4:$G$270,6,0)</f>
        <v>#N/A</v>
      </c>
      <c r="M109" s="2"/>
      <c r="N109" s="2"/>
    </row>
    <row r="110">
      <c r="G110" s="3"/>
      <c r="H110" s="3" t="str">
        <f>vlookup(G110,'Bidding list 26'!$B$4:$G$270,6,0)</f>
        <v>#N/A</v>
      </c>
      <c r="M110" s="2"/>
      <c r="N110" s="2"/>
    </row>
    <row r="111">
      <c r="G111" s="3"/>
      <c r="H111" s="3" t="str">
        <f>vlookup(G111,'Bidding list 26'!$B$4:$G$270,6,0)</f>
        <v>#N/A</v>
      </c>
      <c r="M111" s="2"/>
      <c r="N111" s="2"/>
    </row>
    <row r="112">
      <c r="G112" s="3"/>
      <c r="H112" s="3" t="str">
        <f>vlookup(G112,'Bidding list 26'!$B$4:$G$270,6,0)</f>
        <v>#N/A</v>
      </c>
      <c r="M112" s="2"/>
      <c r="N112" s="2"/>
    </row>
    <row r="113">
      <c r="G113" s="3"/>
      <c r="H113" s="3" t="str">
        <f>vlookup(G113,'Bidding list 26'!$B$4:$G$270,6,0)</f>
        <v>#N/A</v>
      </c>
      <c r="M113" s="2"/>
      <c r="N113" s="2"/>
    </row>
    <row r="114">
      <c r="G114" s="3"/>
      <c r="H114" s="3" t="str">
        <f>vlookup(G114,'Bidding list 26'!$B$4:$G$270,6,0)</f>
        <v>#N/A</v>
      </c>
      <c r="M114" s="2"/>
      <c r="N114" s="2"/>
    </row>
    <row r="115">
      <c r="G115" s="3"/>
      <c r="H115" s="3" t="str">
        <f>vlookup(G115,'Bidding list 26'!$B$4:$G$270,6,0)</f>
        <v>#N/A</v>
      </c>
      <c r="M115" s="2"/>
      <c r="N115" s="2"/>
    </row>
    <row r="116">
      <c r="G116" s="3"/>
      <c r="H116" s="3" t="str">
        <f>vlookup(G116,'Bidding list 26'!$B$4:$G$270,6,0)</f>
        <v>#N/A</v>
      </c>
      <c r="M116" s="2"/>
      <c r="N116" s="2"/>
    </row>
    <row r="117">
      <c r="G117" s="3"/>
      <c r="H117" s="3" t="str">
        <f>vlookup(G117,'Bidding list 26'!$B$4:$G$270,6,0)</f>
        <v>#N/A</v>
      </c>
      <c r="M117" s="2"/>
      <c r="N117" s="2"/>
    </row>
    <row r="118">
      <c r="G118" s="3"/>
      <c r="H118" s="3" t="str">
        <f>vlookup(G118,'Bidding list 26'!$B$4:$G$270,6,0)</f>
        <v>#N/A</v>
      </c>
      <c r="M118" s="2"/>
      <c r="N118" s="2"/>
    </row>
    <row r="119">
      <c r="G119" s="3"/>
      <c r="H119" s="3" t="str">
        <f>vlookup(G119,'Bidding list 26'!$B$4:$G$270,6,0)</f>
        <v>#N/A</v>
      </c>
      <c r="M119" s="2"/>
      <c r="N119" s="2"/>
    </row>
    <row r="120">
      <c r="G120" s="3"/>
      <c r="H120" s="3" t="str">
        <f>vlookup(G120,'Bidding list 26'!$B$4:$G$270,6,0)</f>
        <v>#N/A</v>
      </c>
      <c r="M120" s="2"/>
      <c r="N120" s="2"/>
    </row>
    <row r="121">
      <c r="G121" s="3"/>
      <c r="H121" s="3" t="str">
        <f>vlookup(G121,'Bidding list 26'!$B$4:$G$270,6,0)</f>
        <v>#N/A</v>
      </c>
      <c r="M121" s="2"/>
      <c r="N121" s="2"/>
    </row>
    <row r="122">
      <c r="G122" s="3"/>
      <c r="H122" s="3" t="str">
        <f>vlookup(G122,'Bidding list 26'!$B$4:$G$270,6,0)</f>
        <v>#N/A</v>
      </c>
      <c r="M122" s="2"/>
      <c r="N122" s="2"/>
    </row>
    <row r="123">
      <c r="G123" s="3"/>
      <c r="H123" s="3" t="str">
        <f>vlookup(G123,'Bidding list 26'!$B$4:$G$270,6,0)</f>
        <v>#N/A</v>
      </c>
      <c r="M123" s="2"/>
      <c r="N123" s="2"/>
    </row>
    <row r="124">
      <c r="G124" s="3"/>
      <c r="H124" s="3" t="str">
        <f>vlookup(G124,'Bidding list 26'!$B$4:$G$270,6,0)</f>
        <v>#N/A</v>
      </c>
      <c r="M124" s="2"/>
      <c r="N124" s="2"/>
    </row>
    <row r="125">
      <c r="G125" s="3"/>
      <c r="H125" s="3" t="str">
        <f>vlookup(G125,'Bidding list 26'!$B$4:$G$270,6,0)</f>
        <v>#N/A</v>
      </c>
      <c r="M125" s="2"/>
      <c r="N125" s="2"/>
    </row>
    <row r="126">
      <c r="G126" s="3"/>
      <c r="H126" s="3" t="str">
        <f>vlookup(G126,'Bidding list 26'!$B$4:$G$270,6,0)</f>
        <v>#N/A</v>
      </c>
      <c r="M126" s="2"/>
      <c r="N126" s="2"/>
    </row>
    <row r="127">
      <c r="G127" s="3"/>
      <c r="H127" s="3" t="str">
        <f>vlookup(G127,'Bidding list 26'!$B$4:$G$270,6,0)</f>
        <v>#N/A</v>
      </c>
      <c r="M127" s="2"/>
      <c r="N127" s="2"/>
    </row>
    <row r="128">
      <c r="G128" s="3"/>
      <c r="H128" s="3" t="str">
        <f>vlookup(G128,'Bidding list 26'!$B$4:$G$270,6,0)</f>
        <v>#N/A</v>
      </c>
      <c r="M128" s="2"/>
      <c r="N128" s="2"/>
    </row>
    <row r="129">
      <c r="G129" s="3"/>
      <c r="H129" s="3" t="str">
        <f>vlookup(G129,'Bidding list 26'!$B$4:$G$270,6,0)</f>
        <v>#N/A</v>
      </c>
      <c r="M129" s="2"/>
      <c r="N129" s="2"/>
    </row>
    <row r="130">
      <c r="G130" s="3"/>
      <c r="H130" s="3" t="str">
        <f>vlookup(G130,'Bidding list 26'!$B$4:$G$270,6,0)</f>
        <v>#N/A</v>
      </c>
      <c r="M130" s="2"/>
      <c r="N130" s="2"/>
    </row>
    <row r="131">
      <c r="G131" s="3"/>
      <c r="H131" s="3" t="str">
        <f>vlookup(G131,'Bidding list 26'!$B$4:$G$270,6,0)</f>
        <v>#N/A</v>
      </c>
      <c r="M131" s="2"/>
      <c r="N131" s="2"/>
    </row>
    <row r="132">
      <c r="G132" s="3"/>
      <c r="H132" s="3" t="str">
        <f>vlookup(G132,'Bidding list 26'!$B$4:$G$270,6,0)</f>
        <v>#N/A</v>
      </c>
      <c r="M132" s="2"/>
      <c r="N132" s="2"/>
    </row>
    <row r="133">
      <c r="G133" s="3"/>
      <c r="H133" s="3" t="str">
        <f>vlookup(G133,'Bidding list 26'!$B$4:$G$270,6,0)</f>
        <v>#N/A</v>
      </c>
      <c r="M133" s="2"/>
      <c r="N133" s="2"/>
    </row>
    <row r="134">
      <c r="G134" s="3"/>
      <c r="H134" s="3" t="str">
        <f>vlookup(G134,'Bidding list 26'!$B$4:$G$270,6,0)</f>
        <v>#N/A</v>
      </c>
      <c r="M134" s="2"/>
      <c r="N134" s="2"/>
    </row>
    <row r="135">
      <c r="G135" s="3"/>
      <c r="H135" s="3" t="str">
        <f>vlookup(G135,'Bidding list 26'!$B$4:$G$270,6,0)</f>
        <v>#N/A</v>
      </c>
      <c r="M135" s="2"/>
      <c r="N135" s="2"/>
    </row>
    <row r="136">
      <c r="G136" s="3"/>
      <c r="H136" s="3" t="str">
        <f>vlookup(G136,'Bidding list 26'!$B$4:$G$270,6,0)</f>
        <v>#N/A</v>
      </c>
      <c r="M136" s="2"/>
      <c r="N136" s="2"/>
    </row>
    <row r="137">
      <c r="G137" s="3"/>
      <c r="H137" s="3" t="str">
        <f>vlookup(G137,'Bidding list 26'!$B$4:$G$270,6,0)</f>
        <v>#N/A</v>
      </c>
      <c r="M137" s="2"/>
      <c r="N137" s="2"/>
    </row>
    <row r="138">
      <c r="G138" s="3"/>
      <c r="H138" s="3" t="str">
        <f>vlookup(G138,'Bidding list 26'!$B$4:$G$270,6,0)</f>
        <v>#N/A</v>
      </c>
      <c r="M138" s="2"/>
      <c r="N138" s="2"/>
    </row>
    <row r="139">
      <c r="G139" s="3"/>
      <c r="H139" s="3" t="str">
        <f>vlookup(G139,'Bidding list 26'!$B$4:$G$270,6,0)</f>
        <v>#N/A</v>
      </c>
      <c r="M139" s="2"/>
      <c r="N139" s="2"/>
    </row>
    <row r="140">
      <c r="G140" s="3"/>
      <c r="H140" s="3" t="str">
        <f>vlookup(G140,'Bidding list 26'!$B$4:$G$270,6,0)</f>
        <v>#N/A</v>
      </c>
      <c r="M140" s="2"/>
      <c r="N140" s="2"/>
    </row>
    <row r="141">
      <c r="G141" s="3"/>
      <c r="H141" s="3" t="str">
        <f>vlookup(G141,'Bidding list 26'!$B$4:$G$270,6,0)</f>
        <v>#N/A</v>
      </c>
      <c r="M141" s="2"/>
      <c r="N141" s="2"/>
    </row>
    <row r="142">
      <c r="G142" s="3"/>
      <c r="H142" s="3" t="str">
        <f>vlookup(G142,'Bidding list 26'!$B$4:$G$270,6,0)</f>
        <v>#N/A</v>
      </c>
      <c r="M142" s="2"/>
      <c r="N142" s="2"/>
    </row>
    <row r="143">
      <c r="G143" s="3"/>
      <c r="H143" s="3" t="str">
        <f>vlookup(G143,'Bidding list 26'!$B$4:$G$270,6,0)</f>
        <v>#N/A</v>
      </c>
      <c r="M143" s="2"/>
      <c r="N143" s="2"/>
    </row>
    <row r="144">
      <c r="G144" s="3"/>
      <c r="H144" s="3" t="str">
        <f>vlookup(G144,'Bidding list 26'!$B$4:$G$270,6,0)</f>
        <v>#N/A</v>
      </c>
      <c r="M144" s="2"/>
      <c r="N144" s="2"/>
    </row>
    <row r="145">
      <c r="G145" s="3"/>
      <c r="H145" s="3" t="str">
        <f>vlookup(G145,'Bidding list 26'!$B$4:$G$270,6,0)</f>
        <v>#N/A</v>
      </c>
      <c r="M145" s="2"/>
      <c r="N145" s="2"/>
    </row>
    <row r="146">
      <c r="G146" s="3"/>
      <c r="H146" s="3" t="str">
        <f>vlookup(G146,'Bidding list 26'!$B$4:$G$270,6,0)</f>
        <v>#N/A</v>
      </c>
      <c r="M146" s="2"/>
      <c r="N146" s="2"/>
    </row>
    <row r="147">
      <c r="G147" s="3"/>
      <c r="H147" s="3" t="str">
        <f>vlookup(G147,'Bidding list 26'!$B$4:$G$270,6,0)</f>
        <v>#N/A</v>
      </c>
      <c r="M147" s="2"/>
      <c r="N147" s="2"/>
    </row>
    <row r="148">
      <c r="G148" s="3"/>
      <c r="H148" s="3" t="str">
        <f>vlookup(G148,'Bidding list 26'!$B$4:$G$270,6,0)</f>
        <v>#N/A</v>
      </c>
      <c r="M148" s="2"/>
      <c r="N148" s="2"/>
    </row>
    <row r="149">
      <c r="G149" s="3"/>
      <c r="H149" s="3" t="str">
        <f>vlookup(G149,'Bidding list 26'!$B$4:$G$270,6,0)</f>
        <v>#N/A</v>
      </c>
      <c r="M149" s="2"/>
      <c r="N149" s="2"/>
    </row>
    <row r="150">
      <c r="G150" s="3"/>
      <c r="H150" s="3" t="str">
        <f>vlookup(G150,'Bidding list 26'!$B$4:$G$270,6,0)</f>
        <v>#N/A</v>
      </c>
      <c r="M150" s="2"/>
      <c r="N150" s="2"/>
    </row>
    <row r="151">
      <c r="G151" s="3"/>
      <c r="H151" s="3" t="str">
        <f>vlookup(G151,'Bidding list 26'!$B$4:$G$270,6,0)</f>
        <v>#N/A</v>
      </c>
      <c r="M151" s="2"/>
      <c r="N151" s="2"/>
    </row>
    <row r="152">
      <c r="G152" s="3"/>
      <c r="H152" s="3" t="str">
        <f>vlookup(G152,'Bidding list 26'!$B$4:$G$270,6,0)</f>
        <v>#N/A</v>
      </c>
      <c r="M152" s="2"/>
      <c r="N152" s="2"/>
    </row>
    <row r="153">
      <c r="G153" s="3"/>
      <c r="H153" s="3" t="str">
        <f>vlookup(G153,'Bidding list 26'!$B$4:$G$270,6,0)</f>
        <v>#N/A</v>
      </c>
      <c r="M153" s="2"/>
      <c r="N153" s="2"/>
    </row>
    <row r="154">
      <c r="G154" s="3"/>
      <c r="H154" s="3" t="str">
        <f>vlookup(G154,'Bidding list 26'!$B$4:$G$270,6,0)</f>
        <v>#N/A</v>
      </c>
      <c r="M154" s="2"/>
      <c r="N154" s="2"/>
    </row>
    <row r="155">
      <c r="G155" s="3"/>
      <c r="H155" s="3" t="str">
        <f>vlookup(G155,'Bidding list 26'!$B$4:$G$270,6,0)</f>
        <v>#N/A</v>
      </c>
      <c r="M155" s="2"/>
      <c r="N155" s="2"/>
    </row>
    <row r="156">
      <c r="G156" s="3"/>
      <c r="H156" s="3" t="str">
        <f>vlookup(G156,'Bidding list 26'!$B$4:$G$270,6,0)</f>
        <v>#N/A</v>
      </c>
      <c r="M156" s="2"/>
      <c r="N156" s="2"/>
    </row>
    <row r="157">
      <c r="G157" s="3"/>
      <c r="H157" s="3" t="str">
        <f>vlookup(G157,'Bidding list 26'!$B$4:$G$270,6,0)</f>
        <v>#N/A</v>
      </c>
      <c r="M157" s="2"/>
      <c r="N157" s="2"/>
    </row>
    <row r="158">
      <c r="G158" s="3"/>
      <c r="H158" s="3" t="str">
        <f>vlookup(G158,'Bidding list 26'!$B$4:$G$270,6,0)</f>
        <v>#N/A</v>
      </c>
      <c r="M158" s="2"/>
      <c r="N158" s="2"/>
    </row>
    <row r="159">
      <c r="G159" s="3"/>
      <c r="H159" s="3" t="str">
        <f>vlookup(G159,'Bidding list 26'!$B$4:$G$270,6,0)</f>
        <v>#N/A</v>
      </c>
      <c r="M159" s="2"/>
      <c r="N159" s="2"/>
    </row>
    <row r="160">
      <c r="G160" s="3"/>
      <c r="H160" s="3" t="str">
        <f>vlookup(G160,'Bidding list 26'!$B$4:$G$270,6,0)</f>
        <v>#N/A</v>
      </c>
      <c r="M160" s="2"/>
      <c r="N160" s="2"/>
    </row>
    <row r="161">
      <c r="G161" s="3"/>
      <c r="H161" s="3" t="str">
        <f>vlookup(G161,'Bidding list 26'!$B$4:$G$270,6,0)</f>
        <v>#N/A</v>
      </c>
      <c r="M161" s="2"/>
      <c r="N161" s="2"/>
    </row>
    <row r="162">
      <c r="G162" s="3"/>
      <c r="H162" s="3" t="str">
        <f>vlookup(G162,'Bidding list 26'!$B$4:$G$270,6,0)</f>
        <v>#N/A</v>
      </c>
      <c r="M162" s="2"/>
      <c r="N162" s="2"/>
    </row>
    <row r="163">
      <c r="G163" s="3"/>
      <c r="H163" s="3" t="str">
        <f>vlookup(G163,'Bidding list 26'!$B$4:$G$270,6,0)</f>
        <v>#N/A</v>
      </c>
      <c r="M163" s="2"/>
      <c r="N163" s="2"/>
    </row>
    <row r="164">
      <c r="G164" s="3"/>
      <c r="H164" s="3" t="str">
        <f>vlookup(G164,'Bidding list 26'!$B$4:$G$270,6,0)</f>
        <v>#N/A</v>
      </c>
      <c r="M164" s="2"/>
      <c r="N164" s="2"/>
    </row>
    <row r="165">
      <c r="G165" s="3"/>
      <c r="H165" s="3" t="str">
        <f>vlookup(G165,'Bidding list 26'!$B$4:$G$270,6,0)</f>
        <v>#N/A</v>
      </c>
      <c r="M165" s="2"/>
      <c r="N165" s="2"/>
    </row>
    <row r="166">
      <c r="G166" s="3"/>
      <c r="H166" s="3" t="str">
        <f>vlookup(G166,'Bidding list 26'!$B$4:$G$270,6,0)</f>
        <v>#N/A</v>
      </c>
      <c r="M166" s="2"/>
      <c r="N166" s="2"/>
    </row>
    <row r="167">
      <c r="G167" s="3"/>
      <c r="H167" s="3" t="str">
        <f>vlookup(G167,'Bidding list 26'!$B$4:$G$270,6,0)</f>
        <v>#N/A</v>
      </c>
      <c r="M167" s="2"/>
      <c r="N167" s="2"/>
    </row>
    <row r="168">
      <c r="G168" s="3"/>
      <c r="H168" s="3" t="str">
        <f>vlookup(G168,'Bidding list 26'!$B$4:$G$270,6,0)</f>
        <v>#N/A</v>
      </c>
      <c r="M168" s="2"/>
      <c r="N168" s="2"/>
    </row>
    <row r="169">
      <c r="G169" s="3"/>
      <c r="H169" s="3" t="str">
        <f>vlookup(G169,'Bidding list 26'!$B$4:$G$270,6,0)</f>
        <v>#N/A</v>
      </c>
      <c r="M169" s="2"/>
      <c r="N169" s="2"/>
    </row>
    <row r="170">
      <c r="G170" s="3"/>
      <c r="H170" s="3" t="str">
        <f>vlookup(G170,'Bidding list 26'!$B$4:$G$270,6,0)</f>
        <v>#N/A</v>
      </c>
      <c r="M170" s="2"/>
      <c r="N170" s="2"/>
    </row>
    <row r="171">
      <c r="G171" s="3"/>
      <c r="H171" s="3" t="str">
        <f>vlookup(G171,'Bidding list 26'!$B$4:$G$270,6,0)</f>
        <v>#N/A</v>
      </c>
      <c r="M171" s="2"/>
      <c r="N171" s="2"/>
    </row>
    <row r="172">
      <c r="G172" s="3"/>
      <c r="H172" s="3" t="str">
        <f>vlookup(G172,'Bidding list 26'!$B$4:$G$270,6,0)</f>
        <v>#N/A</v>
      </c>
      <c r="M172" s="2"/>
      <c r="N172" s="2"/>
    </row>
    <row r="173">
      <c r="G173" s="3"/>
      <c r="H173" s="3" t="str">
        <f>vlookup(G173,'Bidding list 26'!$B$4:$G$270,6,0)</f>
        <v>#N/A</v>
      </c>
      <c r="M173" s="2"/>
      <c r="N173" s="2"/>
    </row>
    <row r="174">
      <c r="G174" s="3"/>
      <c r="H174" s="3" t="str">
        <f>vlookup(G174,'Bidding list 26'!$B$4:$G$270,6,0)</f>
        <v>#N/A</v>
      </c>
      <c r="M174" s="2"/>
      <c r="N174" s="2"/>
    </row>
    <row r="175">
      <c r="G175" s="3"/>
      <c r="H175" s="3" t="str">
        <f>vlookup(G175,'Bidding list 26'!$B$4:$G$270,6,0)</f>
        <v>#N/A</v>
      </c>
      <c r="M175" s="2"/>
      <c r="N175" s="2"/>
    </row>
    <row r="176">
      <c r="G176" s="3"/>
      <c r="H176" s="3" t="str">
        <f>vlookup(G176,'Bidding list 26'!$B$4:$G$270,6,0)</f>
        <v>#N/A</v>
      </c>
      <c r="M176" s="2"/>
      <c r="N176" s="2"/>
    </row>
    <row r="177">
      <c r="G177" s="3"/>
      <c r="H177" s="3" t="str">
        <f>vlookup(G177,'Bidding list 26'!$B$4:$G$270,6,0)</f>
        <v>#N/A</v>
      </c>
      <c r="M177" s="2"/>
      <c r="N177" s="2"/>
    </row>
    <row r="178">
      <c r="G178" s="3"/>
      <c r="H178" s="3" t="str">
        <f>vlookup(G178,'Bidding list 26'!$B$4:$G$270,6,0)</f>
        <v>#N/A</v>
      </c>
      <c r="M178" s="2"/>
      <c r="N178" s="2"/>
    </row>
    <row r="179">
      <c r="G179" s="3"/>
      <c r="H179" s="3" t="str">
        <f>vlookup(G179,'Bidding list 26'!$B$4:$G$270,6,0)</f>
        <v>#N/A</v>
      </c>
      <c r="M179" s="2"/>
      <c r="N179" s="2"/>
    </row>
    <row r="180">
      <c r="G180" s="3"/>
      <c r="H180" s="3" t="str">
        <f>vlookup(G180,'Bidding list 26'!$B$4:$G$270,6,0)</f>
        <v>#N/A</v>
      </c>
      <c r="M180" s="2"/>
      <c r="N180" s="2"/>
    </row>
    <row r="181">
      <c r="G181" s="3"/>
      <c r="H181" s="3" t="str">
        <f>vlookup(G181,'Bidding list 26'!$B$4:$G$270,6,0)</f>
        <v>#N/A</v>
      </c>
      <c r="M181" s="2"/>
      <c r="N181" s="2"/>
    </row>
    <row r="182">
      <c r="G182" s="3"/>
      <c r="H182" s="3" t="str">
        <f>vlookup(G182,'Bidding list 26'!$B$4:$G$270,6,0)</f>
        <v>#N/A</v>
      </c>
      <c r="M182" s="2"/>
      <c r="N182" s="2"/>
    </row>
    <row r="183">
      <c r="G183" s="3"/>
      <c r="H183" s="3" t="str">
        <f>vlookup(G183,'Bidding list 26'!$B$4:$G$270,6,0)</f>
        <v>#N/A</v>
      </c>
      <c r="M183" s="2"/>
      <c r="N183" s="2"/>
    </row>
    <row r="184">
      <c r="G184" s="3"/>
      <c r="H184" s="3" t="str">
        <f>vlookup(G184,'Bidding list 26'!$B$4:$G$270,6,0)</f>
        <v>#N/A</v>
      </c>
      <c r="M184" s="2"/>
      <c r="N184" s="2"/>
    </row>
    <row r="185">
      <c r="G185" s="3"/>
      <c r="H185" s="3" t="str">
        <f>vlookup(G185,'Bidding list 26'!$B$4:$G$270,6,0)</f>
        <v>#N/A</v>
      </c>
      <c r="M185" s="2"/>
      <c r="N185" s="2"/>
    </row>
    <row r="186">
      <c r="G186" s="3"/>
      <c r="H186" s="3" t="str">
        <f>vlookup(G186,'Bidding list 26'!$B$4:$G$270,6,0)</f>
        <v>#N/A</v>
      </c>
      <c r="M186" s="2"/>
      <c r="N186" s="2"/>
    </row>
    <row r="187">
      <c r="G187" s="3"/>
      <c r="H187" s="3" t="str">
        <f>vlookup(G187,'Bidding list 26'!$B$4:$G$270,6,0)</f>
        <v>#N/A</v>
      </c>
      <c r="M187" s="2"/>
      <c r="N187" s="2"/>
    </row>
    <row r="188">
      <c r="G188" s="3"/>
      <c r="H188" s="3" t="str">
        <f>vlookup(G188,'Bidding list 26'!$B$4:$G$270,6,0)</f>
        <v>#N/A</v>
      </c>
      <c r="M188" s="2"/>
      <c r="N188" s="2"/>
    </row>
    <row r="189">
      <c r="G189" s="3"/>
      <c r="H189" s="3" t="str">
        <f>vlookup(G189,'Bidding list 26'!$B$4:$G$270,6,0)</f>
        <v>#N/A</v>
      </c>
      <c r="M189" s="2"/>
      <c r="N189" s="2"/>
    </row>
    <row r="190">
      <c r="G190" s="3"/>
      <c r="H190" s="3" t="str">
        <f>vlookup(G190,'Bidding list 26'!$B$4:$G$270,6,0)</f>
        <v>#N/A</v>
      </c>
      <c r="M190" s="2"/>
      <c r="N190" s="2"/>
    </row>
    <row r="191">
      <c r="G191" s="3"/>
      <c r="H191" s="3" t="str">
        <f>vlookup(G191,'Bidding list 26'!$B$4:$G$270,6,0)</f>
        <v>#N/A</v>
      </c>
      <c r="M191" s="2"/>
      <c r="N191" s="2"/>
    </row>
    <row r="192">
      <c r="G192" s="3"/>
      <c r="H192" s="3" t="str">
        <f>vlookup(G192,'Bidding list 26'!$B$4:$G$270,6,0)</f>
        <v>#N/A</v>
      </c>
      <c r="M192" s="2"/>
      <c r="N192" s="2"/>
    </row>
    <row r="193">
      <c r="G193" s="3"/>
      <c r="H193" s="3" t="str">
        <f>vlookup(G193,'Bidding list 26'!$B$4:$G$270,6,0)</f>
        <v>#N/A</v>
      </c>
      <c r="M193" s="2"/>
      <c r="N193" s="2"/>
    </row>
    <row r="194">
      <c r="G194" s="3"/>
      <c r="H194" s="3" t="str">
        <f>vlookup(G194,'Bidding list 26'!$B$4:$G$270,6,0)</f>
        <v>#N/A</v>
      </c>
      <c r="M194" s="2"/>
      <c r="N194" s="2"/>
    </row>
    <row r="195">
      <c r="G195" s="3"/>
      <c r="H195" s="3" t="str">
        <f>vlookup(G195,'Bidding list 26'!$B$4:$G$270,6,0)</f>
        <v>#N/A</v>
      </c>
      <c r="M195" s="2"/>
      <c r="N195" s="2"/>
    </row>
    <row r="196">
      <c r="G196" s="3"/>
      <c r="H196" s="3" t="str">
        <f>vlookup(G196,'Bidding list 26'!$B$4:$G$270,6,0)</f>
        <v>#N/A</v>
      </c>
      <c r="M196" s="2"/>
      <c r="N196" s="2"/>
    </row>
    <row r="197">
      <c r="G197" s="3"/>
      <c r="H197" s="3" t="str">
        <f>vlookup(G197,'Bidding list 26'!$B$4:$G$270,6,0)</f>
        <v>#N/A</v>
      </c>
      <c r="M197" s="2"/>
      <c r="N197" s="2"/>
    </row>
    <row r="198">
      <c r="G198" s="3"/>
      <c r="H198" s="3" t="str">
        <f>vlookup(G198,'Bidding list 26'!$B$4:$G$270,6,0)</f>
        <v>#N/A</v>
      </c>
      <c r="M198" s="2"/>
      <c r="N198" s="2"/>
    </row>
    <row r="199">
      <c r="G199" s="3"/>
      <c r="H199" s="3" t="str">
        <f>vlookup(G199,'Bidding list 26'!$B$4:$G$270,6,0)</f>
        <v>#N/A</v>
      </c>
      <c r="M199" s="2"/>
      <c r="N199" s="2"/>
    </row>
    <row r="200">
      <c r="G200" s="3"/>
      <c r="H200" s="3" t="str">
        <f>vlookup(G200,'Bidding list 26'!$B$4:$G$270,6,0)</f>
        <v>#N/A</v>
      </c>
      <c r="M200" s="2"/>
      <c r="N200" s="2"/>
    </row>
    <row r="201">
      <c r="G201" s="3"/>
      <c r="H201" s="3" t="str">
        <f>vlookup(G201,'Bidding list 26'!$B$4:$G$270,6,0)</f>
        <v>#N/A</v>
      </c>
      <c r="M201" s="2"/>
      <c r="N201" s="2"/>
    </row>
    <row r="202">
      <c r="G202" s="3"/>
      <c r="H202" s="3" t="str">
        <f>vlookup(G202,'Bidding list 26'!$B$4:$G$270,6,0)</f>
        <v>#N/A</v>
      </c>
      <c r="M202" s="2"/>
      <c r="N202" s="2"/>
    </row>
    <row r="203">
      <c r="G203" s="3"/>
      <c r="H203" s="3" t="str">
        <f>vlookup(G203,'Bidding list 26'!$B$4:$G$270,6,0)</f>
        <v>#N/A</v>
      </c>
      <c r="M203" s="2"/>
      <c r="N203" s="2"/>
    </row>
    <row r="204">
      <c r="G204" s="3"/>
      <c r="H204" s="3" t="str">
        <f>vlookup(G204,'Bidding list 26'!$B$4:$G$270,6,0)</f>
        <v>#N/A</v>
      </c>
      <c r="M204" s="2"/>
      <c r="N204" s="2"/>
    </row>
    <row r="205">
      <c r="G205" s="3"/>
      <c r="H205" s="3" t="str">
        <f>vlookup(G205,'Bidding list 26'!$B$4:$G$270,6,0)</f>
        <v>#N/A</v>
      </c>
      <c r="M205" s="2"/>
      <c r="N205" s="2"/>
    </row>
    <row r="206">
      <c r="G206" s="3"/>
      <c r="H206" s="3" t="str">
        <f>vlookup(G206,'Bidding list 26'!$B$4:$G$270,6,0)</f>
        <v>#N/A</v>
      </c>
      <c r="M206" s="2"/>
      <c r="N206" s="2"/>
    </row>
    <row r="207">
      <c r="G207" s="3"/>
      <c r="H207" s="3" t="str">
        <f>vlookup(G207,'Bidding list 26'!$B$4:$G$270,6,0)</f>
        <v>#N/A</v>
      </c>
      <c r="M207" s="2"/>
      <c r="N207" s="2"/>
    </row>
    <row r="208">
      <c r="G208" s="3"/>
      <c r="H208" s="3" t="str">
        <f>vlookup(G208,'Bidding list 26'!$B$4:$G$270,6,0)</f>
        <v>#N/A</v>
      </c>
      <c r="M208" s="2"/>
      <c r="N208" s="2"/>
    </row>
    <row r="209">
      <c r="G209" s="3"/>
      <c r="H209" s="3" t="str">
        <f>vlookup(G209,'Bidding list 26'!$B$4:$G$270,6,0)</f>
        <v>#N/A</v>
      </c>
      <c r="M209" s="2"/>
      <c r="N209" s="2"/>
    </row>
    <row r="210">
      <c r="G210" s="3"/>
      <c r="H210" s="3" t="str">
        <f>vlookup(G210,'Bidding list 26'!$B$4:$G$270,6,0)</f>
        <v>#N/A</v>
      </c>
      <c r="M210" s="2"/>
      <c r="N210" s="2"/>
    </row>
    <row r="211">
      <c r="G211" s="3"/>
      <c r="H211" s="3" t="str">
        <f>vlookup(G211,'Bidding list 26'!$B$4:$G$270,6,0)</f>
        <v>#N/A</v>
      </c>
      <c r="M211" s="2"/>
      <c r="N211" s="2"/>
    </row>
    <row r="212">
      <c r="G212" s="3"/>
      <c r="H212" s="3" t="str">
        <f>vlookup(G212,'Bidding list 26'!$B$4:$G$270,6,0)</f>
        <v>#N/A</v>
      </c>
      <c r="M212" s="2"/>
      <c r="N212" s="2"/>
    </row>
    <row r="213">
      <c r="G213" s="3"/>
      <c r="H213" s="3" t="str">
        <f>vlookup(G213,'Bidding list 26'!$B$4:$G$270,6,0)</f>
        <v>#N/A</v>
      </c>
      <c r="M213" s="2"/>
      <c r="N213" s="2"/>
    </row>
    <row r="214">
      <c r="G214" s="3"/>
      <c r="H214" s="3" t="str">
        <f>vlookup(G214,'Bidding list 26'!$B$4:$G$270,6,0)</f>
        <v>#N/A</v>
      </c>
      <c r="M214" s="2"/>
      <c r="N214" s="2"/>
    </row>
    <row r="215">
      <c r="G215" s="3"/>
      <c r="H215" s="3" t="str">
        <f>vlookup(G215,'Bidding list 26'!$B$4:$G$270,6,0)</f>
        <v>#N/A</v>
      </c>
      <c r="M215" s="2"/>
      <c r="N215" s="2"/>
    </row>
    <row r="216">
      <c r="G216" s="3"/>
      <c r="H216" s="3" t="str">
        <f>vlookup(G216,'Bidding list 26'!$B$4:$G$270,6,0)</f>
        <v>#N/A</v>
      </c>
      <c r="M216" s="2"/>
      <c r="N216" s="2"/>
    </row>
    <row r="217">
      <c r="G217" s="3"/>
      <c r="H217" s="3" t="str">
        <f>vlookup(G217,'Bidding list 26'!$B$4:$G$270,6,0)</f>
        <v>#N/A</v>
      </c>
      <c r="M217" s="2"/>
      <c r="N217" s="2"/>
    </row>
    <row r="218">
      <c r="G218" s="3"/>
      <c r="H218" s="3" t="str">
        <f>vlookup(G218,'Bidding list 26'!$B$4:$G$270,6,0)</f>
        <v>#N/A</v>
      </c>
      <c r="M218" s="2"/>
      <c r="N218" s="2"/>
    </row>
    <row r="219">
      <c r="G219" s="3"/>
      <c r="H219" s="3" t="str">
        <f>vlookup(G219,'Bidding list 26'!$B$4:$G$270,6,0)</f>
        <v>#N/A</v>
      </c>
      <c r="M219" s="2"/>
      <c r="N219" s="2"/>
    </row>
    <row r="220">
      <c r="G220" s="3"/>
      <c r="H220" s="3" t="str">
        <f>vlookup(G220,'Bidding list 26'!$B$4:$G$270,6,0)</f>
        <v>#N/A</v>
      </c>
      <c r="M220" s="2"/>
      <c r="N220" s="2"/>
    </row>
    <row r="221">
      <c r="G221" s="3"/>
      <c r="H221" s="3" t="str">
        <f>vlookup(G221,'Bidding list 26'!$B$4:$G$270,6,0)</f>
        <v>#N/A</v>
      </c>
      <c r="M221" s="2"/>
      <c r="N221" s="2"/>
    </row>
    <row r="222">
      <c r="G222" s="3"/>
      <c r="H222" s="3" t="str">
        <f>vlookup(G222,'Bidding list 26'!$B$4:$G$270,6,0)</f>
        <v>#N/A</v>
      </c>
      <c r="M222" s="2"/>
      <c r="N222" s="2"/>
    </row>
    <row r="223">
      <c r="G223" s="3"/>
      <c r="H223" s="3" t="str">
        <f>vlookup(G223,'Bidding list 26'!$B$4:$G$270,6,0)</f>
        <v>#N/A</v>
      </c>
      <c r="M223" s="2"/>
      <c r="N223" s="2"/>
    </row>
    <row r="224">
      <c r="G224" s="3"/>
      <c r="H224" s="3" t="str">
        <f>vlookup(G224,'Bidding list 26'!$B$4:$G$270,6,0)</f>
        <v>#N/A</v>
      </c>
      <c r="M224" s="2"/>
      <c r="N224" s="2"/>
    </row>
    <row r="225">
      <c r="G225" s="3"/>
      <c r="H225" s="3" t="str">
        <f>vlookup(G225,'Bidding list 26'!$B$4:$G$270,6,0)</f>
        <v>#N/A</v>
      </c>
      <c r="M225" s="2"/>
      <c r="N225" s="2"/>
    </row>
    <row r="226">
      <c r="G226" s="3"/>
      <c r="H226" s="3" t="str">
        <f>vlookup(G226,'Bidding list 26'!$B$4:$G$270,6,0)</f>
        <v>#N/A</v>
      </c>
      <c r="M226" s="2"/>
      <c r="N226" s="2"/>
    </row>
    <row r="227">
      <c r="G227" s="3"/>
      <c r="H227" s="3" t="str">
        <f>vlookup(G227,'Bidding list 26'!$B$4:$G$270,6,0)</f>
        <v>#N/A</v>
      </c>
      <c r="M227" s="2"/>
      <c r="N227" s="2"/>
    </row>
    <row r="228">
      <c r="G228" s="3"/>
      <c r="H228" s="3" t="str">
        <f>vlookup(G228,'Bidding list 26'!$B$4:$G$270,6,0)</f>
        <v>#N/A</v>
      </c>
      <c r="M228" s="2"/>
      <c r="N228" s="2"/>
    </row>
    <row r="229">
      <c r="G229" s="3"/>
      <c r="H229" s="3" t="str">
        <f>vlookup(G229,'Bidding list 26'!$B$4:$G$270,6,0)</f>
        <v>#N/A</v>
      </c>
      <c r="M229" s="2"/>
      <c r="N229" s="2"/>
    </row>
    <row r="230">
      <c r="G230" s="3"/>
      <c r="H230" s="3" t="str">
        <f>vlookup(G230,'Bidding list 26'!$B$4:$G$270,6,0)</f>
        <v>#N/A</v>
      </c>
      <c r="M230" s="2"/>
      <c r="N230" s="2"/>
    </row>
    <row r="231">
      <c r="G231" s="3"/>
      <c r="H231" s="3" t="str">
        <f>vlookup(G231,'Bidding list 26'!$B$4:$G$270,6,0)</f>
        <v>#N/A</v>
      </c>
      <c r="M231" s="2"/>
      <c r="N231" s="2"/>
    </row>
    <row r="232">
      <c r="G232" s="3"/>
      <c r="H232" s="3" t="str">
        <f>vlookup(G232,'Bidding list 26'!$B$4:$G$270,6,0)</f>
        <v>#N/A</v>
      </c>
      <c r="M232" s="2"/>
      <c r="N232" s="2"/>
    </row>
    <row r="233">
      <c r="G233" s="3"/>
      <c r="H233" s="3" t="str">
        <f>vlookup(G233,'Bidding list 26'!$B$4:$G$270,6,0)</f>
        <v>#N/A</v>
      </c>
      <c r="M233" s="2"/>
      <c r="N233" s="2"/>
    </row>
    <row r="234">
      <c r="G234" s="3"/>
      <c r="H234" s="3" t="str">
        <f>vlookup(G234,'Bidding list 26'!$B$4:$G$270,6,0)</f>
        <v>#N/A</v>
      </c>
      <c r="M234" s="2"/>
      <c r="N234" s="2"/>
    </row>
    <row r="235">
      <c r="G235" s="3"/>
      <c r="H235" s="3" t="str">
        <f>vlookup(G235,'Bidding list 26'!$B$4:$G$270,6,0)</f>
        <v>#N/A</v>
      </c>
      <c r="M235" s="2"/>
      <c r="N235" s="2"/>
    </row>
    <row r="236">
      <c r="G236" s="3"/>
      <c r="H236" s="3" t="str">
        <f>vlookup(G236,'Bidding list 26'!$B$4:$G$270,6,0)</f>
        <v>#N/A</v>
      </c>
      <c r="M236" s="2"/>
      <c r="N236" s="2"/>
    </row>
    <row r="237">
      <c r="G237" s="3"/>
      <c r="H237" s="3" t="str">
        <f>vlookup(G237,'Bidding list 26'!$B$4:$G$270,6,0)</f>
        <v>#N/A</v>
      </c>
      <c r="M237" s="2"/>
      <c r="N237" s="2"/>
    </row>
    <row r="238">
      <c r="G238" s="3"/>
      <c r="H238" s="3" t="str">
        <f>vlookup(G238,'Bidding list 26'!$B$4:$G$270,6,0)</f>
        <v>#N/A</v>
      </c>
      <c r="M238" s="2"/>
      <c r="N238" s="2"/>
    </row>
    <row r="239">
      <c r="G239" s="3"/>
      <c r="H239" s="3" t="str">
        <f>vlookup(G239,'Bidding list 26'!$B$4:$G$270,6,0)</f>
        <v>#N/A</v>
      </c>
      <c r="M239" s="2"/>
      <c r="N239" s="2"/>
    </row>
    <row r="240">
      <c r="G240" s="3"/>
      <c r="H240" s="3" t="str">
        <f>vlookup(G240,'Bidding list 26'!$B$4:$G$270,6,0)</f>
        <v>#N/A</v>
      </c>
      <c r="M240" s="2"/>
      <c r="N240" s="2"/>
    </row>
    <row r="241">
      <c r="G241" s="3"/>
      <c r="H241" s="3" t="str">
        <f>vlookup(G241,'Bidding list 26'!$B$4:$G$270,6,0)</f>
        <v>#N/A</v>
      </c>
      <c r="M241" s="2"/>
      <c r="N241" s="2"/>
    </row>
    <row r="242">
      <c r="G242" s="3"/>
      <c r="H242" s="3" t="str">
        <f>vlookup(G242,'Bidding list 26'!$B$4:$G$270,6,0)</f>
        <v>#N/A</v>
      </c>
      <c r="M242" s="2"/>
      <c r="N242" s="2"/>
    </row>
    <row r="243">
      <c r="G243" s="3"/>
      <c r="H243" s="3" t="str">
        <f>vlookup(G243,'Bidding list 26'!$B$4:$G$270,6,0)</f>
        <v>#N/A</v>
      </c>
      <c r="M243" s="2"/>
      <c r="N243" s="2"/>
    </row>
    <row r="244">
      <c r="G244" s="3"/>
      <c r="H244" s="3" t="str">
        <f>vlookup(G244,'Bidding list 26'!$B$4:$G$270,6,0)</f>
        <v>#N/A</v>
      </c>
      <c r="M244" s="2"/>
      <c r="N244" s="2"/>
    </row>
    <row r="245">
      <c r="G245" s="3"/>
      <c r="H245" s="3" t="str">
        <f>vlookup(G245,'Bidding list 26'!$B$4:$G$270,6,0)</f>
        <v>#N/A</v>
      </c>
      <c r="M245" s="2"/>
      <c r="N245" s="2"/>
    </row>
    <row r="246">
      <c r="G246" s="3"/>
      <c r="H246" s="3" t="str">
        <f>vlookup(G246,'Bidding list 26'!$B$4:$G$270,6,0)</f>
        <v>#N/A</v>
      </c>
      <c r="M246" s="2"/>
      <c r="N246" s="2"/>
    </row>
    <row r="247">
      <c r="G247" s="3"/>
      <c r="H247" s="3" t="str">
        <f>vlookup(G247,'Bidding list 26'!$B$4:$G$270,6,0)</f>
        <v>#N/A</v>
      </c>
      <c r="M247" s="2"/>
      <c r="N247" s="2"/>
    </row>
    <row r="248">
      <c r="G248" s="3"/>
      <c r="H248" s="3" t="str">
        <f>vlookup(G248,'Bidding list 26'!$B$4:$G$270,6,0)</f>
        <v>#N/A</v>
      </c>
      <c r="M248" s="2"/>
      <c r="N248" s="2"/>
    </row>
    <row r="249">
      <c r="G249" s="3"/>
      <c r="H249" s="3" t="str">
        <f>vlookup(G249,'Bidding list 26'!$B$4:$G$270,6,0)</f>
        <v>#N/A</v>
      </c>
      <c r="M249" s="2"/>
      <c r="N249" s="2"/>
    </row>
    <row r="250">
      <c r="G250" s="3"/>
      <c r="H250" s="3" t="str">
        <f>vlookup(G250,'Bidding list 26'!$B$4:$G$270,6,0)</f>
        <v>#N/A</v>
      </c>
      <c r="M250" s="2"/>
      <c r="N250" s="2"/>
    </row>
    <row r="251">
      <c r="G251" s="3"/>
      <c r="H251" s="3" t="str">
        <f>vlookup(G251,'Bidding list 26'!$B$4:$G$270,6,0)</f>
        <v>#N/A</v>
      </c>
      <c r="M251" s="2"/>
      <c r="N251" s="2"/>
    </row>
    <row r="252">
      <c r="G252" s="3"/>
      <c r="H252" s="3" t="str">
        <f>vlookup(G252,'Bidding list 26'!$B$4:$G$270,6,0)</f>
        <v>#N/A</v>
      </c>
      <c r="M252" s="2"/>
      <c r="N252" s="2"/>
    </row>
    <row r="253">
      <c r="G253" s="3"/>
      <c r="H253" s="3" t="str">
        <f>vlookup(G253,'Bidding list 26'!$B$4:$G$270,6,0)</f>
        <v>#N/A</v>
      </c>
      <c r="M253" s="2"/>
      <c r="N253" s="2"/>
    </row>
    <row r="254">
      <c r="G254" s="3"/>
      <c r="H254" s="3" t="str">
        <f>vlookup(G254,'Bidding list 26'!$B$4:$G$270,6,0)</f>
        <v>#N/A</v>
      </c>
      <c r="M254" s="2"/>
      <c r="N254" s="2"/>
    </row>
    <row r="255">
      <c r="G255" s="3"/>
      <c r="H255" s="3" t="str">
        <f>vlookup(G255,'Bidding list 26'!$B$4:$G$270,6,0)</f>
        <v>#N/A</v>
      </c>
      <c r="M255" s="2"/>
      <c r="N255" s="2"/>
    </row>
    <row r="256">
      <c r="G256" s="3"/>
      <c r="H256" s="3" t="str">
        <f>vlookup(G256,'Bidding list 26'!$B$4:$G$270,6,0)</f>
        <v>#N/A</v>
      </c>
      <c r="M256" s="2"/>
      <c r="N256" s="2"/>
    </row>
    <row r="257">
      <c r="G257" s="3"/>
      <c r="H257" s="3" t="str">
        <f>vlookup(G257,'Bidding list 26'!$B$4:$G$270,6,0)</f>
        <v>#N/A</v>
      </c>
      <c r="M257" s="2"/>
      <c r="N257" s="2"/>
    </row>
    <row r="258">
      <c r="G258" s="3"/>
      <c r="H258" s="3" t="str">
        <f>vlookup(G258,'Bidding list 26'!$B$4:$G$270,6,0)</f>
        <v>#N/A</v>
      </c>
      <c r="M258" s="2"/>
      <c r="N258" s="2"/>
    </row>
    <row r="259">
      <c r="G259" s="3"/>
      <c r="H259" s="3" t="str">
        <f>vlookup(G259,'Bidding list 26'!$B$4:$G$270,6,0)</f>
        <v>#N/A</v>
      </c>
      <c r="M259" s="2"/>
      <c r="N259" s="2"/>
    </row>
    <row r="260">
      <c r="G260" s="3"/>
      <c r="H260" s="3" t="str">
        <f>vlookup(G260,'Bidding list 26'!$B$4:$G$270,6,0)</f>
        <v>#N/A</v>
      </c>
      <c r="M260" s="2"/>
      <c r="N260" s="2"/>
    </row>
    <row r="261">
      <c r="G261" s="3"/>
      <c r="H261" s="3" t="str">
        <f>vlookup(G261,'Bidding list 26'!$B$4:$G$270,6,0)</f>
        <v>#N/A</v>
      </c>
      <c r="M261" s="2"/>
      <c r="N261" s="2"/>
    </row>
    <row r="262">
      <c r="G262" s="3"/>
      <c r="H262" s="3" t="str">
        <f>vlookup(G262,'Bidding list 26'!$B$4:$G$270,6,0)</f>
        <v>#N/A</v>
      </c>
      <c r="M262" s="2"/>
      <c r="N262" s="2"/>
    </row>
    <row r="263">
      <c r="G263" s="3"/>
      <c r="H263" s="3" t="str">
        <f>vlookup(G263,'Bidding list 26'!$B$4:$G$270,6,0)</f>
        <v>#N/A</v>
      </c>
      <c r="M263" s="2"/>
      <c r="N263" s="2"/>
    </row>
    <row r="264">
      <c r="G264" s="3"/>
      <c r="H264" s="3" t="str">
        <f>vlookup(G264,'Bidding list 26'!$B$4:$G$270,6,0)</f>
        <v>#N/A</v>
      </c>
      <c r="M264" s="2"/>
      <c r="N264" s="2"/>
    </row>
    <row r="265">
      <c r="G265" s="3"/>
      <c r="H265" s="3" t="str">
        <f>vlookup(G265,'Bidding list 26'!$B$4:$G$270,6,0)</f>
        <v>#N/A</v>
      </c>
      <c r="M265" s="2"/>
      <c r="N265" s="2"/>
    </row>
    <row r="266">
      <c r="G266" s="3"/>
      <c r="H266" s="3" t="str">
        <f>vlookup(G266,'Bidding list 26'!$B$4:$G$270,6,0)</f>
        <v>#N/A</v>
      </c>
      <c r="M266" s="2"/>
      <c r="N266" s="2"/>
    </row>
    <row r="267">
      <c r="G267" s="3"/>
      <c r="H267" s="3" t="str">
        <f>vlookup(G267,'Bidding list 26'!$B$4:$G$270,6,0)</f>
        <v>#N/A</v>
      </c>
      <c r="M267" s="2"/>
      <c r="N267" s="2"/>
    </row>
    <row r="268">
      <c r="G268" s="3"/>
      <c r="H268" s="3" t="str">
        <f>vlookup(G268,'Bidding list 26'!$B$4:$G$270,6,0)</f>
        <v>#N/A</v>
      </c>
      <c r="M268" s="2"/>
      <c r="N268" s="2"/>
    </row>
    <row r="269">
      <c r="G269" s="3"/>
      <c r="H269" s="3" t="str">
        <f>vlookup(G269,'Bidding list 26'!$B$4:$G$270,6,0)</f>
        <v>#N/A</v>
      </c>
      <c r="M269" s="2"/>
      <c r="N269" s="2"/>
    </row>
    <row r="270">
      <c r="G270" s="3"/>
      <c r="H270" s="3" t="str">
        <f>vlookup(G270,'Bidding list 26'!$B$4:$G$270,6,0)</f>
        <v>#N/A</v>
      </c>
      <c r="M270" s="2"/>
      <c r="N270" s="2"/>
    </row>
    <row r="271">
      <c r="G271" s="3"/>
      <c r="H271" s="3" t="str">
        <f>vlookup(G271,'Bidding list 26'!$B$4:$G$270,6,0)</f>
        <v>#N/A</v>
      </c>
      <c r="M271" s="2"/>
      <c r="N271" s="2"/>
    </row>
    <row r="272">
      <c r="G272" s="3"/>
      <c r="H272" s="3" t="str">
        <f>vlookup(G272,'Bidding list 26'!$B$4:$G$270,6,0)</f>
        <v>#N/A</v>
      </c>
      <c r="M272" s="2"/>
      <c r="N272" s="2"/>
    </row>
    <row r="273">
      <c r="G273" s="3"/>
      <c r="H273" s="3" t="str">
        <f>vlookup(G273,'Bidding list 26'!$B$4:$G$270,6,0)</f>
        <v>#N/A</v>
      </c>
      <c r="M273" s="2"/>
      <c r="N273" s="2"/>
    </row>
    <row r="274">
      <c r="G274" s="3"/>
      <c r="H274" s="3" t="str">
        <f>vlookup(G274,'Bidding list 26'!$B$4:$G$270,6,0)</f>
        <v>#N/A</v>
      </c>
      <c r="M274" s="2"/>
      <c r="N274" s="2"/>
    </row>
    <row r="275">
      <c r="G275" s="3"/>
      <c r="H275" s="3" t="str">
        <f>vlookup(G275,'Bidding list 26'!$B$4:$G$270,6,0)</f>
        <v>#N/A</v>
      </c>
      <c r="M275" s="2"/>
      <c r="N275" s="2"/>
    </row>
    <row r="276">
      <c r="G276" s="3"/>
      <c r="H276" s="3" t="str">
        <f>vlookup(G276,'Bidding list 26'!$B$4:$G$270,6,0)</f>
        <v>#N/A</v>
      </c>
      <c r="M276" s="2"/>
      <c r="N276" s="2"/>
    </row>
    <row r="277">
      <c r="G277" s="3"/>
      <c r="H277" s="3" t="str">
        <f>vlookup(G277,'Bidding list 26'!$B$4:$G$270,6,0)</f>
        <v>#N/A</v>
      </c>
      <c r="M277" s="2"/>
      <c r="N277" s="2"/>
    </row>
    <row r="278">
      <c r="G278" s="3"/>
      <c r="H278" s="3" t="str">
        <f>vlookup(G278,'Bidding list 26'!$B$4:$G$270,6,0)</f>
        <v>#N/A</v>
      </c>
      <c r="M278" s="2"/>
      <c r="N278" s="2"/>
    </row>
    <row r="279">
      <c r="G279" s="3"/>
      <c r="H279" s="3" t="str">
        <f>vlookup(G279,'Bidding list 26'!$B$4:$G$270,6,0)</f>
        <v>#N/A</v>
      </c>
      <c r="M279" s="2"/>
      <c r="N279" s="2"/>
    </row>
    <row r="280">
      <c r="G280" s="3"/>
      <c r="H280" s="3" t="str">
        <f>vlookup(G280,'Bidding list 26'!$B$4:$G$270,6,0)</f>
        <v>#N/A</v>
      </c>
      <c r="M280" s="2"/>
      <c r="N280" s="2"/>
    </row>
    <row r="281">
      <c r="G281" s="3"/>
      <c r="H281" s="3" t="str">
        <f>vlookup(G281,'Bidding list 26'!$B$4:$G$270,6,0)</f>
        <v>#N/A</v>
      </c>
      <c r="M281" s="2"/>
      <c r="N281" s="2"/>
    </row>
    <row r="282">
      <c r="G282" s="3"/>
      <c r="H282" s="3" t="str">
        <f>vlookup(G282,'Bidding list 26'!$B$4:$G$270,6,0)</f>
        <v>#N/A</v>
      </c>
      <c r="M282" s="2"/>
      <c r="N282" s="2"/>
    </row>
    <row r="283">
      <c r="G283" s="3"/>
      <c r="H283" s="3" t="str">
        <f>vlookup(G283,'Bidding list 26'!$B$4:$G$270,6,0)</f>
        <v>#N/A</v>
      </c>
      <c r="M283" s="2"/>
      <c r="N283" s="2"/>
    </row>
    <row r="284">
      <c r="G284" s="3"/>
      <c r="H284" s="3" t="str">
        <f>vlookup(G284,'Bidding list 26'!$B$4:$G$270,6,0)</f>
        <v>#N/A</v>
      </c>
      <c r="M284" s="2"/>
      <c r="N284" s="2"/>
    </row>
    <row r="285">
      <c r="G285" s="3"/>
      <c r="H285" s="3" t="str">
        <f>vlookup(G285,'Bidding list 26'!$B$4:$G$270,6,0)</f>
        <v>#N/A</v>
      </c>
      <c r="M285" s="2"/>
      <c r="N285" s="2"/>
    </row>
    <row r="286">
      <c r="G286" s="3"/>
      <c r="H286" s="3" t="str">
        <f>vlookup(G286,'Bidding list 26'!$B$4:$G$270,6,0)</f>
        <v>#N/A</v>
      </c>
      <c r="M286" s="2"/>
      <c r="N286" s="2"/>
    </row>
    <row r="287">
      <c r="G287" s="3"/>
      <c r="H287" s="3" t="str">
        <f>vlookup(G287,'Bidding list 26'!$B$4:$G$270,6,0)</f>
        <v>#N/A</v>
      </c>
      <c r="M287" s="2"/>
      <c r="N287" s="2"/>
    </row>
    <row r="288">
      <c r="G288" s="3"/>
      <c r="H288" s="3" t="str">
        <f>vlookup(G288,'Bidding list 26'!$B$4:$G$270,6,0)</f>
        <v>#N/A</v>
      </c>
      <c r="M288" s="2"/>
      <c r="N288" s="2"/>
    </row>
    <row r="289">
      <c r="G289" s="3"/>
      <c r="H289" s="3" t="str">
        <f>vlookup(G289,'Bidding list 26'!$B$4:$G$270,6,0)</f>
        <v>#N/A</v>
      </c>
      <c r="M289" s="2"/>
      <c r="N289" s="2"/>
    </row>
    <row r="290">
      <c r="G290" s="3"/>
      <c r="H290" s="3" t="str">
        <f>vlookup(G290,'Bidding list 26'!$B$4:$G$270,6,0)</f>
        <v>#N/A</v>
      </c>
      <c r="M290" s="2"/>
      <c r="N290" s="2"/>
    </row>
    <row r="291">
      <c r="G291" s="3"/>
      <c r="H291" s="3" t="str">
        <f>vlookup(G291,'Bidding list 26'!$B$4:$G$270,6,0)</f>
        <v>#N/A</v>
      </c>
      <c r="M291" s="2"/>
      <c r="N291" s="2"/>
    </row>
    <row r="292">
      <c r="G292" s="3"/>
      <c r="H292" s="3" t="str">
        <f>vlookup(G292,'Bidding list 26'!$B$4:$G$270,6,0)</f>
        <v>#N/A</v>
      </c>
      <c r="M292" s="2"/>
      <c r="N292" s="2"/>
    </row>
    <row r="293">
      <c r="G293" s="3"/>
      <c r="H293" s="3" t="str">
        <f>vlookup(G293,'Bidding list 26'!$B$4:$G$270,6,0)</f>
        <v>#N/A</v>
      </c>
      <c r="M293" s="2"/>
      <c r="N293" s="2"/>
    </row>
    <row r="294">
      <c r="G294" s="3"/>
      <c r="H294" s="3" t="str">
        <f>vlookup(G294,'Bidding list 26'!$B$4:$G$270,6,0)</f>
        <v>#N/A</v>
      </c>
      <c r="M294" s="2"/>
      <c r="N294" s="2"/>
    </row>
    <row r="295">
      <c r="G295" s="3"/>
      <c r="H295" s="3" t="str">
        <f>vlookup(G295,'Bidding list 26'!$B$4:$G$270,6,0)</f>
        <v>#N/A</v>
      </c>
      <c r="M295" s="2"/>
      <c r="N295" s="2"/>
    </row>
    <row r="296">
      <c r="G296" s="3"/>
      <c r="H296" s="3" t="str">
        <f>vlookup(G296,'Bidding list 26'!$B$4:$G$270,6,0)</f>
        <v>#N/A</v>
      </c>
      <c r="M296" s="2"/>
      <c r="N296" s="2"/>
    </row>
    <row r="297">
      <c r="G297" s="3"/>
      <c r="H297" s="3" t="str">
        <f>vlookup(G297,'Bidding list 26'!$B$4:$G$270,6,0)</f>
        <v>#N/A</v>
      </c>
      <c r="M297" s="2"/>
      <c r="N297" s="2"/>
    </row>
    <row r="298">
      <c r="G298" s="3"/>
      <c r="H298" s="3" t="str">
        <f>vlookup(G298,'Bidding list 26'!$B$4:$G$270,6,0)</f>
        <v>#N/A</v>
      </c>
      <c r="M298" s="2"/>
      <c r="N298" s="2"/>
    </row>
    <row r="299">
      <c r="G299" s="3"/>
      <c r="H299" s="3" t="str">
        <f>vlookup(G299,'Bidding list 26'!$B$4:$G$270,6,0)</f>
        <v>#N/A</v>
      </c>
      <c r="M299" s="2"/>
      <c r="N299" s="2"/>
    </row>
    <row r="300">
      <c r="G300" s="3"/>
      <c r="H300" s="3" t="str">
        <f>vlookup(G300,'Bidding list 26'!$B$4:$G$270,6,0)</f>
        <v>#N/A</v>
      </c>
      <c r="M300" s="2"/>
      <c r="N300" s="2"/>
    </row>
    <row r="301">
      <c r="G301" s="3"/>
      <c r="H301" s="3" t="str">
        <f>vlookup(G301,'Bidding list 26'!$B$4:$G$270,6,0)</f>
        <v>#N/A</v>
      </c>
      <c r="M301" s="2"/>
      <c r="N301" s="2"/>
    </row>
    <row r="302">
      <c r="G302" s="3"/>
      <c r="H302" s="3" t="str">
        <f>vlookup(G302,'Bidding list 26'!$B$4:$G$270,6,0)</f>
        <v>#N/A</v>
      </c>
      <c r="M302" s="2"/>
      <c r="N302" s="2"/>
    </row>
    <row r="303">
      <c r="G303" s="3"/>
      <c r="H303" s="3" t="str">
        <f>vlookup(G303,'Bidding list 26'!$B$4:$G$270,6,0)</f>
        <v>#N/A</v>
      </c>
      <c r="M303" s="2"/>
      <c r="N303" s="2"/>
    </row>
    <row r="304">
      <c r="G304" s="3"/>
      <c r="H304" s="3" t="str">
        <f>vlookup(G304,'Bidding list 26'!$B$4:$G$270,6,0)</f>
        <v>#N/A</v>
      </c>
      <c r="M304" s="2"/>
      <c r="N304" s="2"/>
    </row>
    <row r="305">
      <c r="G305" s="3"/>
      <c r="H305" s="3" t="str">
        <f>vlookup(G305,'Bidding list 26'!$B$4:$G$270,6,0)</f>
        <v>#N/A</v>
      </c>
      <c r="M305" s="2"/>
      <c r="N305" s="2"/>
    </row>
    <row r="306">
      <c r="G306" s="3"/>
      <c r="H306" s="3" t="str">
        <f>vlookup(G306,'Bidding list 26'!$B$4:$G$270,6,0)</f>
        <v>#N/A</v>
      </c>
      <c r="M306" s="2"/>
      <c r="N306" s="2"/>
    </row>
    <row r="307">
      <c r="G307" s="3"/>
      <c r="H307" s="3" t="str">
        <f>vlookup(G307,'Bidding list 26'!$B$4:$G$270,6,0)</f>
        <v>#N/A</v>
      </c>
      <c r="M307" s="2"/>
      <c r="N307" s="2"/>
    </row>
    <row r="308">
      <c r="G308" s="3"/>
      <c r="H308" s="3" t="str">
        <f>vlookup(G308,'Bidding list 26'!$B$4:$G$270,6,0)</f>
        <v>#N/A</v>
      </c>
      <c r="M308" s="2"/>
      <c r="N308" s="2"/>
    </row>
    <row r="309">
      <c r="G309" s="3"/>
      <c r="H309" s="3" t="str">
        <f>vlookup(G309,'Bidding list 26'!$B$4:$G$270,6,0)</f>
        <v>#N/A</v>
      </c>
      <c r="M309" s="2"/>
      <c r="N309" s="2"/>
    </row>
    <row r="310">
      <c r="G310" s="3"/>
      <c r="H310" s="3" t="str">
        <f>vlookup(G310,'Bidding list 26'!$B$4:$G$270,6,0)</f>
        <v>#N/A</v>
      </c>
      <c r="M310" s="2"/>
      <c r="N310" s="2"/>
    </row>
    <row r="311">
      <c r="G311" s="3"/>
      <c r="H311" s="3" t="str">
        <f>vlookup(G311,'Bidding list 26'!$B$4:$G$270,6,0)</f>
        <v>#N/A</v>
      </c>
      <c r="M311" s="2"/>
      <c r="N311" s="2"/>
    </row>
    <row r="312">
      <c r="G312" s="3"/>
      <c r="H312" s="3" t="str">
        <f>vlookup(G312,'Bidding list 26'!$B$4:$G$270,6,0)</f>
        <v>#N/A</v>
      </c>
      <c r="M312" s="2"/>
      <c r="N312" s="2"/>
    </row>
    <row r="313">
      <c r="G313" s="3"/>
      <c r="H313" s="3" t="str">
        <f>vlookup(G313,'Bidding list 26'!$B$4:$G$270,6,0)</f>
        <v>#N/A</v>
      </c>
      <c r="M313" s="2"/>
      <c r="N313" s="2"/>
    </row>
    <row r="314">
      <c r="G314" s="3"/>
      <c r="H314" s="3" t="str">
        <f>vlookup(G314,'Bidding list 26'!$B$4:$G$270,6,0)</f>
        <v>#N/A</v>
      </c>
      <c r="M314" s="2"/>
      <c r="N314" s="2"/>
    </row>
    <row r="315">
      <c r="G315" s="3"/>
      <c r="H315" s="3" t="str">
        <f>vlookup(G315,'Bidding list 26'!$B$4:$G$270,6,0)</f>
        <v>#N/A</v>
      </c>
      <c r="M315" s="2"/>
      <c r="N315" s="2"/>
    </row>
    <row r="316">
      <c r="G316" s="3"/>
      <c r="H316" s="3" t="str">
        <f>vlookup(G316,'Bidding list 26'!$B$4:$G$270,6,0)</f>
        <v>#N/A</v>
      </c>
      <c r="M316" s="2"/>
      <c r="N316" s="2"/>
    </row>
    <row r="317">
      <c r="G317" s="3"/>
      <c r="H317" s="3" t="str">
        <f>vlookup(G317,'Bidding list 26'!$B$4:$G$270,6,0)</f>
        <v>#N/A</v>
      </c>
      <c r="M317" s="2"/>
      <c r="N317" s="2"/>
    </row>
    <row r="318">
      <c r="G318" s="3"/>
      <c r="H318" s="3" t="str">
        <f>vlookup(G318,'Bidding list 26'!$B$4:$G$270,6,0)</f>
        <v>#N/A</v>
      </c>
      <c r="M318" s="2"/>
      <c r="N318" s="2"/>
    </row>
    <row r="319">
      <c r="G319" s="3"/>
      <c r="H319" s="3" t="str">
        <f>vlookup(G319,'Bidding list 26'!$B$4:$G$270,6,0)</f>
        <v>#N/A</v>
      </c>
      <c r="M319" s="2"/>
      <c r="N319" s="2"/>
    </row>
    <row r="320">
      <c r="G320" s="3"/>
      <c r="H320" s="3" t="str">
        <f>vlookup(G320,'Bidding list 26'!$B$4:$G$270,6,0)</f>
        <v>#N/A</v>
      </c>
      <c r="M320" s="2"/>
      <c r="N320" s="2"/>
    </row>
    <row r="321">
      <c r="G321" s="3"/>
      <c r="H321" s="3" t="str">
        <f>vlookup(G321,'Bidding list 26'!$B$4:$G$270,6,0)</f>
        <v>#N/A</v>
      </c>
      <c r="M321" s="2"/>
      <c r="N321" s="2"/>
    </row>
    <row r="322">
      <c r="G322" s="3"/>
      <c r="H322" s="3" t="str">
        <f>vlookup(G322,'Bidding list 26'!$B$4:$G$270,6,0)</f>
        <v>#N/A</v>
      </c>
      <c r="M322" s="2"/>
      <c r="N322" s="2"/>
    </row>
    <row r="323">
      <c r="G323" s="3"/>
      <c r="H323" s="3" t="str">
        <f>vlookup(G323,'Bidding list 26'!$B$4:$G$270,6,0)</f>
        <v>#N/A</v>
      </c>
      <c r="M323" s="2"/>
      <c r="N323" s="2"/>
    </row>
    <row r="324">
      <c r="G324" s="3"/>
      <c r="H324" s="3" t="str">
        <f>vlookup(G324,'Bidding list 26'!$B$4:$G$270,6,0)</f>
        <v>#N/A</v>
      </c>
      <c r="M324" s="2"/>
      <c r="N324" s="2"/>
    </row>
    <row r="325">
      <c r="G325" s="3"/>
      <c r="H325" s="3" t="str">
        <f>vlookup(G325,'Bidding list 26'!$B$4:$G$270,6,0)</f>
        <v>#N/A</v>
      </c>
      <c r="M325" s="2"/>
      <c r="N325" s="2"/>
    </row>
    <row r="326">
      <c r="G326" s="3"/>
      <c r="H326" s="3" t="str">
        <f>vlookup(G326,'Bidding list 26'!$B$4:$G$270,6,0)</f>
        <v>#N/A</v>
      </c>
      <c r="M326" s="2"/>
      <c r="N326" s="2"/>
    </row>
    <row r="327">
      <c r="G327" s="3"/>
      <c r="H327" s="3" t="str">
        <f>vlookup(G327,'Bidding list 26'!$B$4:$G$270,6,0)</f>
        <v>#N/A</v>
      </c>
      <c r="M327" s="2"/>
      <c r="N327" s="2"/>
    </row>
    <row r="328">
      <c r="G328" s="3"/>
      <c r="H328" s="3" t="str">
        <f>vlookup(G328,'Bidding list 26'!$B$4:$G$270,6,0)</f>
        <v>#N/A</v>
      </c>
      <c r="M328" s="2"/>
      <c r="N328" s="2"/>
    </row>
    <row r="329">
      <c r="G329" s="3"/>
      <c r="H329" s="3" t="str">
        <f>vlookup(G329,'Bidding list 26'!$B$4:$G$270,6,0)</f>
        <v>#N/A</v>
      </c>
      <c r="M329" s="2"/>
      <c r="N329" s="2"/>
    </row>
    <row r="330">
      <c r="G330" s="3"/>
      <c r="H330" s="3" t="str">
        <f>vlookup(G330,'Bidding list 26'!$B$4:$G$270,6,0)</f>
        <v>#N/A</v>
      </c>
      <c r="M330" s="2"/>
      <c r="N330" s="2"/>
    </row>
    <row r="331">
      <c r="G331" s="3"/>
      <c r="H331" s="3" t="str">
        <f>vlookup(G331,'Bidding list 26'!$B$4:$G$270,6,0)</f>
        <v>#N/A</v>
      </c>
      <c r="M331" s="2"/>
      <c r="N331" s="2"/>
    </row>
    <row r="332">
      <c r="G332" s="3"/>
      <c r="H332" s="3" t="str">
        <f>vlookup(G332,'Bidding list 26'!$B$4:$G$270,6,0)</f>
        <v>#N/A</v>
      </c>
      <c r="M332" s="2"/>
      <c r="N332" s="2"/>
    </row>
    <row r="333">
      <c r="G333" s="3"/>
      <c r="H333" s="3" t="str">
        <f>vlookup(G333,'Bidding list 26'!$B$4:$G$270,6,0)</f>
        <v>#N/A</v>
      </c>
      <c r="M333" s="2"/>
      <c r="N333" s="2"/>
    </row>
    <row r="334">
      <c r="G334" s="3"/>
      <c r="H334" s="3" t="str">
        <f>vlookup(G334,'Bidding list 26'!$B$4:$G$270,6,0)</f>
        <v>#N/A</v>
      </c>
      <c r="M334" s="2"/>
      <c r="N334" s="2"/>
    </row>
    <row r="335">
      <c r="G335" s="3"/>
      <c r="H335" s="3" t="str">
        <f>vlookup(G335,'Bidding list 26'!$B$4:$G$270,6,0)</f>
        <v>#N/A</v>
      </c>
      <c r="M335" s="2"/>
      <c r="N335" s="2"/>
    </row>
    <row r="336">
      <c r="G336" s="3"/>
      <c r="H336" s="3" t="str">
        <f>vlookup(G336,'Bidding list 26'!$B$4:$G$270,6,0)</f>
        <v>#N/A</v>
      </c>
      <c r="M336" s="2"/>
      <c r="N336" s="2"/>
    </row>
    <row r="337">
      <c r="G337" s="3"/>
      <c r="H337" s="3" t="str">
        <f>vlookup(G337,'Bidding list 26'!$B$4:$G$270,6,0)</f>
        <v>#N/A</v>
      </c>
      <c r="M337" s="2"/>
      <c r="N337" s="2"/>
    </row>
    <row r="338">
      <c r="G338" s="3"/>
      <c r="H338" s="3" t="str">
        <f>vlookup(G338,'Bidding list 26'!$B$4:$G$270,6,0)</f>
        <v>#N/A</v>
      </c>
      <c r="M338" s="2"/>
      <c r="N338" s="2"/>
    </row>
    <row r="339">
      <c r="G339" s="3"/>
      <c r="H339" s="3" t="str">
        <f>vlookup(G339,'Bidding list 26'!$B$4:$G$270,6,0)</f>
        <v>#N/A</v>
      </c>
      <c r="M339" s="2"/>
      <c r="N339" s="2"/>
    </row>
    <row r="340">
      <c r="G340" s="3"/>
      <c r="H340" s="3" t="str">
        <f>vlookup(G340,'Bidding list 26'!$B$4:$G$270,6,0)</f>
        <v>#N/A</v>
      </c>
      <c r="M340" s="2"/>
      <c r="N340" s="2"/>
    </row>
    <row r="341">
      <c r="G341" s="3"/>
      <c r="H341" s="3" t="str">
        <f>vlookup(G341,'Bidding list 26'!$B$4:$G$270,6,0)</f>
        <v>#N/A</v>
      </c>
      <c r="M341" s="2"/>
      <c r="N341" s="2"/>
    </row>
    <row r="342">
      <c r="G342" s="3"/>
      <c r="H342" s="3" t="str">
        <f>vlookup(G342,'Bidding list 26'!$B$4:$G$270,6,0)</f>
        <v>#N/A</v>
      </c>
      <c r="M342" s="2"/>
      <c r="N342" s="2"/>
    </row>
    <row r="343">
      <c r="G343" s="3"/>
      <c r="H343" s="3" t="str">
        <f>vlookup(G343,'Bidding list 26'!$B$4:$G$270,6,0)</f>
        <v>#N/A</v>
      </c>
      <c r="M343" s="2"/>
      <c r="N343" s="2"/>
    </row>
    <row r="344">
      <c r="G344" s="3"/>
      <c r="H344" s="3" t="str">
        <f>vlookup(G344,'Bidding list 26'!$B$4:$G$270,6,0)</f>
        <v>#N/A</v>
      </c>
      <c r="M344" s="2"/>
      <c r="N344" s="2"/>
    </row>
    <row r="345">
      <c r="G345" s="3"/>
      <c r="H345" s="3" t="str">
        <f>vlookup(G345,'Bidding list 26'!$B$4:$G$270,6,0)</f>
        <v>#N/A</v>
      </c>
      <c r="M345" s="2"/>
      <c r="N345" s="2"/>
    </row>
    <row r="346">
      <c r="G346" s="3"/>
      <c r="H346" s="3" t="str">
        <f>vlookup(G346,'Bidding list 26'!$B$4:$G$270,6,0)</f>
        <v>#N/A</v>
      </c>
      <c r="M346" s="2"/>
      <c r="N346" s="2"/>
    </row>
    <row r="347">
      <c r="G347" s="3"/>
      <c r="H347" s="3" t="str">
        <f>vlookup(G347,'Bidding list 26'!$B$4:$G$270,6,0)</f>
        <v>#N/A</v>
      </c>
      <c r="M347" s="2"/>
      <c r="N347" s="2"/>
    </row>
    <row r="348">
      <c r="G348" s="3"/>
      <c r="H348" s="3" t="str">
        <f>vlookup(G348,'Bidding list 26'!$B$4:$G$270,6,0)</f>
        <v>#N/A</v>
      </c>
      <c r="M348" s="2"/>
      <c r="N348" s="2"/>
    </row>
    <row r="349">
      <c r="G349" s="3"/>
      <c r="H349" s="3" t="str">
        <f>vlookup(G349,'Bidding list 26'!$B$4:$G$270,6,0)</f>
        <v>#N/A</v>
      </c>
      <c r="M349" s="2"/>
      <c r="N349" s="2"/>
    </row>
    <row r="350">
      <c r="G350" s="3"/>
      <c r="H350" s="3" t="str">
        <f>vlookup(G350,'Bidding list 26'!$B$4:$G$270,6,0)</f>
        <v>#N/A</v>
      </c>
      <c r="M350" s="2"/>
      <c r="N350" s="2"/>
    </row>
    <row r="351">
      <c r="G351" s="3"/>
      <c r="H351" s="3" t="str">
        <f>vlookup(G351,'Bidding list 26'!$B$4:$G$270,6,0)</f>
        <v>#N/A</v>
      </c>
      <c r="M351" s="2"/>
      <c r="N351" s="2"/>
    </row>
    <row r="352">
      <c r="G352" s="3"/>
      <c r="H352" s="3" t="str">
        <f>vlookup(G352,'Bidding list 26'!$B$4:$G$270,6,0)</f>
        <v>#N/A</v>
      </c>
      <c r="M352" s="2"/>
      <c r="N352" s="2"/>
    </row>
    <row r="353">
      <c r="G353" s="3"/>
      <c r="H353" s="3" t="str">
        <f>vlookup(G353,'Bidding list 26'!$B$4:$G$270,6,0)</f>
        <v>#N/A</v>
      </c>
      <c r="M353" s="2"/>
      <c r="N353" s="2"/>
    </row>
    <row r="354">
      <c r="G354" s="3"/>
      <c r="H354" s="3" t="str">
        <f>vlookup(G354,'Bidding list 26'!$B$4:$G$270,6,0)</f>
        <v>#N/A</v>
      </c>
      <c r="M354" s="2"/>
      <c r="N354" s="2"/>
    </row>
    <row r="355">
      <c r="G355" s="3"/>
      <c r="H355" s="3" t="str">
        <f>vlookup(G355,'Bidding list 26'!$B$4:$G$270,6,0)</f>
        <v>#N/A</v>
      </c>
      <c r="M355" s="2"/>
      <c r="N355" s="2"/>
    </row>
    <row r="356">
      <c r="G356" s="3"/>
      <c r="H356" s="3" t="str">
        <f>vlookup(G356,'Bidding list 26'!$B$4:$G$270,6,0)</f>
        <v>#N/A</v>
      </c>
      <c r="M356" s="2"/>
      <c r="N356" s="2"/>
    </row>
    <row r="357">
      <c r="G357" s="3"/>
      <c r="H357" s="3" t="str">
        <f>vlookup(G357,'Bidding list 26'!$B$4:$G$270,6,0)</f>
        <v>#N/A</v>
      </c>
      <c r="M357" s="2"/>
      <c r="N357" s="2"/>
    </row>
    <row r="358">
      <c r="G358" s="3"/>
      <c r="H358" s="3" t="str">
        <f>vlookup(G358,'Bidding list 26'!$B$4:$G$270,6,0)</f>
        <v>#N/A</v>
      </c>
      <c r="M358" s="2"/>
      <c r="N358" s="2"/>
    </row>
    <row r="359">
      <c r="G359" s="3"/>
      <c r="H359" s="3" t="str">
        <f>vlookup(G359,'Bidding list 26'!$B$4:$G$270,6,0)</f>
        <v>#N/A</v>
      </c>
      <c r="M359" s="2"/>
      <c r="N359" s="2"/>
    </row>
    <row r="360">
      <c r="G360" s="3"/>
      <c r="H360" s="3" t="str">
        <f>vlookup(G360,'Bidding list 26'!$B$4:$G$270,6,0)</f>
        <v>#N/A</v>
      </c>
      <c r="M360" s="2"/>
      <c r="N360" s="2"/>
    </row>
    <row r="361">
      <c r="G361" s="3"/>
      <c r="H361" s="3" t="str">
        <f>vlookup(G361,'Bidding list 26'!$B$4:$G$270,6,0)</f>
        <v>#N/A</v>
      </c>
      <c r="M361" s="2"/>
      <c r="N361" s="2"/>
    </row>
    <row r="362">
      <c r="G362" s="3"/>
      <c r="H362" s="3" t="str">
        <f>vlookup(G362,'Bidding list 26'!$B$4:$G$270,6,0)</f>
        <v>#N/A</v>
      </c>
      <c r="M362" s="2"/>
      <c r="N362" s="2"/>
    </row>
    <row r="363">
      <c r="G363" s="3"/>
      <c r="H363" s="3" t="str">
        <f>vlookup(G363,'Bidding list 26'!$B$4:$G$270,6,0)</f>
        <v>#N/A</v>
      </c>
      <c r="M363" s="2"/>
      <c r="N363" s="2"/>
    </row>
    <row r="364">
      <c r="G364" s="3"/>
      <c r="H364" s="3" t="str">
        <f>vlookup(G364,'Bidding list 26'!$B$4:$G$270,6,0)</f>
        <v>#N/A</v>
      </c>
      <c r="M364" s="2"/>
      <c r="N364" s="2"/>
    </row>
    <row r="365">
      <c r="G365" s="3"/>
      <c r="H365" s="3" t="str">
        <f>vlookup(G365,'Bidding list 26'!$B$4:$G$270,6,0)</f>
        <v>#N/A</v>
      </c>
      <c r="M365" s="2"/>
      <c r="N365" s="2"/>
    </row>
    <row r="366">
      <c r="G366" s="3"/>
      <c r="H366" s="3" t="str">
        <f>vlookup(G366,'Bidding list 26'!$B$4:$G$270,6,0)</f>
        <v>#N/A</v>
      </c>
      <c r="M366" s="2"/>
      <c r="N366" s="2"/>
    </row>
    <row r="367">
      <c r="G367" s="3"/>
      <c r="H367" s="3" t="str">
        <f>vlookup(G367,'Bidding list 26'!$B$4:$G$270,6,0)</f>
        <v>#N/A</v>
      </c>
      <c r="M367" s="2"/>
      <c r="N367" s="2"/>
    </row>
    <row r="368">
      <c r="G368" s="3"/>
      <c r="H368" s="3" t="str">
        <f>vlookup(G368,'Bidding list 26'!$B$4:$G$270,6,0)</f>
        <v>#N/A</v>
      </c>
      <c r="M368" s="2"/>
      <c r="N368" s="2"/>
    </row>
    <row r="369">
      <c r="G369" s="3"/>
      <c r="H369" s="3" t="str">
        <f>vlookup(G369,'Bidding list 26'!$B$4:$G$270,6,0)</f>
        <v>#N/A</v>
      </c>
      <c r="M369" s="2"/>
      <c r="N369" s="2"/>
    </row>
    <row r="370">
      <c r="G370" s="3"/>
      <c r="H370" s="3" t="str">
        <f>vlookup(G370,'Bidding list 26'!$B$4:$G$270,6,0)</f>
        <v>#N/A</v>
      </c>
      <c r="M370" s="2"/>
      <c r="N370" s="2"/>
    </row>
    <row r="371">
      <c r="G371" s="3"/>
      <c r="H371" s="3" t="str">
        <f>vlookup(G371,'Bidding list 26'!$B$4:$G$270,6,0)</f>
        <v>#N/A</v>
      </c>
      <c r="M371" s="2"/>
      <c r="N371" s="2"/>
    </row>
    <row r="372">
      <c r="G372" s="3"/>
      <c r="H372" s="3" t="str">
        <f>vlookup(G372,'Bidding list 26'!$B$4:$G$270,6,0)</f>
        <v>#N/A</v>
      </c>
      <c r="M372" s="2"/>
      <c r="N372" s="2"/>
    </row>
    <row r="373">
      <c r="G373" s="3"/>
      <c r="H373" s="3" t="str">
        <f>vlookup(G373,'Bidding list 26'!$B$4:$G$270,6,0)</f>
        <v>#N/A</v>
      </c>
      <c r="M373" s="2"/>
      <c r="N373" s="2"/>
    </row>
    <row r="374">
      <c r="G374" s="3"/>
      <c r="H374" s="3" t="str">
        <f>vlookup(G374,'Bidding list 26'!$B$4:$G$270,6,0)</f>
        <v>#N/A</v>
      </c>
      <c r="M374" s="2"/>
      <c r="N374" s="2"/>
    </row>
    <row r="375">
      <c r="G375" s="3"/>
      <c r="H375" s="3" t="str">
        <f>vlookup(G375,'Bidding list 26'!$B$4:$G$270,6,0)</f>
        <v>#N/A</v>
      </c>
      <c r="M375" s="2"/>
      <c r="N375" s="2"/>
    </row>
    <row r="376">
      <c r="G376" s="3"/>
      <c r="H376" s="3" t="str">
        <f>vlookup(G376,'Bidding list 26'!$B$4:$G$270,6,0)</f>
        <v>#N/A</v>
      </c>
      <c r="M376" s="2"/>
      <c r="N376" s="2"/>
    </row>
    <row r="377">
      <c r="G377" s="3"/>
      <c r="H377" s="3" t="str">
        <f>vlookup(G377,'Bidding list 26'!$B$4:$G$270,6,0)</f>
        <v>#N/A</v>
      </c>
      <c r="M377" s="2"/>
      <c r="N377" s="2"/>
    </row>
    <row r="378">
      <c r="G378" s="3"/>
      <c r="H378" s="3" t="str">
        <f>vlookup(G378,'Bidding list 26'!$B$4:$G$270,6,0)</f>
        <v>#N/A</v>
      </c>
      <c r="M378" s="2"/>
      <c r="N378" s="2"/>
    </row>
    <row r="379">
      <c r="G379" s="3"/>
      <c r="H379" s="3" t="str">
        <f>vlookup(G379,'Bidding list 26'!$B$4:$G$270,6,0)</f>
        <v>#N/A</v>
      </c>
      <c r="M379" s="2"/>
      <c r="N379" s="2"/>
    </row>
    <row r="380">
      <c r="G380" s="3"/>
      <c r="H380" s="3" t="str">
        <f>vlookup(G380,'Bidding list 26'!$B$4:$G$270,6,0)</f>
        <v>#N/A</v>
      </c>
      <c r="M380" s="2"/>
      <c r="N380" s="2"/>
    </row>
    <row r="381">
      <c r="G381" s="3"/>
      <c r="H381" s="3" t="str">
        <f>vlookup(G381,'Bidding list 26'!$B$4:$G$270,6,0)</f>
        <v>#N/A</v>
      </c>
      <c r="M381" s="2"/>
      <c r="N381" s="2"/>
    </row>
    <row r="382">
      <c r="G382" s="3"/>
      <c r="H382" s="3" t="str">
        <f>vlookup(G382,'Bidding list 26'!$B$4:$G$270,6,0)</f>
        <v>#N/A</v>
      </c>
      <c r="M382" s="2"/>
      <c r="N382" s="2"/>
    </row>
    <row r="383">
      <c r="G383" s="3"/>
      <c r="H383" s="3" t="str">
        <f>vlookup(G383,'Bidding list 26'!$B$4:$G$270,6,0)</f>
        <v>#N/A</v>
      </c>
      <c r="M383" s="2"/>
      <c r="N383" s="2"/>
    </row>
    <row r="384">
      <c r="G384" s="3"/>
      <c r="H384" s="3" t="str">
        <f>vlookup(G384,'Bidding list 26'!$B$4:$G$270,6,0)</f>
        <v>#N/A</v>
      </c>
      <c r="M384" s="2"/>
      <c r="N384" s="2"/>
    </row>
    <row r="385">
      <c r="G385" s="3"/>
      <c r="H385" s="3" t="str">
        <f>vlookup(G385,'Bidding list 26'!$B$4:$G$270,6,0)</f>
        <v>#N/A</v>
      </c>
      <c r="M385" s="2"/>
      <c r="N385" s="2"/>
    </row>
    <row r="386">
      <c r="G386" s="3"/>
      <c r="H386" s="3" t="str">
        <f>vlookup(G386,'Bidding list 26'!$B$4:$G$270,6,0)</f>
        <v>#N/A</v>
      </c>
      <c r="M386" s="2"/>
      <c r="N386" s="2"/>
    </row>
    <row r="387">
      <c r="G387" s="3"/>
      <c r="H387" s="3" t="str">
        <f>vlookup(G387,'Bidding list 26'!$B$4:$G$270,6,0)</f>
        <v>#N/A</v>
      </c>
      <c r="M387" s="2"/>
      <c r="N387" s="2"/>
    </row>
    <row r="388">
      <c r="G388" s="3"/>
      <c r="H388" s="3" t="str">
        <f>vlookup(G388,'Bidding list 26'!$B$4:$G$270,6,0)</f>
        <v>#N/A</v>
      </c>
      <c r="M388" s="2"/>
      <c r="N388" s="2"/>
    </row>
    <row r="389">
      <c r="G389" s="3"/>
      <c r="H389" s="3" t="str">
        <f>vlookup(G389,'Bidding list 26'!$B$4:$G$270,6,0)</f>
        <v>#N/A</v>
      </c>
      <c r="M389" s="2"/>
      <c r="N389" s="2"/>
    </row>
    <row r="390">
      <c r="G390" s="3"/>
      <c r="H390" s="3" t="str">
        <f>vlookup(G390,'Bidding list 26'!$B$4:$G$270,6,0)</f>
        <v>#N/A</v>
      </c>
      <c r="M390" s="2"/>
      <c r="N390" s="2"/>
    </row>
    <row r="391">
      <c r="G391" s="3"/>
      <c r="H391" s="3" t="str">
        <f>vlookup(G391,'Bidding list 26'!$B$4:$G$270,6,0)</f>
        <v>#N/A</v>
      </c>
      <c r="M391" s="2"/>
      <c r="N391" s="2"/>
    </row>
    <row r="392">
      <c r="G392" s="3"/>
      <c r="H392" s="3" t="str">
        <f>vlookup(G392,'Bidding list 26'!$B$4:$G$270,6,0)</f>
        <v>#N/A</v>
      </c>
      <c r="M392" s="2"/>
      <c r="N392" s="2"/>
    </row>
    <row r="393">
      <c r="G393" s="3"/>
      <c r="H393" s="3" t="str">
        <f>vlookup(G393,'Bidding list 26'!$B$4:$G$270,6,0)</f>
        <v>#N/A</v>
      </c>
      <c r="M393" s="2"/>
      <c r="N393" s="2"/>
    </row>
    <row r="394">
      <c r="G394" s="3"/>
      <c r="H394" s="3" t="str">
        <f>vlookup(G394,'Bidding list 26'!$B$4:$G$270,6,0)</f>
        <v>#N/A</v>
      </c>
      <c r="M394" s="2"/>
      <c r="N394" s="2"/>
    </row>
    <row r="395">
      <c r="G395" s="3"/>
      <c r="H395" s="3" t="str">
        <f>vlookup(G395,'Bidding list 26'!$B$4:$G$270,6,0)</f>
        <v>#N/A</v>
      </c>
      <c r="M395" s="2"/>
      <c r="N395" s="2"/>
    </row>
    <row r="396">
      <c r="G396" s="3"/>
      <c r="H396" s="3" t="str">
        <f>vlookup(G396,'Bidding list 26'!$B$4:$G$270,6,0)</f>
        <v>#N/A</v>
      </c>
      <c r="M396" s="2"/>
      <c r="N396" s="2"/>
    </row>
    <row r="397">
      <c r="G397" s="3"/>
      <c r="H397" s="3" t="str">
        <f>vlookup(G397,'Bidding list 26'!$B$4:$G$270,6,0)</f>
        <v>#N/A</v>
      </c>
      <c r="M397" s="2"/>
      <c r="N397" s="2"/>
    </row>
    <row r="398">
      <c r="G398" s="3"/>
      <c r="H398" s="3" t="str">
        <f>vlookup(G398,'Bidding list 26'!$B$4:$G$270,6,0)</f>
        <v>#N/A</v>
      </c>
      <c r="M398" s="2"/>
      <c r="N398" s="2"/>
    </row>
    <row r="399">
      <c r="G399" s="3"/>
      <c r="H399" s="3" t="str">
        <f>vlookup(G399,'Bidding list 26'!$B$4:$G$270,6,0)</f>
        <v>#N/A</v>
      </c>
      <c r="M399" s="2"/>
      <c r="N399" s="2"/>
    </row>
    <row r="400">
      <c r="G400" s="3"/>
      <c r="H400" s="3" t="str">
        <f>vlookup(G400,'Bidding list 26'!$B$4:$G$270,6,0)</f>
        <v>#N/A</v>
      </c>
      <c r="M400" s="2"/>
      <c r="N400" s="2"/>
    </row>
    <row r="401">
      <c r="G401" s="3"/>
      <c r="H401" s="3" t="str">
        <f>vlookup(G401,'Bidding list 26'!$B$4:$G$270,6,0)</f>
        <v>#N/A</v>
      </c>
      <c r="M401" s="2"/>
      <c r="N401" s="2"/>
    </row>
    <row r="402">
      <c r="G402" s="3"/>
      <c r="H402" s="3" t="str">
        <f>vlookup(G402,'Bidding list 26'!$B$4:$G$270,6,0)</f>
        <v>#N/A</v>
      </c>
      <c r="M402" s="2"/>
      <c r="N402" s="2"/>
    </row>
    <row r="403">
      <c r="G403" s="3"/>
      <c r="H403" s="3" t="str">
        <f>vlookup(G403,'Bidding list 26'!$B$4:$G$270,6,0)</f>
        <v>#N/A</v>
      </c>
      <c r="M403" s="2"/>
      <c r="N403" s="2"/>
    </row>
    <row r="404">
      <c r="G404" s="3"/>
      <c r="H404" s="3" t="str">
        <f>vlookup(G404,'Bidding list 26'!$B$4:$G$270,6,0)</f>
        <v>#N/A</v>
      </c>
      <c r="M404" s="2"/>
      <c r="N404" s="2"/>
    </row>
    <row r="405">
      <c r="G405" s="3"/>
      <c r="H405" s="3" t="str">
        <f>vlookup(G405,'Bidding list 26'!$B$4:$G$270,6,0)</f>
        <v>#N/A</v>
      </c>
      <c r="M405" s="2"/>
      <c r="N405" s="2"/>
    </row>
    <row r="406">
      <c r="G406" s="3"/>
      <c r="H406" s="3" t="str">
        <f>vlookup(G406,'Bidding list 26'!$B$4:$G$270,6,0)</f>
        <v>#N/A</v>
      </c>
      <c r="M406" s="2"/>
      <c r="N406" s="2"/>
    </row>
    <row r="407">
      <c r="G407" s="3"/>
      <c r="H407" s="3" t="str">
        <f>vlookup(G407,'Bidding list 26'!$B$4:$G$270,6,0)</f>
        <v>#N/A</v>
      </c>
      <c r="M407" s="2"/>
      <c r="N407" s="2"/>
    </row>
    <row r="408">
      <c r="G408" s="3"/>
      <c r="H408" s="3" t="str">
        <f>vlookup(G408,'Bidding list 26'!$B$4:$G$270,6,0)</f>
        <v>#N/A</v>
      </c>
      <c r="M408" s="2"/>
      <c r="N408" s="2"/>
    </row>
    <row r="409">
      <c r="G409" s="3"/>
      <c r="H409" s="3" t="str">
        <f>vlookup(G409,'Bidding list 26'!$B$4:$G$270,6,0)</f>
        <v>#N/A</v>
      </c>
      <c r="M409" s="2"/>
      <c r="N409" s="2"/>
    </row>
    <row r="410">
      <c r="G410" s="3"/>
      <c r="H410" s="3" t="str">
        <f>vlookup(G410,'Bidding list 26'!$B$4:$G$270,6,0)</f>
        <v>#N/A</v>
      </c>
      <c r="M410" s="2"/>
      <c r="N410" s="2"/>
    </row>
    <row r="411">
      <c r="G411" s="3"/>
      <c r="H411" s="3" t="str">
        <f>vlookup(G411,'Bidding list 26'!$B$4:$G$270,6,0)</f>
        <v>#N/A</v>
      </c>
      <c r="M411" s="2"/>
      <c r="N411" s="2"/>
    </row>
    <row r="412">
      <c r="G412" s="3"/>
      <c r="H412" s="3" t="str">
        <f>vlookup(G412,'Bidding list 26'!$B$4:$G$270,6,0)</f>
        <v>#N/A</v>
      </c>
      <c r="M412" s="2"/>
      <c r="N412" s="2"/>
    </row>
    <row r="413">
      <c r="G413" s="3"/>
      <c r="H413" s="3" t="str">
        <f>vlookup(G413,'Bidding list 26'!$B$4:$G$270,6,0)</f>
        <v>#N/A</v>
      </c>
      <c r="M413" s="2"/>
      <c r="N413" s="2"/>
    </row>
    <row r="414">
      <c r="G414" s="3"/>
      <c r="H414" s="3" t="str">
        <f>vlookup(G414,'Bidding list 26'!$B$4:$G$270,6,0)</f>
        <v>#N/A</v>
      </c>
      <c r="M414" s="2"/>
      <c r="N414" s="2"/>
    </row>
    <row r="415">
      <c r="G415" s="3"/>
      <c r="H415" s="3" t="str">
        <f>vlookup(G415,'Bidding list 26'!$B$4:$G$270,6,0)</f>
        <v>#N/A</v>
      </c>
      <c r="M415" s="2"/>
      <c r="N415" s="2"/>
    </row>
    <row r="416">
      <c r="G416" s="3"/>
      <c r="H416" s="3" t="str">
        <f>vlookup(G416,'Bidding list 26'!$B$4:$G$270,6,0)</f>
        <v>#N/A</v>
      </c>
      <c r="M416" s="2"/>
      <c r="N416" s="2"/>
    </row>
    <row r="417">
      <c r="G417" s="3"/>
      <c r="H417" s="3" t="str">
        <f>vlookup(G417,'Bidding list 26'!$B$4:$G$270,6,0)</f>
        <v>#N/A</v>
      </c>
      <c r="M417" s="2"/>
      <c r="N417" s="2"/>
    </row>
    <row r="418">
      <c r="G418" s="3"/>
      <c r="H418" s="3" t="str">
        <f>vlookup(G418,'Bidding list 26'!$B$4:$G$270,6,0)</f>
        <v>#N/A</v>
      </c>
      <c r="M418" s="2"/>
      <c r="N418" s="2"/>
    </row>
    <row r="419">
      <c r="G419" s="3"/>
      <c r="H419" s="3" t="str">
        <f>vlookup(G419,'Bidding list 26'!$B$4:$G$270,6,0)</f>
        <v>#N/A</v>
      </c>
      <c r="M419" s="2"/>
      <c r="N419" s="2"/>
    </row>
    <row r="420">
      <c r="G420" s="3"/>
      <c r="H420" s="3" t="str">
        <f>vlookup(G420,'Bidding list 26'!$B$4:$G$270,6,0)</f>
        <v>#N/A</v>
      </c>
      <c r="M420" s="2"/>
      <c r="N420" s="2"/>
    </row>
    <row r="421">
      <c r="G421" s="3"/>
      <c r="H421" s="3" t="str">
        <f>vlookup(G421,'Bidding list 26'!$B$4:$G$270,6,0)</f>
        <v>#N/A</v>
      </c>
      <c r="M421" s="2"/>
      <c r="N421" s="2"/>
    </row>
    <row r="422">
      <c r="G422" s="3"/>
      <c r="H422" s="3" t="str">
        <f>vlookup(G422,'Bidding list 26'!$B$4:$G$270,6,0)</f>
        <v>#N/A</v>
      </c>
      <c r="M422" s="2"/>
      <c r="N422" s="2"/>
    </row>
    <row r="423">
      <c r="G423" s="3"/>
      <c r="H423" s="3" t="str">
        <f>vlookup(G423,'Bidding list 26'!$B$4:$G$270,6,0)</f>
        <v>#N/A</v>
      </c>
      <c r="M423" s="2"/>
      <c r="N423" s="2"/>
    </row>
    <row r="424">
      <c r="G424" s="3"/>
      <c r="H424" s="3" t="str">
        <f>vlookup(G424,'Bidding list 26'!$B$4:$G$270,6,0)</f>
        <v>#N/A</v>
      </c>
      <c r="M424" s="2"/>
      <c r="N424" s="2"/>
    </row>
    <row r="425">
      <c r="G425" s="3"/>
      <c r="H425" s="3" t="str">
        <f>vlookup(G425,'Bidding list 26'!$B$4:$G$270,6,0)</f>
        <v>#N/A</v>
      </c>
      <c r="M425" s="2"/>
      <c r="N425" s="2"/>
    </row>
    <row r="426">
      <c r="G426" s="3"/>
      <c r="H426" s="3" t="str">
        <f>vlookup(G426,'Bidding list 26'!$B$4:$G$270,6,0)</f>
        <v>#N/A</v>
      </c>
      <c r="M426" s="2"/>
      <c r="N426" s="2"/>
    </row>
    <row r="427">
      <c r="G427" s="3"/>
      <c r="H427" s="3" t="str">
        <f>vlookup(G427,'Bidding list 26'!$B$4:$G$270,6,0)</f>
        <v>#N/A</v>
      </c>
      <c r="M427" s="2"/>
      <c r="N427" s="2"/>
    </row>
    <row r="428">
      <c r="G428" s="3"/>
      <c r="H428" s="3" t="str">
        <f>vlookup(G428,'Bidding list 26'!$B$4:$G$270,6,0)</f>
        <v>#N/A</v>
      </c>
      <c r="M428" s="2"/>
      <c r="N428" s="2"/>
    </row>
    <row r="429">
      <c r="G429" s="3"/>
      <c r="H429" s="3" t="str">
        <f>vlookup(G429,'Bidding list 26'!$B$4:$G$270,6,0)</f>
        <v>#N/A</v>
      </c>
      <c r="M429" s="2"/>
      <c r="N429" s="2"/>
    </row>
    <row r="430">
      <c r="G430" s="3"/>
      <c r="H430" s="3" t="str">
        <f>vlookup(G430,'Bidding list 26'!$B$4:$G$270,6,0)</f>
        <v>#N/A</v>
      </c>
      <c r="M430" s="2"/>
      <c r="N430" s="2"/>
    </row>
    <row r="431">
      <c r="G431" s="3"/>
      <c r="H431" s="3" t="str">
        <f>vlookup(G431,'Bidding list 26'!$B$4:$G$270,6,0)</f>
        <v>#N/A</v>
      </c>
      <c r="M431" s="2"/>
      <c r="N431" s="2"/>
    </row>
    <row r="432">
      <c r="G432" s="3"/>
      <c r="H432" s="3" t="str">
        <f>vlookup(G432,'Bidding list 26'!$B$4:$G$270,6,0)</f>
        <v>#N/A</v>
      </c>
      <c r="M432" s="2"/>
      <c r="N432" s="2"/>
    </row>
    <row r="433">
      <c r="G433" s="3"/>
      <c r="H433" s="3" t="str">
        <f>vlookup(G433,'Bidding list 26'!$B$4:$G$270,6,0)</f>
        <v>#N/A</v>
      </c>
      <c r="M433" s="2"/>
      <c r="N433" s="2"/>
    </row>
    <row r="434">
      <c r="G434" s="3"/>
      <c r="H434" s="3" t="str">
        <f>vlookup(G434,'Bidding list 26'!$B$4:$G$270,6,0)</f>
        <v>#N/A</v>
      </c>
      <c r="M434" s="2"/>
      <c r="N434" s="2"/>
    </row>
    <row r="435">
      <c r="G435" s="3"/>
      <c r="H435" s="3" t="str">
        <f>vlookup(G435,'Bidding list 26'!$B$4:$G$270,6,0)</f>
        <v>#N/A</v>
      </c>
      <c r="M435" s="2"/>
      <c r="N435" s="2"/>
    </row>
    <row r="436">
      <c r="G436" s="3"/>
      <c r="H436" s="3" t="str">
        <f>vlookup(G436,'Bidding list 26'!$B$4:$G$270,6,0)</f>
        <v>#N/A</v>
      </c>
      <c r="M436" s="2"/>
      <c r="N436" s="2"/>
    </row>
    <row r="437">
      <c r="G437" s="3"/>
      <c r="H437" s="3" t="str">
        <f>vlookup(G437,'Bidding list 26'!$B$4:$G$270,6,0)</f>
        <v>#N/A</v>
      </c>
      <c r="M437" s="2"/>
      <c r="N437" s="2"/>
    </row>
    <row r="438">
      <c r="G438" s="3"/>
      <c r="H438" s="3" t="str">
        <f>vlookup(G438,'Bidding list 26'!$B$4:$G$270,6,0)</f>
        <v>#N/A</v>
      </c>
      <c r="M438" s="2"/>
      <c r="N438" s="2"/>
    </row>
    <row r="439">
      <c r="G439" s="3"/>
      <c r="H439" s="3" t="str">
        <f>vlookup(G439,'Bidding list 26'!$B$4:$G$270,6,0)</f>
        <v>#N/A</v>
      </c>
      <c r="M439" s="2"/>
      <c r="N439" s="2"/>
    </row>
    <row r="440">
      <c r="G440" s="3"/>
      <c r="H440" s="3" t="str">
        <f>vlookup(G440,'Bidding list 26'!$B$4:$G$270,6,0)</f>
        <v>#N/A</v>
      </c>
      <c r="M440" s="2"/>
      <c r="N440" s="2"/>
    </row>
    <row r="441">
      <c r="G441" s="3"/>
      <c r="H441" s="3" t="str">
        <f>vlookup(G441,'Bidding list 26'!$B$4:$G$270,6,0)</f>
        <v>#N/A</v>
      </c>
      <c r="M441" s="2"/>
      <c r="N441" s="2"/>
    </row>
    <row r="442">
      <c r="G442" s="3"/>
      <c r="H442" s="3" t="str">
        <f>vlookup(G442,'Bidding list 26'!$B$4:$G$270,6,0)</f>
        <v>#N/A</v>
      </c>
      <c r="M442" s="2"/>
      <c r="N442" s="2"/>
    </row>
    <row r="443">
      <c r="G443" s="3"/>
      <c r="H443" s="3" t="str">
        <f>vlookup(G443,'Bidding list 26'!$B$4:$G$270,6,0)</f>
        <v>#N/A</v>
      </c>
      <c r="M443" s="2"/>
      <c r="N443" s="2"/>
    </row>
    <row r="444">
      <c r="G444" s="3"/>
      <c r="H444" s="3" t="str">
        <f>vlookup(G444,'Bidding list 26'!$B$4:$G$270,6,0)</f>
        <v>#N/A</v>
      </c>
      <c r="M444" s="2"/>
      <c r="N444" s="2"/>
    </row>
    <row r="445">
      <c r="G445" s="3"/>
      <c r="H445" s="3" t="str">
        <f>vlookup(G445,'Bidding list 26'!$B$4:$G$270,6,0)</f>
        <v>#N/A</v>
      </c>
      <c r="M445" s="2"/>
      <c r="N445" s="2"/>
    </row>
    <row r="446">
      <c r="G446" s="3"/>
      <c r="H446" s="3" t="str">
        <f>vlookup(G446,'Bidding list 26'!$B$4:$G$270,6,0)</f>
        <v>#N/A</v>
      </c>
      <c r="M446" s="2"/>
      <c r="N446" s="2"/>
    </row>
    <row r="447">
      <c r="G447" s="3"/>
      <c r="H447" s="3" t="str">
        <f>vlookup(G447,'Bidding list 26'!$B$4:$G$270,6,0)</f>
        <v>#N/A</v>
      </c>
      <c r="M447" s="2"/>
      <c r="N447" s="2"/>
    </row>
    <row r="448">
      <c r="G448" s="3"/>
      <c r="H448" s="3" t="str">
        <f>vlookup(G448,'Bidding list 26'!$B$4:$G$270,6,0)</f>
        <v>#N/A</v>
      </c>
      <c r="M448" s="2"/>
      <c r="N448" s="2"/>
    </row>
    <row r="449">
      <c r="G449" s="3"/>
      <c r="H449" s="3" t="str">
        <f>vlookup(G449,'Bidding list 26'!$B$4:$G$270,6,0)</f>
        <v>#N/A</v>
      </c>
      <c r="M449" s="2"/>
      <c r="N449" s="2"/>
    </row>
    <row r="450">
      <c r="G450" s="3"/>
      <c r="H450" s="3" t="str">
        <f>vlookup(G450,'Bidding list 26'!$B$4:$G$270,6,0)</f>
        <v>#N/A</v>
      </c>
      <c r="M450" s="2"/>
      <c r="N450" s="2"/>
    </row>
    <row r="451">
      <c r="G451" s="3"/>
      <c r="H451" s="3" t="str">
        <f>vlookup(G451,'Bidding list 26'!$B$4:$G$270,6,0)</f>
        <v>#N/A</v>
      </c>
      <c r="M451" s="2"/>
      <c r="N451" s="2"/>
    </row>
    <row r="452">
      <c r="G452" s="3"/>
      <c r="H452" s="3" t="str">
        <f>vlookup(G452,'Bidding list 26'!$B$4:$G$270,6,0)</f>
        <v>#N/A</v>
      </c>
      <c r="M452" s="2"/>
      <c r="N452" s="2"/>
    </row>
    <row r="453">
      <c r="G453" s="3"/>
      <c r="H453" s="3" t="str">
        <f>vlookup(G453,'Bidding list 26'!$B$4:$G$270,6,0)</f>
        <v>#N/A</v>
      </c>
      <c r="M453" s="2"/>
      <c r="N453" s="2"/>
    </row>
    <row r="454">
      <c r="G454" s="3"/>
      <c r="H454" s="3" t="str">
        <f>vlookup(G454,'Bidding list 26'!$B$4:$G$270,6,0)</f>
        <v>#N/A</v>
      </c>
      <c r="M454" s="2"/>
      <c r="N454" s="2"/>
    </row>
    <row r="455">
      <c r="G455" s="3"/>
      <c r="H455" s="3" t="str">
        <f>vlookup(G455,'Bidding list 26'!$B$4:$G$270,6,0)</f>
        <v>#N/A</v>
      </c>
      <c r="M455" s="2"/>
      <c r="N455" s="2"/>
    </row>
    <row r="456">
      <c r="G456" s="3"/>
      <c r="H456" s="3" t="str">
        <f>vlookup(G456,'Bidding list 26'!$B$4:$G$270,6,0)</f>
        <v>#N/A</v>
      </c>
      <c r="M456" s="2"/>
      <c r="N456" s="2"/>
    </row>
    <row r="457">
      <c r="G457" s="3"/>
      <c r="H457" s="3" t="str">
        <f>vlookup(G457,'Bidding list 26'!$B$4:$G$270,6,0)</f>
        <v>#N/A</v>
      </c>
      <c r="M457" s="2"/>
      <c r="N457" s="2"/>
    </row>
    <row r="458">
      <c r="G458" s="3"/>
      <c r="H458" s="3" t="str">
        <f>vlookup(G458,'Bidding list 26'!$B$4:$G$270,6,0)</f>
        <v>#N/A</v>
      </c>
      <c r="M458" s="2"/>
      <c r="N458" s="2"/>
    </row>
    <row r="459">
      <c r="G459" s="3"/>
      <c r="H459" s="3" t="str">
        <f>vlookup(G459,'Bidding list 26'!$B$4:$G$270,6,0)</f>
        <v>#N/A</v>
      </c>
      <c r="M459" s="2"/>
      <c r="N459" s="2"/>
    </row>
    <row r="460">
      <c r="G460" s="3"/>
      <c r="H460" s="3" t="str">
        <f>vlookup(G460,'Bidding list 26'!$B$4:$G$270,6,0)</f>
        <v>#N/A</v>
      </c>
      <c r="M460" s="2"/>
      <c r="N460" s="2"/>
    </row>
    <row r="461">
      <c r="G461" s="3"/>
      <c r="H461" s="3" t="str">
        <f>vlookup(G461,'Bidding list 26'!$B$4:$G$270,6,0)</f>
        <v>#N/A</v>
      </c>
      <c r="M461" s="2"/>
      <c r="N461" s="2"/>
    </row>
    <row r="462">
      <c r="G462" s="3"/>
      <c r="H462" s="3" t="str">
        <f>vlookup(G462,'Bidding list 26'!$B$4:$G$270,6,0)</f>
        <v>#N/A</v>
      </c>
      <c r="M462" s="2"/>
      <c r="N462" s="2"/>
    </row>
    <row r="463">
      <c r="G463" s="3"/>
      <c r="H463" s="3" t="str">
        <f>vlookup(G463,'Bidding list 26'!$B$4:$G$270,6,0)</f>
        <v>#N/A</v>
      </c>
      <c r="M463" s="2"/>
      <c r="N463" s="2"/>
    </row>
    <row r="464">
      <c r="G464" s="3"/>
      <c r="H464" s="3" t="str">
        <f>vlookup(G464,'Bidding list 26'!$B$4:$G$270,6,0)</f>
        <v>#N/A</v>
      </c>
      <c r="M464" s="2"/>
      <c r="N464" s="2"/>
    </row>
    <row r="465">
      <c r="G465" s="3"/>
      <c r="H465" s="3" t="str">
        <f>vlookup(G465,'Bidding list 26'!$B$4:$G$270,6,0)</f>
        <v>#N/A</v>
      </c>
      <c r="M465" s="2"/>
      <c r="N465" s="2"/>
    </row>
    <row r="466">
      <c r="G466" s="3"/>
      <c r="H466" s="3" t="str">
        <f>vlookup(G466,'Bidding list 26'!$B$4:$G$270,6,0)</f>
        <v>#N/A</v>
      </c>
      <c r="M466" s="2"/>
      <c r="N466" s="2"/>
    </row>
    <row r="467">
      <c r="G467" s="3"/>
      <c r="H467" s="3" t="str">
        <f>vlookup(G467,'Bidding list 26'!$B$4:$G$270,6,0)</f>
        <v>#N/A</v>
      </c>
      <c r="M467" s="2"/>
      <c r="N467" s="2"/>
    </row>
    <row r="468">
      <c r="G468" s="3"/>
      <c r="H468" s="3" t="str">
        <f>vlookup(G468,'Bidding list 26'!$B$4:$G$270,6,0)</f>
        <v>#N/A</v>
      </c>
      <c r="M468" s="2"/>
      <c r="N468" s="2"/>
    </row>
    <row r="469">
      <c r="G469" s="3"/>
      <c r="H469" s="3" t="str">
        <f>vlookup(G469,'Bidding list 26'!$B$4:$G$270,6,0)</f>
        <v>#N/A</v>
      </c>
      <c r="M469" s="2"/>
      <c r="N469" s="2"/>
    </row>
    <row r="470">
      <c r="G470" s="3"/>
      <c r="H470" s="3" t="str">
        <f>vlookup(G470,'Bidding list 26'!$B$4:$G$270,6,0)</f>
        <v>#N/A</v>
      </c>
      <c r="M470" s="2"/>
      <c r="N470" s="2"/>
    </row>
    <row r="471">
      <c r="G471" s="3"/>
      <c r="H471" s="3" t="str">
        <f>vlookup(G471,'Bidding list 26'!$B$4:$G$270,6,0)</f>
        <v>#N/A</v>
      </c>
      <c r="M471" s="2"/>
      <c r="N471" s="2"/>
    </row>
    <row r="472">
      <c r="G472" s="3"/>
      <c r="H472" s="3" t="str">
        <f>vlookup(G472,'Bidding list 26'!$B$4:$G$270,6,0)</f>
        <v>#N/A</v>
      </c>
      <c r="M472" s="2"/>
      <c r="N472" s="2"/>
    </row>
    <row r="473">
      <c r="G473" s="3"/>
      <c r="H473" s="3" t="str">
        <f>vlookup(G473,'Bidding list 26'!$B$4:$G$270,6,0)</f>
        <v>#N/A</v>
      </c>
      <c r="M473" s="2"/>
      <c r="N473" s="2"/>
    </row>
    <row r="474">
      <c r="G474" s="3"/>
      <c r="H474" s="3" t="str">
        <f>vlookup(G474,'Bidding list 26'!$B$4:$G$270,6,0)</f>
        <v>#N/A</v>
      </c>
      <c r="M474" s="2"/>
      <c r="N474" s="2"/>
    </row>
    <row r="475">
      <c r="G475" s="3"/>
      <c r="H475" s="3" t="str">
        <f>vlookup(G475,'Bidding list 26'!$B$4:$G$270,6,0)</f>
        <v>#N/A</v>
      </c>
      <c r="M475" s="2"/>
      <c r="N475" s="2"/>
    </row>
    <row r="476">
      <c r="G476" s="3"/>
      <c r="H476" s="3" t="str">
        <f>vlookup(G476,'Bidding list 26'!$B$4:$G$270,6,0)</f>
        <v>#N/A</v>
      </c>
      <c r="M476" s="2"/>
      <c r="N476" s="2"/>
    </row>
    <row r="477">
      <c r="G477" s="3"/>
      <c r="H477" s="3" t="str">
        <f>vlookup(G477,'Bidding list 26'!$B$4:$G$270,6,0)</f>
        <v>#N/A</v>
      </c>
      <c r="M477" s="2"/>
      <c r="N477" s="2"/>
    </row>
    <row r="478">
      <c r="G478" s="3"/>
      <c r="H478" s="3" t="str">
        <f>vlookup(G478,'Bidding list 26'!$B$4:$G$270,6,0)</f>
        <v>#N/A</v>
      </c>
      <c r="M478" s="2"/>
      <c r="N478" s="2"/>
    </row>
    <row r="479">
      <c r="G479" s="3"/>
      <c r="H479" s="3" t="str">
        <f>vlookup(G479,'Bidding list 26'!$B$4:$G$270,6,0)</f>
        <v>#N/A</v>
      </c>
      <c r="M479" s="2"/>
      <c r="N479" s="2"/>
    </row>
    <row r="480">
      <c r="G480" s="3"/>
      <c r="H480" s="3" t="str">
        <f>vlookup(G480,'Bidding list 26'!$B$4:$G$270,6,0)</f>
        <v>#N/A</v>
      </c>
      <c r="M480" s="2"/>
      <c r="N480" s="2"/>
    </row>
    <row r="481">
      <c r="G481" s="3"/>
      <c r="H481" s="3" t="str">
        <f>vlookup(G481,'Bidding list 26'!$B$4:$G$270,6,0)</f>
        <v>#N/A</v>
      </c>
      <c r="M481" s="2"/>
      <c r="N481" s="2"/>
    </row>
    <row r="482">
      <c r="G482" s="3"/>
      <c r="H482" s="3" t="str">
        <f>vlookup(G482,'Bidding list 26'!$B$4:$G$270,6,0)</f>
        <v>#N/A</v>
      </c>
      <c r="M482" s="2"/>
      <c r="N482" s="2"/>
    </row>
    <row r="483">
      <c r="G483" s="3"/>
      <c r="H483" s="3" t="str">
        <f>vlookup(G483,'Bidding list 26'!$B$4:$G$270,6,0)</f>
        <v>#N/A</v>
      </c>
      <c r="M483" s="2"/>
      <c r="N483" s="2"/>
    </row>
    <row r="484">
      <c r="G484" s="3"/>
      <c r="H484" s="3" t="str">
        <f>vlookup(G484,'Bidding list 26'!$B$4:$G$270,6,0)</f>
        <v>#N/A</v>
      </c>
      <c r="M484" s="2"/>
      <c r="N484" s="2"/>
    </row>
    <row r="485">
      <c r="G485" s="3"/>
      <c r="H485" s="3" t="str">
        <f>vlookup(G485,'Bidding list 26'!$B$4:$G$270,6,0)</f>
        <v>#N/A</v>
      </c>
      <c r="M485" s="2"/>
      <c r="N485" s="2"/>
    </row>
    <row r="486">
      <c r="G486" s="3"/>
      <c r="H486" s="3" t="str">
        <f>vlookup(G486,'Bidding list 26'!$B$4:$G$270,6,0)</f>
        <v>#N/A</v>
      </c>
      <c r="M486" s="2"/>
      <c r="N486" s="2"/>
    </row>
    <row r="487">
      <c r="G487" s="3"/>
      <c r="H487" s="3" t="str">
        <f>vlookup(G487,'Bidding list 26'!$B$4:$G$270,6,0)</f>
        <v>#N/A</v>
      </c>
      <c r="M487" s="2"/>
      <c r="N487" s="2"/>
    </row>
    <row r="488">
      <c r="G488" s="3"/>
      <c r="H488" s="3" t="str">
        <f>vlookup(G488,'Bidding list 26'!$B$4:$G$270,6,0)</f>
        <v>#N/A</v>
      </c>
      <c r="M488" s="2"/>
      <c r="N488" s="2"/>
    </row>
    <row r="489">
      <c r="G489" s="3"/>
      <c r="H489" s="3" t="str">
        <f>vlookup(G489,'Bidding list 26'!$B$4:$G$270,6,0)</f>
        <v>#N/A</v>
      </c>
      <c r="M489" s="2"/>
      <c r="N489" s="2"/>
    </row>
    <row r="490">
      <c r="G490" s="3"/>
      <c r="H490" s="3" t="str">
        <f>vlookup(G490,'Bidding list 26'!$B$4:$G$270,6,0)</f>
        <v>#N/A</v>
      </c>
      <c r="M490" s="2"/>
      <c r="N490" s="2"/>
    </row>
    <row r="491">
      <c r="G491" s="3"/>
      <c r="H491" s="3" t="str">
        <f>vlookup(G491,'Bidding list 26'!$B$4:$G$270,6,0)</f>
        <v>#N/A</v>
      </c>
      <c r="M491" s="2"/>
      <c r="N491" s="2"/>
    </row>
    <row r="492">
      <c r="G492" s="3"/>
      <c r="H492" s="3" t="str">
        <f>vlookup(G492,'Bidding list 26'!$B$4:$G$270,6,0)</f>
        <v>#N/A</v>
      </c>
      <c r="M492" s="2"/>
      <c r="N492" s="2"/>
    </row>
    <row r="493">
      <c r="G493" s="3"/>
      <c r="H493" s="3" t="str">
        <f>vlookup(G493,'Bidding list 26'!$B$4:$G$270,6,0)</f>
        <v>#N/A</v>
      </c>
      <c r="M493" s="2"/>
      <c r="N493" s="2"/>
    </row>
    <row r="494">
      <c r="G494" s="3"/>
      <c r="H494" s="3" t="str">
        <f>vlookup(G494,'Bidding list 26'!$B$4:$G$270,6,0)</f>
        <v>#N/A</v>
      </c>
      <c r="M494" s="2"/>
      <c r="N494" s="2"/>
    </row>
    <row r="495">
      <c r="G495" s="3"/>
      <c r="H495" s="3" t="str">
        <f>vlookup(G495,'Bidding list 26'!$B$4:$G$270,6,0)</f>
        <v>#N/A</v>
      </c>
      <c r="M495" s="2"/>
      <c r="N495" s="2"/>
    </row>
    <row r="496">
      <c r="G496" s="3"/>
      <c r="H496" s="3" t="str">
        <f>vlookup(G496,'Bidding list 26'!$B$4:$G$270,6,0)</f>
        <v>#N/A</v>
      </c>
      <c r="M496" s="2"/>
      <c r="N496" s="2"/>
    </row>
    <row r="497">
      <c r="G497" s="3"/>
      <c r="H497" s="3" t="str">
        <f>vlookup(G497,'Bidding list 26'!$B$4:$G$270,6,0)</f>
        <v>#N/A</v>
      </c>
      <c r="M497" s="2"/>
      <c r="N497" s="2"/>
    </row>
    <row r="498">
      <c r="G498" s="3"/>
      <c r="H498" s="3" t="str">
        <f>vlookup(G498,'Bidding list 26'!$B$4:$G$270,6,0)</f>
        <v>#N/A</v>
      </c>
      <c r="M498" s="2"/>
      <c r="N498" s="2"/>
    </row>
    <row r="499">
      <c r="G499" s="3"/>
      <c r="H499" s="3" t="str">
        <f>vlookup(G499,'Bidding list 26'!$B$4:$G$270,6,0)</f>
        <v>#N/A</v>
      </c>
      <c r="M499" s="2"/>
      <c r="N499" s="2"/>
    </row>
    <row r="500">
      <c r="G500" s="3"/>
      <c r="H500" s="3" t="str">
        <f>vlookup(G500,'Bidding list 26'!$B$4:$G$270,6,0)</f>
        <v>#N/A</v>
      </c>
      <c r="M500" s="2"/>
      <c r="N500" s="2"/>
    </row>
    <row r="501">
      <c r="G501" s="3"/>
      <c r="H501" s="3" t="str">
        <f>vlookup(G501,'Bidding list 26'!$B$4:$G$270,6,0)</f>
        <v>#N/A</v>
      </c>
      <c r="M501" s="2"/>
      <c r="N501" s="2"/>
    </row>
    <row r="502">
      <c r="G502" s="3"/>
      <c r="H502" s="3" t="str">
        <f>vlookup(G502,'Bidding list 26'!$B$4:$G$270,6,0)</f>
        <v>#N/A</v>
      </c>
      <c r="M502" s="2"/>
      <c r="N502" s="2"/>
    </row>
    <row r="503">
      <c r="G503" s="3"/>
      <c r="H503" s="3" t="str">
        <f>vlookup(G503,'Bidding list 26'!$B$4:$G$270,6,0)</f>
        <v>#N/A</v>
      </c>
      <c r="M503" s="2"/>
      <c r="N503" s="2"/>
    </row>
    <row r="504">
      <c r="G504" s="3"/>
      <c r="H504" s="3" t="str">
        <f>vlookup(G504,'Bidding list 26'!$B$4:$G$270,6,0)</f>
        <v>#N/A</v>
      </c>
      <c r="M504" s="2"/>
      <c r="N504" s="2"/>
    </row>
    <row r="505">
      <c r="G505" s="3"/>
      <c r="H505" s="3" t="str">
        <f>vlookup(G505,'Bidding list 26'!$B$4:$G$270,6,0)</f>
        <v>#N/A</v>
      </c>
      <c r="M505" s="2"/>
      <c r="N505" s="2"/>
    </row>
    <row r="506">
      <c r="G506" s="3"/>
      <c r="H506" s="3" t="str">
        <f>vlookup(G506,'Bidding list 26'!$B$4:$G$270,6,0)</f>
        <v>#N/A</v>
      </c>
      <c r="M506" s="2"/>
      <c r="N506" s="2"/>
    </row>
    <row r="507">
      <c r="G507" s="3"/>
      <c r="H507" s="3" t="str">
        <f>vlookup(G507,'Bidding list 26'!$B$4:$G$270,6,0)</f>
        <v>#N/A</v>
      </c>
      <c r="M507" s="2"/>
      <c r="N507" s="2"/>
    </row>
    <row r="508">
      <c r="G508" s="3"/>
      <c r="H508" s="3" t="str">
        <f>vlookup(G508,'Bidding list 26'!$B$4:$G$270,6,0)</f>
        <v>#N/A</v>
      </c>
      <c r="M508" s="2"/>
      <c r="N508" s="2"/>
    </row>
    <row r="509">
      <c r="G509" s="3"/>
      <c r="H509" s="3" t="str">
        <f>vlookup(G509,'Bidding list 26'!$B$4:$G$270,6,0)</f>
        <v>#N/A</v>
      </c>
      <c r="M509" s="2"/>
      <c r="N509" s="2"/>
    </row>
    <row r="510">
      <c r="G510" s="3"/>
      <c r="H510" s="3" t="str">
        <f>vlookup(G510,'Bidding list 26'!$B$4:$G$270,6,0)</f>
        <v>#N/A</v>
      </c>
      <c r="M510" s="2"/>
      <c r="N510" s="2"/>
    </row>
    <row r="511">
      <c r="G511" s="3"/>
      <c r="H511" s="3" t="str">
        <f>vlookup(G511,'Bidding list 26'!$B$4:$G$270,6,0)</f>
        <v>#N/A</v>
      </c>
      <c r="M511" s="2"/>
      <c r="N511" s="2"/>
    </row>
    <row r="512">
      <c r="G512" s="3"/>
      <c r="H512" s="3" t="str">
        <f>vlookup(G512,'Bidding list 26'!$B$4:$G$270,6,0)</f>
        <v>#N/A</v>
      </c>
      <c r="M512" s="2"/>
      <c r="N512" s="2"/>
    </row>
    <row r="513">
      <c r="G513" s="3"/>
      <c r="H513" s="3" t="str">
        <f>vlookup(G513,'Bidding list 26'!$B$4:$G$270,6,0)</f>
        <v>#N/A</v>
      </c>
      <c r="M513" s="2"/>
      <c r="N513" s="2"/>
    </row>
    <row r="514">
      <c r="G514" s="3"/>
      <c r="H514" s="3" t="str">
        <f>vlookup(G514,'Bidding list 26'!$B$4:$G$270,6,0)</f>
        <v>#N/A</v>
      </c>
      <c r="M514" s="2"/>
      <c r="N514" s="2"/>
    </row>
    <row r="515">
      <c r="G515" s="3"/>
      <c r="H515" s="3" t="str">
        <f>vlookup(G515,'Bidding list 26'!$B$4:$G$270,6,0)</f>
        <v>#N/A</v>
      </c>
      <c r="M515" s="2"/>
      <c r="N515" s="2"/>
    </row>
    <row r="516">
      <c r="G516" s="3"/>
      <c r="H516" s="3" t="str">
        <f>vlookup(G516,'Bidding list 26'!$B$4:$G$270,6,0)</f>
        <v>#N/A</v>
      </c>
      <c r="M516" s="2"/>
      <c r="N516" s="2"/>
    </row>
    <row r="517">
      <c r="G517" s="3"/>
      <c r="H517" s="3" t="str">
        <f>vlookup(G517,'Bidding list 26'!$B$4:$G$270,6,0)</f>
        <v>#N/A</v>
      </c>
      <c r="M517" s="2"/>
      <c r="N517" s="2"/>
    </row>
    <row r="518">
      <c r="G518" s="3"/>
      <c r="H518" s="3" t="str">
        <f>vlookup(G518,'Bidding list 26'!$B$4:$G$270,6,0)</f>
        <v>#N/A</v>
      </c>
      <c r="M518" s="2"/>
      <c r="N518" s="2"/>
    </row>
    <row r="519">
      <c r="G519" s="3"/>
      <c r="H519" s="3" t="str">
        <f>vlookup(G519,'Bidding list 26'!$B$4:$G$270,6,0)</f>
        <v>#N/A</v>
      </c>
      <c r="M519" s="2"/>
      <c r="N519" s="2"/>
    </row>
    <row r="520">
      <c r="G520" s="3"/>
      <c r="H520" s="3" t="str">
        <f>vlookup(G520,'Bidding list 26'!$B$4:$G$270,6,0)</f>
        <v>#N/A</v>
      </c>
      <c r="M520" s="2"/>
      <c r="N520" s="2"/>
    </row>
    <row r="521">
      <c r="G521" s="3"/>
      <c r="H521" s="3" t="str">
        <f>vlookup(G521,'Bidding list 26'!$B$4:$G$270,6,0)</f>
        <v>#N/A</v>
      </c>
      <c r="M521" s="2"/>
      <c r="N521" s="2"/>
    </row>
    <row r="522">
      <c r="G522" s="3"/>
      <c r="H522" s="3" t="str">
        <f>vlookup(G522,'Bidding list 26'!$B$4:$G$270,6,0)</f>
        <v>#N/A</v>
      </c>
      <c r="M522" s="2"/>
      <c r="N522" s="2"/>
    </row>
    <row r="523">
      <c r="G523" s="3"/>
      <c r="H523" s="3" t="str">
        <f>vlookup(G523,'Bidding list 26'!$B$4:$G$270,6,0)</f>
        <v>#N/A</v>
      </c>
      <c r="M523" s="2"/>
      <c r="N523" s="2"/>
    </row>
    <row r="524">
      <c r="G524" s="3"/>
      <c r="H524" s="3" t="str">
        <f>vlookup(G524,'Bidding list 26'!$B$4:$G$270,6,0)</f>
        <v>#N/A</v>
      </c>
      <c r="M524" s="2"/>
      <c r="N524" s="2"/>
    </row>
    <row r="525">
      <c r="G525" s="3"/>
      <c r="H525" s="3" t="str">
        <f>vlookup(G525,'Bidding list 26'!$B$4:$G$270,6,0)</f>
        <v>#N/A</v>
      </c>
      <c r="M525" s="2"/>
      <c r="N525" s="2"/>
    </row>
    <row r="526">
      <c r="G526" s="3"/>
      <c r="H526" s="3" t="str">
        <f>vlookup(G526,'Bidding list 26'!$B$4:$G$270,6,0)</f>
        <v>#N/A</v>
      </c>
      <c r="M526" s="2"/>
      <c r="N526" s="2"/>
    </row>
    <row r="527">
      <c r="G527" s="3"/>
      <c r="H527" s="3" t="str">
        <f>vlookup(G527,'Bidding list 26'!$B$4:$G$270,6,0)</f>
        <v>#N/A</v>
      </c>
      <c r="M527" s="2"/>
      <c r="N527" s="2"/>
    </row>
    <row r="528">
      <c r="G528" s="3"/>
      <c r="H528" s="3" t="str">
        <f>vlookup(G528,'Bidding list 26'!$B$4:$G$270,6,0)</f>
        <v>#N/A</v>
      </c>
      <c r="M528" s="2"/>
      <c r="N528" s="2"/>
    </row>
    <row r="529">
      <c r="G529" s="3"/>
      <c r="H529" s="3" t="str">
        <f>vlookup(G529,'Bidding list 26'!$B$4:$G$270,6,0)</f>
        <v>#N/A</v>
      </c>
      <c r="M529" s="2"/>
      <c r="N529" s="2"/>
    </row>
    <row r="530">
      <c r="G530" s="3"/>
      <c r="H530" s="3" t="str">
        <f>vlookup(G530,'Bidding list 26'!$B$4:$G$270,6,0)</f>
        <v>#N/A</v>
      </c>
      <c r="M530" s="2"/>
      <c r="N530" s="2"/>
    </row>
    <row r="531">
      <c r="G531" s="3"/>
      <c r="H531" s="3" t="str">
        <f>vlookup(G531,'Bidding list 26'!$B$4:$G$270,6,0)</f>
        <v>#N/A</v>
      </c>
      <c r="M531" s="2"/>
      <c r="N531" s="2"/>
    </row>
    <row r="532">
      <c r="G532" s="3"/>
      <c r="H532" s="3" t="str">
        <f>vlookup(G532,'Bidding list 26'!$B$4:$G$270,6,0)</f>
        <v>#N/A</v>
      </c>
      <c r="M532" s="2"/>
      <c r="N532" s="2"/>
    </row>
    <row r="533">
      <c r="G533" s="3"/>
      <c r="H533" s="3" t="str">
        <f>vlookup(G533,'Bidding list 26'!$B$4:$G$270,6,0)</f>
        <v>#N/A</v>
      </c>
      <c r="M533" s="2"/>
      <c r="N533" s="2"/>
    </row>
    <row r="534">
      <c r="G534" s="3"/>
      <c r="H534" s="3" t="str">
        <f>vlookup(G534,'Bidding list 26'!$B$4:$G$270,6,0)</f>
        <v>#N/A</v>
      </c>
      <c r="M534" s="2"/>
      <c r="N534" s="2"/>
    </row>
    <row r="535">
      <c r="G535" s="3"/>
      <c r="H535" s="3" t="str">
        <f>vlookup(G535,'Bidding list 26'!$B$4:$G$270,6,0)</f>
        <v>#N/A</v>
      </c>
      <c r="M535" s="2"/>
      <c r="N535" s="2"/>
    </row>
    <row r="536">
      <c r="G536" s="3"/>
      <c r="H536" s="3" t="str">
        <f>vlookup(G536,'Bidding list 26'!$B$4:$G$270,6,0)</f>
        <v>#N/A</v>
      </c>
      <c r="M536" s="2"/>
      <c r="N536" s="2"/>
    </row>
    <row r="537">
      <c r="G537" s="3"/>
      <c r="H537" s="3" t="str">
        <f>vlookup(G537,'Bidding list 26'!$B$4:$G$270,6,0)</f>
        <v>#N/A</v>
      </c>
      <c r="M537" s="2"/>
      <c r="N537" s="2"/>
    </row>
    <row r="538">
      <c r="G538" s="3"/>
      <c r="H538" s="3" t="str">
        <f>vlookup(G538,'Bidding list 26'!$B$4:$G$270,6,0)</f>
        <v>#N/A</v>
      </c>
      <c r="M538" s="2"/>
      <c r="N538" s="2"/>
    </row>
    <row r="539">
      <c r="G539" s="3"/>
      <c r="H539" s="3" t="str">
        <f>vlookup(G539,'Bidding list 26'!$B$4:$G$270,6,0)</f>
        <v>#N/A</v>
      </c>
      <c r="M539" s="2"/>
      <c r="N539" s="2"/>
    </row>
    <row r="540">
      <c r="G540" s="3"/>
      <c r="H540" s="3" t="str">
        <f>vlookup(G540,'Bidding list 26'!$B$4:$G$270,6,0)</f>
        <v>#N/A</v>
      </c>
      <c r="M540" s="2"/>
      <c r="N540" s="2"/>
    </row>
    <row r="541">
      <c r="G541" s="3"/>
      <c r="H541" s="3" t="str">
        <f>vlookup(G541,'Bidding list 26'!$B$4:$G$270,6,0)</f>
        <v>#N/A</v>
      </c>
      <c r="M541" s="2"/>
      <c r="N541" s="2"/>
    </row>
    <row r="542">
      <c r="G542" s="3"/>
      <c r="H542" s="3" t="str">
        <f>vlookup(G542,'Bidding list 26'!$B$4:$G$270,6,0)</f>
        <v>#N/A</v>
      </c>
      <c r="M542" s="2"/>
      <c r="N542" s="2"/>
    </row>
    <row r="543">
      <c r="G543" s="3"/>
      <c r="H543" s="3" t="str">
        <f>vlookup(G543,'Bidding list 26'!$B$4:$G$270,6,0)</f>
        <v>#N/A</v>
      </c>
      <c r="M543" s="2"/>
      <c r="N543" s="2"/>
    </row>
    <row r="544">
      <c r="G544" s="3"/>
      <c r="H544" s="3" t="str">
        <f>vlookup(G544,'Bidding list 26'!$B$4:$G$270,6,0)</f>
        <v>#N/A</v>
      </c>
      <c r="M544" s="2"/>
      <c r="N544" s="2"/>
    </row>
    <row r="545">
      <c r="G545" s="3"/>
      <c r="H545" s="3" t="str">
        <f>vlookup(G545,'Bidding list 26'!$B$4:$G$270,6,0)</f>
        <v>#N/A</v>
      </c>
      <c r="M545" s="2"/>
      <c r="N545" s="2"/>
    </row>
    <row r="546">
      <c r="G546" s="3"/>
      <c r="H546" s="3" t="str">
        <f>vlookup(G546,'Bidding list 26'!$B$4:$G$270,6,0)</f>
        <v>#N/A</v>
      </c>
      <c r="M546" s="2"/>
      <c r="N546" s="2"/>
    </row>
    <row r="547">
      <c r="G547" s="3"/>
      <c r="H547" s="3" t="str">
        <f>vlookup(G547,'Bidding list 26'!$B$4:$G$270,6,0)</f>
        <v>#N/A</v>
      </c>
      <c r="M547" s="2"/>
      <c r="N547" s="2"/>
    </row>
    <row r="548">
      <c r="G548" s="3"/>
      <c r="H548" s="3" t="str">
        <f>vlookup(G548,'Bidding list 26'!$B$4:$G$270,6,0)</f>
        <v>#N/A</v>
      </c>
      <c r="M548" s="2"/>
      <c r="N548" s="2"/>
    </row>
    <row r="549">
      <c r="G549" s="3"/>
      <c r="H549" s="3" t="str">
        <f>vlookup(G549,'Bidding list 26'!$B$4:$G$270,6,0)</f>
        <v>#N/A</v>
      </c>
      <c r="M549" s="2"/>
      <c r="N549" s="2"/>
    </row>
    <row r="550">
      <c r="G550" s="3"/>
      <c r="H550" s="3" t="str">
        <f>vlookup(G550,'Bidding list 26'!$B$4:$G$270,6,0)</f>
        <v>#N/A</v>
      </c>
      <c r="M550" s="2"/>
      <c r="N550" s="2"/>
    </row>
    <row r="551">
      <c r="G551" s="3"/>
      <c r="H551" s="3" t="str">
        <f>vlookup(G551,'Bidding list 26'!$B$4:$G$270,6,0)</f>
        <v>#N/A</v>
      </c>
      <c r="M551" s="2"/>
      <c r="N551" s="2"/>
    </row>
    <row r="552">
      <c r="G552" s="3"/>
      <c r="H552" s="3" t="str">
        <f>vlookup(G552,'Bidding list 26'!$B$4:$G$270,6,0)</f>
        <v>#N/A</v>
      </c>
      <c r="M552" s="2"/>
      <c r="N552" s="2"/>
    </row>
    <row r="553">
      <c r="G553" s="3"/>
      <c r="H553" s="3" t="str">
        <f>vlookup(G553,'Bidding list 26'!$B$4:$G$270,6,0)</f>
        <v>#N/A</v>
      </c>
      <c r="M553" s="2"/>
      <c r="N553" s="2"/>
    </row>
    <row r="554">
      <c r="G554" s="3"/>
      <c r="H554" s="3" t="str">
        <f>vlookup(G554,'Bidding list 26'!$B$4:$G$270,6,0)</f>
        <v>#N/A</v>
      </c>
      <c r="M554" s="2"/>
      <c r="N554" s="2"/>
    </row>
    <row r="555">
      <c r="G555" s="3"/>
      <c r="H555" s="3" t="str">
        <f>vlookup(G555,'Bidding list 26'!$B$4:$G$270,6,0)</f>
        <v>#N/A</v>
      </c>
      <c r="M555" s="2"/>
      <c r="N555" s="2"/>
    </row>
    <row r="556">
      <c r="G556" s="3"/>
      <c r="H556" s="3" t="str">
        <f>vlookup(G556,'Bidding list 26'!$B$4:$G$270,6,0)</f>
        <v>#N/A</v>
      </c>
      <c r="M556" s="2"/>
      <c r="N556" s="2"/>
    </row>
    <row r="557">
      <c r="G557" s="3"/>
      <c r="H557" s="3" t="str">
        <f>vlookup(G557,'Bidding list 26'!$B$4:$G$270,6,0)</f>
        <v>#N/A</v>
      </c>
      <c r="M557" s="2"/>
      <c r="N557" s="2"/>
    </row>
    <row r="558">
      <c r="G558" s="3"/>
      <c r="H558" s="3" t="str">
        <f>vlookup(G558,'Bidding list 26'!$B$4:$G$270,6,0)</f>
        <v>#N/A</v>
      </c>
      <c r="M558" s="2"/>
      <c r="N558" s="2"/>
    </row>
    <row r="559">
      <c r="G559" s="3"/>
      <c r="H559" s="3" t="str">
        <f>vlookup(G559,'Bidding list 26'!$B$4:$G$270,6,0)</f>
        <v>#N/A</v>
      </c>
      <c r="M559" s="2"/>
      <c r="N559" s="2"/>
    </row>
    <row r="560">
      <c r="G560" s="3"/>
      <c r="H560" s="3" t="str">
        <f>vlookup(G560,'Bidding list 26'!$B$4:$G$270,6,0)</f>
        <v>#N/A</v>
      </c>
      <c r="M560" s="2"/>
      <c r="N560" s="2"/>
    </row>
    <row r="561">
      <c r="G561" s="3"/>
      <c r="H561" s="3" t="str">
        <f>vlookup(G561,'Bidding list 26'!$B$4:$G$270,6,0)</f>
        <v>#N/A</v>
      </c>
      <c r="M561" s="2"/>
      <c r="N561" s="2"/>
    </row>
    <row r="562">
      <c r="G562" s="3"/>
      <c r="H562" s="3" t="str">
        <f>vlookup(G562,'Bidding list 26'!$B$4:$G$270,6,0)</f>
        <v>#N/A</v>
      </c>
      <c r="M562" s="2"/>
      <c r="N562" s="2"/>
    </row>
    <row r="563">
      <c r="G563" s="3"/>
      <c r="H563" s="3" t="str">
        <f>vlookup(G563,'Bidding list 26'!$B$4:$G$270,6,0)</f>
        <v>#N/A</v>
      </c>
      <c r="M563" s="2"/>
      <c r="N563" s="2"/>
    </row>
    <row r="564">
      <c r="G564" s="3"/>
      <c r="H564" s="3" t="str">
        <f>vlookup(G564,'Bidding list 26'!$B$4:$G$270,6,0)</f>
        <v>#N/A</v>
      </c>
      <c r="M564" s="2"/>
      <c r="N564" s="2"/>
    </row>
    <row r="565">
      <c r="G565" s="3"/>
      <c r="H565" s="3" t="str">
        <f>vlookup(G565,'Bidding list 26'!$B$4:$G$270,6,0)</f>
        <v>#N/A</v>
      </c>
      <c r="M565" s="2"/>
      <c r="N565" s="2"/>
    </row>
    <row r="566">
      <c r="G566" s="3"/>
      <c r="H566" s="3" t="str">
        <f>vlookup(G566,'Bidding list 26'!$B$4:$G$270,6,0)</f>
        <v>#N/A</v>
      </c>
      <c r="M566" s="2"/>
      <c r="N566" s="2"/>
    </row>
    <row r="567">
      <c r="G567" s="3"/>
      <c r="H567" s="3" t="str">
        <f>vlookup(G567,'Bidding list 26'!$B$4:$G$270,6,0)</f>
        <v>#N/A</v>
      </c>
      <c r="M567" s="2"/>
      <c r="N567" s="2"/>
    </row>
    <row r="568">
      <c r="G568" s="3"/>
      <c r="H568" s="3" t="str">
        <f>vlookup(G568,'Bidding list 26'!$B$4:$G$270,6,0)</f>
        <v>#N/A</v>
      </c>
      <c r="M568" s="2"/>
      <c r="N568" s="2"/>
    </row>
    <row r="569">
      <c r="G569" s="3"/>
      <c r="H569" s="3" t="str">
        <f>vlookup(G569,'Bidding list 26'!$B$4:$G$270,6,0)</f>
        <v>#N/A</v>
      </c>
      <c r="M569" s="2"/>
      <c r="N569" s="2"/>
    </row>
    <row r="570">
      <c r="G570" s="3"/>
      <c r="H570" s="3" t="str">
        <f>vlookup(G570,'Bidding list 26'!$B$4:$G$270,6,0)</f>
        <v>#N/A</v>
      </c>
      <c r="M570" s="2"/>
      <c r="N570" s="2"/>
    </row>
    <row r="571">
      <c r="G571" s="3"/>
      <c r="H571" s="3" t="str">
        <f>vlookup(G571,'Bidding list 26'!$B$4:$G$270,6,0)</f>
        <v>#N/A</v>
      </c>
      <c r="M571" s="2"/>
      <c r="N571" s="2"/>
    </row>
    <row r="572">
      <c r="G572" s="3"/>
      <c r="H572" s="3" t="str">
        <f>vlookup(G572,'Bidding list 26'!$B$4:$G$270,6,0)</f>
        <v>#N/A</v>
      </c>
      <c r="M572" s="2"/>
      <c r="N572" s="2"/>
    </row>
    <row r="573">
      <c r="G573" s="3"/>
      <c r="H573" s="3" t="str">
        <f>vlookup(G573,'Bidding list 26'!$B$4:$G$270,6,0)</f>
        <v>#N/A</v>
      </c>
      <c r="M573" s="2"/>
      <c r="N573" s="2"/>
    </row>
    <row r="574">
      <c r="G574" s="3"/>
      <c r="H574" s="3" t="str">
        <f>vlookup(G574,'Bidding list 26'!$B$4:$G$270,6,0)</f>
        <v>#N/A</v>
      </c>
      <c r="M574" s="2"/>
      <c r="N574" s="2"/>
    </row>
    <row r="575">
      <c r="G575" s="3"/>
      <c r="H575" s="3" t="str">
        <f>vlookup(G575,'Bidding list 26'!$B$4:$G$270,6,0)</f>
        <v>#N/A</v>
      </c>
      <c r="M575" s="2"/>
      <c r="N575" s="2"/>
    </row>
    <row r="576">
      <c r="G576" s="3"/>
      <c r="H576" s="3" t="str">
        <f>vlookup(G576,'Bidding list 26'!$B$4:$G$270,6,0)</f>
        <v>#N/A</v>
      </c>
      <c r="M576" s="2"/>
      <c r="N576" s="2"/>
    </row>
    <row r="577">
      <c r="G577" s="3"/>
      <c r="H577" s="3" t="str">
        <f>vlookup(G577,'Bidding list 26'!$B$4:$G$270,6,0)</f>
        <v>#N/A</v>
      </c>
      <c r="M577" s="2"/>
      <c r="N577" s="2"/>
    </row>
    <row r="578">
      <c r="G578" s="3"/>
      <c r="H578" s="3" t="str">
        <f>vlookup(G578,'Bidding list 26'!$B$4:$G$270,6,0)</f>
        <v>#N/A</v>
      </c>
      <c r="M578" s="2"/>
      <c r="N578" s="2"/>
    </row>
    <row r="579">
      <c r="G579" s="3"/>
      <c r="H579" s="3" t="str">
        <f>vlookup(G579,'Bidding list 26'!$B$4:$G$270,6,0)</f>
        <v>#N/A</v>
      </c>
      <c r="M579" s="2"/>
      <c r="N579" s="2"/>
    </row>
    <row r="580">
      <c r="G580" s="3"/>
      <c r="H580" s="3" t="str">
        <f>vlookup(G580,'Bidding list 26'!$B$4:$G$270,6,0)</f>
        <v>#N/A</v>
      </c>
      <c r="M580" s="2"/>
      <c r="N580" s="2"/>
    </row>
    <row r="581">
      <c r="G581" s="3"/>
      <c r="H581" s="3" t="str">
        <f>vlookup(G581,'Bidding list 26'!$B$4:$G$270,6,0)</f>
        <v>#N/A</v>
      </c>
      <c r="M581" s="2"/>
      <c r="N581" s="2"/>
    </row>
    <row r="582">
      <c r="G582" s="3"/>
      <c r="H582" s="3" t="str">
        <f>vlookup(G582,'Bidding list 26'!$B$4:$G$270,6,0)</f>
        <v>#N/A</v>
      </c>
      <c r="M582" s="2"/>
      <c r="N582" s="2"/>
    </row>
    <row r="583">
      <c r="G583" s="3"/>
      <c r="H583" s="3" t="str">
        <f>vlookup(G583,'Bidding list 26'!$B$4:$G$270,6,0)</f>
        <v>#N/A</v>
      </c>
      <c r="M583" s="2"/>
      <c r="N583" s="2"/>
    </row>
    <row r="584">
      <c r="G584" s="3"/>
      <c r="H584" s="3" t="str">
        <f>vlookup(G584,'Bidding list 26'!$B$4:$G$270,6,0)</f>
        <v>#N/A</v>
      </c>
      <c r="M584" s="2"/>
      <c r="N584" s="2"/>
    </row>
    <row r="585">
      <c r="G585" s="3"/>
      <c r="H585" s="3" t="str">
        <f>vlookup(G585,'Bidding list 26'!$B$4:$G$270,6,0)</f>
        <v>#N/A</v>
      </c>
      <c r="M585" s="2"/>
      <c r="N585" s="2"/>
    </row>
    <row r="586">
      <c r="G586" s="3"/>
      <c r="H586" s="3" t="str">
        <f>vlookup(G586,'Bidding list 26'!$B$4:$G$270,6,0)</f>
        <v>#N/A</v>
      </c>
      <c r="M586" s="2"/>
      <c r="N586" s="2"/>
    </row>
    <row r="587">
      <c r="G587" s="3"/>
      <c r="H587" s="3" t="str">
        <f>vlookup(G587,'Bidding list 26'!$B$4:$G$270,6,0)</f>
        <v>#N/A</v>
      </c>
      <c r="M587" s="2"/>
      <c r="N587" s="2"/>
    </row>
    <row r="588">
      <c r="G588" s="3"/>
      <c r="H588" s="3" t="str">
        <f>vlookup(G588,'Bidding list 26'!$B$4:$G$270,6,0)</f>
        <v>#N/A</v>
      </c>
      <c r="M588" s="2"/>
      <c r="N588" s="2"/>
    </row>
    <row r="589">
      <c r="G589" s="3"/>
      <c r="H589" s="3" t="str">
        <f>vlookup(G589,'Bidding list 26'!$B$4:$G$270,6,0)</f>
        <v>#N/A</v>
      </c>
      <c r="M589" s="2"/>
      <c r="N589" s="2"/>
    </row>
    <row r="590">
      <c r="G590" s="3"/>
      <c r="H590" s="3" t="str">
        <f>vlookup(G590,'Bidding list 26'!$B$4:$G$270,6,0)</f>
        <v>#N/A</v>
      </c>
      <c r="M590" s="2"/>
      <c r="N590" s="2"/>
    </row>
    <row r="591">
      <c r="G591" s="3"/>
      <c r="H591" s="3" t="str">
        <f>vlookup(G591,'Bidding list 26'!$B$4:$G$270,6,0)</f>
        <v>#N/A</v>
      </c>
      <c r="M591" s="2"/>
      <c r="N591" s="2"/>
    </row>
    <row r="592">
      <c r="G592" s="3"/>
      <c r="H592" s="3" t="str">
        <f>vlookup(G592,'Bidding list 26'!$B$4:$G$270,6,0)</f>
        <v>#N/A</v>
      </c>
      <c r="M592" s="2"/>
      <c r="N592" s="2"/>
    </row>
    <row r="593">
      <c r="G593" s="3"/>
      <c r="H593" s="3" t="str">
        <f>vlookup(G593,'Bidding list 26'!$B$4:$G$270,6,0)</f>
        <v>#N/A</v>
      </c>
      <c r="M593" s="2"/>
      <c r="N593" s="2"/>
    </row>
    <row r="594">
      <c r="G594" s="3"/>
      <c r="H594" s="3" t="str">
        <f>vlookup(G594,'Bidding list 26'!$B$4:$G$270,6,0)</f>
        <v>#N/A</v>
      </c>
      <c r="M594" s="2"/>
      <c r="N594" s="2"/>
    </row>
    <row r="595">
      <c r="G595" s="3"/>
      <c r="H595" s="3" t="str">
        <f>vlookup(G595,'Bidding list 26'!$B$4:$G$270,6,0)</f>
        <v>#N/A</v>
      </c>
      <c r="M595" s="2"/>
      <c r="N595" s="2"/>
    </row>
    <row r="596">
      <c r="G596" s="3"/>
      <c r="H596" s="3" t="str">
        <f>vlookup(G596,'Bidding list 26'!$B$4:$G$270,6,0)</f>
        <v>#N/A</v>
      </c>
      <c r="M596" s="2"/>
      <c r="N596" s="2"/>
    </row>
    <row r="597">
      <c r="G597" s="3"/>
      <c r="H597" s="3" t="str">
        <f>vlookup(G597,'Bidding list 26'!$B$4:$G$270,6,0)</f>
        <v>#N/A</v>
      </c>
      <c r="M597" s="2"/>
      <c r="N597" s="2"/>
    </row>
    <row r="598">
      <c r="G598" s="3"/>
      <c r="H598" s="3" t="str">
        <f>vlookup(G598,'Bidding list 26'!$B$4:$G$270,6,0)</f>
        <v>#N/A</v>
      </c>
      <c r="M598" s="2"/>
      <c r="N598" s="2"/>
    </row>
    <row r="599">
      <c r="G599" s="3"/>
      <c r="H599" s="3" t="str">
        <f>vlookup(G599,'Bidding list 26'!$B$4:$G$270,6,0)</f>
        <v>#N/A</v>
      </c>
      <c r="M599" s="2"/>
      <c r="N599" s="2"/>
    </row>
    <row r="600">
      <c r="G600" s="3"/>
      <c r="H600" s="3" t="str">
        <f>vlookup(G600,'Bidding list 26'!$B$4:$G$270,6,0)</f>
        <v>#N/A</v>
      </c>
      <c r="M600" s="2"/>
      <c r="N600" s="2"/>
    </row>
    <row r="601">
      <c r="G601" s="3"/>
      <c r="H601" s="3" t="str">
        <f>vlookup(G601,'Bidding list 26'!$B$4:$G$270,6,0)</f>
        <v>#N/A</v>
      </c>
      <c r="M601" s="2"/>
      <c r="N601" s="2"/>
    </row>
    <row r="602">
      <c r="G602" s="3"/>
      <c r="H602" s="3" t="str">
        <f>vlookup(G602,'Bidding list 26'!$B$4:$G$270,6,0)</f>
        <v>#N/A</v>
      </c>
      <c r="M602" s="2"/>
      <c r="N602" s="2"/>
    </row>
    <row r="603">
      <c r="G603" s="3"/>
      <c r="H603" s="3" t="str">
        <f>vlookup(G603,'Bidding list 26'!$B$4:$G$270,6,0)</f>
        <v>#N/A</v>
      </c>
      <c r="M603" s="2"/>
      <c r="N603" s="2"/>
    </row>
    <row r="604">
      <c r="G604" s="3"/>
      <c r="H604" s="3" t="str">
        <f>vlookup(G604,'Bidding list 26'!$B$4:$G$270,6,0)</f>
        <v>#N/A</v>
      </c>
      <c r="M604" s="2"/>
      <c r="N604" s="2"/>
    </row>
    <row r="605">
      <c r="G605" s="3"/>
      <c r="H605" s="3" t="str">
        <f>vlookup(G605,'Bidding list 26'!$B$4:$G$270,6,0)</f>
        <v>#N/A</v>
      </c>
      <c r="M605" s="2"/>
      <c r="N605" s="2"/>
    </row>
    <row r="606">
      <c r="G606" s="3"/>
      <c r="H606" s="3" t="str">
        <f>vlookup(G606,'Bidding list 26'!$B$4:$G$270,6,0)</f>
        <v>#N/A</v>
      </c>
      <c r="M606" s="2"/>
      <c r="N606" s="2"/>
    </row>
    <row r="607">
      <c r="G607" s="3"/>
      <c r="H607" s="3" t="str">
        <f>vlookup(G607,'Bidding list 26'!$B$4:$G$270,6,0)</f>
        <v>#N/A</v>
      </c>
      <c r="M607" s="2"/>
      <c r="N607" s="2"/>
    </row>
    <row r="608">
      <c r="G608" s="3"/>
      <c r="H608" s="3" t="str">
        <f>vlookup(G608,'Bidding list 26'!$B$4:$G$270,6,0)</f>
        <v>#N/A</v>
      </c>
      <c r="M608" s="2"/>
      <c r="N608" s="2"/>
    </row>
    <row r="609">
      <c r="G609" s="3"/>
      <c r="H609" s="3" t="str">
        <f>vlookup(G609,'Bidding list 26'!$B$4:$G$270,6,0)</f>
        <v>#N/A</v>
      </c>
      <c r="M609" s="2"/>
      <c r="N609" s="2"/>
    </row>
    <row r="610">
      <c r="G610" s="3"/>
      <c r="H610" s="3" t="str">
        <f>vlookup(G610,'Bidding list 26'!$B$4:$G$270,6,0)</f>
        <v>#N/A</v>
      </c>
      <c r="M610" s="2"/>
      <c r="N610" s="2"/>
    </row>
    <row r="611">
      <c r="G611" s="3"/>
      <c r="H611" s="3" t="str">
        <f>vlookup(G611,'Bidding list 26'!$B$4:$G$270,6,0)</f>
        <v>#N/A</v>
      </c>
      <c r="M611" s="2"/>
      <c r="N611" s="2"/>
    </row>
    <row r="612">
      <c r="G612" s="3"/>
      <c r="H612" s="3" t="str">
        <f>vlookup(G612,'Bidding list 26'!$B$4:$G$270,6,0)</f>
        <v>#N/A</v>
      </c>
      <c r="M612" s="2"/>
      <c r="N612" s="2"/>
    </row>
    <row r="613">
      <c r="G613" s="3"/>
      <c r="H613" s="3" t="str">
        <f>vlookup(G613,'Bidding list 26'!$B$4:$G$270,6,0)</f>
        <v>#N/A</v>
      </c>
      <c r="M613" s="2"/>
      <c r="N613" s="2"/>
    </row>
    <row r="614">
      <c r="G614" s="3"/>
      <c r="H614" s="3" t="str">
        <f>vlookup(G614,'Bidding list 26'!$B$4:$G$270,6,0)</f>
        <v>#N/A</v>
      </c>
      <c r="M614" s="2"/>
      <c r="N614" s="2"/>
    </row>
    <row r="615">
      <c r="G615" s="3"/>
      <c r="H615" s="3" t="str">
        <f>vlookup(G615,'Bidding list 26'!$B$4:$G$270,6,0)</f>
        <v>#N/A</v>
      </c>
      <c r="M615" s="2"/>
      <c r="N615" s="2"/>
    </row>
    <row r="616">
      <c r="G616" s="3"/>
      <c r="H616" s="3" t="str">
        <f>vlookup(G616,'Bidding list 26'!$B$4:$G$270,6,0)</f>
        <v>#N/A</v>
      </c>
      <c r="M616" s="2"/>
      <c r="N616" s="2"/>
    </row>
    <row r="617">
      <c r="G617" s="3"/>
      <c r="H617" s="3" t="str">
        <f>vlookup(G617,'Bidding list 26'!$B$4:$G$270,6,0)</f>
        <v>#N/A</v>
      </c>
      <c r="M617" s="2"/>
      <c r="N617" s="2"/>
    </row>
    <row r="618">
      <c r="G618" s="3"/>
      <c r="H618" s="3" t="str">
        <f>vlookup(G618,'Bidding list 26'!$B$4:$G$270,6,0)</f>
        <v>#N/A</v>
      </c>
      <c r="M618" s="2"/>
      <c r="N618" s="2"/>
    </row>
    <row r="619">
      <c r="G619" s="3"/>
      <c r="H619" s="3" t="str">
        <f>vlookup(G619,'Bidding list 26'!$B$4:$G$270,6,0)</f>
        <v>#N/A</v>
      </c>
      <c r="M619" s="2"/>
      <c r="N619" s="2"/>
    </row>
    <row r="620">
      <c r="G620" s="3"/>
      <c r="H620" s="3" t="str">
        <f>vlookup(G620,'Bidding list 26'!$B$4:$G$270,6,0)</f>
        <v>#N/A</v>
      </c>
      <c r="M620" s="2"/>
      <c r="N620" s="2"/>
    </row>
    <row r="621">
      <c r="G621" s="3"/>
      <c r="H621" s="3" t="str">
        <f>vlookup(G621,'Bidding list 26'!$B$4:$G$270,6,0)</f>
        <v>#N/A</v>
      </c>
      <c r="M621" s="2"/>
      <c r="N621" s="2"/>
    </row>
    <row r="622">
      <c r="G622" s="3"/>
      <c r="H622" s="3" t="str">
        <f>vlookup(G622,'Bidding list 26'!$B$4:$G$270,6,0)</f>
        <v>#N/A</v>
      </c>
      <c r="M622" s="2"/>
      <c r="N622" s="2"/>
    </row>
    <row r="623">
      <c r="G623" s="3"/>
      <c r="H623" s="3" t="str">
        <f>vlookup(G623,'Bidding list 26'!$B$4:$G$270,6,0)</f>
        <v>#N/A</v>
      </c>
      <c r="M623" s="2"/>
      <c r="N623" s="2"/>
    </row>
    <row r="624">
      <c r="G624" s="3"/>
      <c r="H624" s="3" t="str">
        <f>vlookup(G624,'Bidding list 26'!$B$4:$G$270,6,0)</f>
        <v>#N/A</v>
      </c>
      <c r="M624" s="2"/>
      <c r="N624" s="2"/>
    </row>
    <row r="625">
      <c r="G625" s="3"/>
      <c r="H625" s="3" t="str">
        <f>vlookup(G625,'Bidding list 26'!$B$4:$G$270,6,0)</f>
        <v>#N/A</v>
      </c>
      <c r="M625" s="2"/>
      <c r="N625" s="2"/>
    </row>
    <row r="626">
      <c r="G626" s="3"/>
      <c r="H626" s="3" t="str">
        <f>vlookup(G626,'Bidding list 26'!$B$4:$G$270,6,0)</f>
        <v>#N/A</v>
      </c>
      <c r="M626" s="2"/>
      <c r="N626" s="2"/>
    </row>
    <row r="627">
      <c r="G627" s="3"/>
      <c r="H627" s="3" t="str">
        <f>vlookup(G627,'Bidding list 26'!$B$4:$G$270,6,0)</f>
        <v>#N/A</v>
      </c>
      <c r="M627" s="2"/>
      <c r="N627" s="2"/>
    </row>
    <row r="628">
      <c r="G628" s="3"/>
      <c r="H628" s="3" t="str">
        <f>vlookup(G628,'Bidding list 26'!$B$4:$G$270,6,0)</f>
        <v>#N/A</v>
      </c>
      <c r="M628" s="2"/>
      <c r="N628" s="2"/>
    </row>
    <row r="629">
      <c r="G629" s="3"/>
      <c r="H629" s="3" t="str">
        <f>vlookup(G629,'Bidding list 26'!$B$4:$G$270,6,0)</f>
        <v>#N/A</v>
      </c>
      <c r="M629" s="2"/>
      <c r="N629" s="2"/>
    </row>
    <row r="630">
      <c r="G630" s="3"/>
      <c r="H630" s="3" t="str">
        <f>vlookup(G630,'Bidding list 26'!$B$4:$G$270,6,0)</f>
        <v>#N/A</v>
      </c>
      <c r="M630" s="2"/>
      <c r="N630" s="2"/>
    </row>
    <row r="631">
      <c r="G631" s="3"/>
      <c r="H631" s="3" t="str">
        <f>vlookup(G631,'Bidding list 26'!$B$4:$G$270,6,0)</f>
        <v>#N/A</v>
      </c>
      <c r="M631" s="2"/>
      <c r="N631" s="2"/>
    </row>
    <row r="632">
      <c r="G632" s="3"/>
      <c r="H632" s="3" t="str">
        <f>vlookup(G632,'Bidding list 26'!$B$4:$G$270,6,0)</f>
        <v>#N/A</v>
      </c>
      <c r="M632" s="2"/>
      <c r="N632" s="2"/>
    </row>
    <row r="633">
      <c r="G633" s="3"/>
      <c r="H633" s="3" t="str">
        <f>vlookup(G633,'Bidding list 26'!$B$4:$G$270,6,0)</f>
        <v>#N/A</v>
      </c>
      <c r="M633" s="2"/>
      <c r="N633" s="2"/>
    </row>
    <row r="634">
      <c r="G634" s="3"/>
      <c r="H634" s="3" t="str">
        <f>vlookup(G634,'Bidding list 26'!$B$4:$G$270,6,0)</f>
        <v>#N/A</v>
      </c>
      <c r="M634" s="2"/>
      <c r="N634" s="2"/>
    </row>
    <row r="635">
      <c r="G635" s="3"/>
      <c r="H635" s="3" t="str">
        <f>vlookup(G635,'Bidding list 26'!$B$4:$G$270,6,0)</f>
        <v>#N/A</v>
      </c>
      <c r="M635" s="2"/>
      <c r="N635" s="2"/>
    </row>
    <row r="636">
      <c r="G636" s="3"/>
      <c r="H636" s="3" t="str">
        <f>vlookup(G636,'Bidding list 26'!$B$4:$G$270,6,0)</f>
        <v>#N/A</v>
      </c>
      <c r="M636" s="2"/>
      <c r="N636" s="2"/>
    </row>
    <row r="637">
      <c r="G637" s="3"/>
      <c r="H637" s="3" t="str">
        <f>vlookup(G637,'Bidding list 26'!$B$4:$G$270,6,0)</f>
        <v>#N/A</v>
      </c>
      <c r="M637" s="2"/>
      <c r="N637" s="2"/>
    </row>
    <row r="638">
      <c r="G638" s="3"/>
      <c r="H638" s="3" t="str">
        <f>vlookup(G638,'Bidding list 26'!$B$4:$G$270,6,0)</f>
        <v>#N/A</v>
      </c>
      <c r="M638" s="2"/>
      <c r="N638" s="2"/>
    </row>
    <row r="639">
      <c r="G639" s="3"/>
      <c r="H639" s="3" t="str">
        <f>vlookup(G639,'Bidding list 26'!$B$4:$G$270,6,0)</f>
        <v>#N/A</v>
      </c>
      <c r="M639" s="2"/>
      <c r="N639" s="2"/>
    </row>
    <row r="640">
      <c r="G640" s="3"/>
      <c r="H640" s="3" t="str">
        <f>vlookup(G640,'Bidding list 26'!$B$4:$G$270,6,0)</f>
        <v>#N/A</v>
      </c>
      <c r="M640" s="2"/>
      <c r="N640" s="2"/>
    </row>
    <row r="641">
      <c r="G641" s="3"/>
      <c r="H641" s="3" t="str">
        <f>vlookup(G641,'Bidding list 26'!$B$4:$G$270,6,0)</f>
        <v>#N/A</v>
      </c>
      <c r="M641" s="2"/>
      <c r="N641" s="2"/>
    </row>
    <row r="642">
      <c r="G642" s="3"/>
      <c r="H642" s="3" t="str">
        <f>vlookup(G642,'Bidding list 26'!$B$4:$G$270,6,0)</f>
        <v>#N/A</v>
      </c>
      <c r="M642" s="2"/>
      <c r="N642" s="2"/>
    </row>
    <row r="643">
      <c r="G643" s="3"/>
      <c r="H643" s="3" t="str">
        <f>vlookup(G643,'Bidding list 26'!$B$4:$G$270,6,0)</f>
        <v>#N/A</v>
      </c>
      <c r="M643" s="2"/>
      <c r="N643" s="2"/>
    </row>
    <row r="644">
      <c r="G644" s="3"/>
      <c r="H644" s="3" t="str">
        <f>vlookup(G644,'Bidding list 26'!$B$4:$G$270,6,0)</f>
        <v>#N/A</v>
      </c>
      <c r="M644" s="2"/>
      <c r="N644" s="2"/>
    </row>
    <row r="645">
      <c r="G645" s="3"/>
      <c r="H645" s="3" t="str">
        <f>vlookup(G645,'Bidding list 26'!$B$4:$G$270,6,0)</f>
        <v>#N/A</v>
      </c>
      <c r="M645" s="2"/>
      <c r="N645" s="2"/>
    </row>
    <row r="646">
      <c r="G646" s="3"/>
      <c r="H646" s="3" t="str">
        <f>vlookup(G646,'Bidding list 26'!$B$4:$G$270,6,0)</f>
        <v>#N/A</v>
      </c>
      <c r="M646" s="2"/>
      <c r="N646" s="2"/>
    </row>
    <row r="647">
      <c r="G647" s="3"/>
      <c r="H647" s="3" t="str">
        <f>vlookup(G647,'Bidding list 26'!$B$4:$G$270,6,0)</f>
        <v>#N/A</v>
      </c>
      <c r="M647" s="2"/>
      <c r="N647" s="2"/>
    </row>
    <row r="648">
      <c r="G648" s="3"/>
      <c r="H648" s="3" t="str">
        <f>vlookup(G648,'Bidding list 26'!$B$4:$G$270,6,0)</f>
        <v>#N/A</v>
      </c>
      <c r="M648" s="2"/>
      <c r="N648" s="2"/>
    </row>
    <row r="649">
      <c r="G649" s="3"/>
      <c r="H649" s="3" t="str">
        <f>vlookup(G649,'Bidding list 26'!$B$4:$G$270,6,0)</f>
        <v>#N/A</v>
      </c>
      <c r="M649" s="2"/>
      <c r="N649" s="2"/>
    </row>
    <row r="650">
      <c r="G650" s="3"/>
      <c r="H650" s="3" t="str">
        <f>vlookup(G650,'Bidding list 26'!$B$4:$G$270,6,0)</f>
        <v>#N/A</v>
      </c>
      <c r="M650" s="2"/>
      <c r="N650" s="2"/>
    </row>
    <row r="651">
      <c r="G651" s="3"/>
      <c r="H651" s="3" t="str">
        <f>vlookup(G651,'Bidding list 26'!$B$4:$G$270,6,0)</f>
        <v>#N/A</v>
      </c>
      <c r="M651" s="2"/>
      <c r="N651" s="2"/>
    </row>
    <row r="652">
      <c r="G652" s="3"/>
      <c r="H652" s="3" t="str">
        <f>vlookup(G652,'Bidding list 26'!$B$4:$G$270,6,0)</f>
        <v>#N/A</v>
      </c>
      <c r="M652" s="2"/>
      <c r="N652" s="2"/>
    </row>
    <row r="653">
      <c r="G653" s="3"/>
      <c r="H653" s="3" t="str">
        <f>vlookup(G653,'Bidding list 26'!$B$4:$G$270,6,0)</f>
        <v>#N/A</v>
      </c>
      <c r="M653" s="2"/>
      <c r="N653" s="2"/>
    </row>
    <row r="654">
      <c r="G654" s="3"/>
      <c r="H654" s="3" t="str">
        <f>vlookup(G654,'Bidding list 26'!$B$4:$G$270,6,0)</f>
        <v>#N/A</v>
      </c>
      <c r="M654" s="2"/>
      <c r="N654" s="2"/>
    </row>
    <row r="655">
      <c r="G655" s="3"/>
      <c r="H655" s="3" t="str">
        <f>vlookup(G655,'Bidding list 26'!$B$4:$G$270,6,0)</f>
        <v>#N/A</v>
      </c>
      <c r="M655" s="2"/>
      <c r="N655" s="2"/>
    </row>
    <row r="656">
      <c r="G656" s="3"/>
      <c r="H656" s="3" t="str">
        <f>vlookup(G656,'Bidding list 26'!$B$4:$G$270,6,0)</f>
        <v>#N/A</v>
      </c>
      <c r="M656" s="2"/>
      <c r="N656" s="2"/>
    </row>
    <row r="657">
      <c r="G657" s="3"/>
      <c r="H657" s="3" t="str">
        <f>vlookup(G657,'Bidding list 26'!$B$4:$G$270,6,0)</f>
        <v>#N/A</v>
      </c>
      <c r="M657" s="2"/>
      <c r="N657" s="2"/>
    </row>
    <row r="658">
      <c r="G658" s="3"/>
      <c r="H658" s="3" t="str">
        <f>vlookup(G658,'Bidding list 26'!$B$4:$G$270,6,0)</f>
        <v>#N/A</v>
      </c>
      <c r="M658" s="2"/>
      <c r="N658" s="2"/>
    </row>
    <row r="659">
      <c r="G659" s="3"/>
      <c r="H659" s="3" t="str">
        <f>vlookup(G659,'Bidding list 26'!$B$4:$G$270,6,0)</f>
        <v>#N/A</v>
      </c>
      <c r="M659" s="2"/>
      <c r="N659" s="2"/>
    </row>
    <row r="660">
      <c r="G660" s="3"/>
      <c r="H660" s="3" t="str">
        <f>vlookup(G660,'Bidding list 26'!$B$4:$G$270,6,0)</f>
        <v>#N/A</v>
      </c>
      <c r="M660" s="2"/>
      <c r="N660" s="2"/>
    </row>
    <row r="661">
      <c r="G661" s="3"/>
      <c r="H661" s="3" t="str">
        <f>vlookup(G661,'Bidding list 26'!$B$4:$G$270,6,0)</f>
        <v>#N/A</v>
      </c>
      <c r="M661" s="2"/>
      <c r="N661" s="2"/>
    </row>
    <row r="662">
      <c r="G662" s="3"/>
      <c r="H662" s="3" t="str">
        <f>vlookup(G662,'Bidding list 26'!$B$4:$G$270,6,0)</f>
        <v>#N/A</v>
      </c>
      <c r="M662" s="2"/>
      <c r="N662" s="2"/>
    </row>
    <row r="663">
      <c r="G663" s="3"/>
      <c r="H663" s="3" t="str">
        <f>vlookup(G663,'Bidding list 26'!$B$4:$G$270,6,0)</f>
        <v>#N/A</v>
      </c>
      <c r="M663" s="2"/>
      <c r="N663" s="2"/>
    </row>
    <row r="664">
      <c r="G664" s="3"/>
      <c r="H664" s="3" t="str">
        <f>vlookup(G664,'Bidding list 26'!$B$4:$G$270,6,0)</f>
        <v>#N/A</v>
      </c>
      <c r="M664" s="2"/>
      <c r="N664" s="2"/>
    </row>
    <row r="665">
      <c r="G665" s="3"/>
      <c r="H665" s="3" t="str">
        <f>vlookup(G665,'Bidding list 26'!$B$4:$G$270,6,0)</f>
        <v>#N/A</v>
      </c>
      <c r="M665" s="2"/>
      <c r="N665" s="2"/>
    </row>
    <row r="666">
      <c r="G666" s="3"/>
      <c r="H666" s="3" t="str">
        <f>vlookup(G666,'Bidding list 26'!$B$4:$G$270,6,0)</f>
        <v>#N/A</v>
      </c>
      <c r="M666" s="2"/>
      <c r="N666" s="2"/>
    </row>
    <row r="667">
      <c r="G667" s="3"/>
      <c r="H667" s="3" t="str">
        <f>vlookup(G667,'Bidding list 26'!$B$4:$G$270,6,0)</f>
        <v>#N/A</v>
      </c>
      <c r="M667" s="2"/>
      <c r="N667" s="2"/>
    </row>
    <row r="668">
      <c r="G668" s="3"/>
      <c r="H668" s="3" t="str">
        <f>vlookup(G668,'Bidding list 26'!$B$4:$G$270,6,0)</f>
        <v>#N/A</v>
      </c>
      <c r="M668" s="2"/>
      <c r="N668" s="2"/>
    </row>
    <row r="669">
      <c r="G669" s="3"/>
      <c r="H669" s="3" t="str">
        <f>vlookup(G669,'Bidding list 26'!$B$4:$G$270,6,0)</f>
        <v>#N/A</v>
      </c>
      <c r="M669" s="2"/>
      <c r="N669" s="2"/>
    </row>
    <row r="670">
      <c r="G670" s="3"/>
      <c r="H670" s="3" t="str">
        <f>vlookup(G670,'Bidding list 26'!$B$4:$G$270,6,0)</f>
        <v>#N/A</v>
      </c>
      <c r="M670" s="2"/>
      <c r="N670" s="2"/>
    </row>
    <row r="671">
      <c r="G671" s="3"/>
      <c r="H671" s="3" t="str">
        <f>vlookup(G671,'Bidding list 26'!$B$4:$G$270,6,0)</f>
        <v>#N/A</v>
      </c>
      <c r="M671" s="2"/>
      <c r="N671" s="2"/>
    </row>
    <row r="672">
      <c r="G672" s="3"/>
      <c r="H672" s="3" t="str">
        <f>vlookup(G672,'Bidding list 26'!$B$4:$G$270,6,0)</f>
        <v>#N/A</v>
      </c>
      <c r="M672" s="2"/>
      <c r="N672" s="2"/>
    </row>
    <row r="673">
      <c r="G673" s="3"/>
      <c r="H673" s="3" t="str">
        <f>vlookup(G673,'Bidding list 26'!$B$4:$G$270,6,0)</f>
        <v>#N/A</v>
      </c>
      <c r="M673" s="2"/>
      <c r="N673" s="2"/>
    </row>
    <row r="674">
      <c r="G674" s="3"/>
      <c r="H674" s="3" t="str">
        <f>vlookup(G674,'Bidding list 26'!$B$4:$G$270,6,0)</f>
        <v>#N/A</v>
      </c>
      <c r="M674" s="2"/>
      <c r="N674" s="2"/>
    </row>
    <row r="675">
      <c r="G675" s="3"/>
      <c r="H675" s="3" t="str">
        <f>vlookup(G675,'Bidding list 26'!$B$4:$G$270,6,0)</f>
        <v>#N/A</v>
      </c>
      <c r="M675" s="2"/>
      <c r="N675" s="2"/>
    </row>
    <row r="676">
      <c r="G676" s="3"/>
      <c r="H676" s="3" t="str">
        <f>vlookup(G676,'Bidding list 26'!$B$4:$G$270,6,0)</f>
        <v>#N/A</v>
      </c>
      <c r="M676" s="2"/>
      <c r="N676" s="2"/>
    </row>
    <row r="677">
      <c r="G677" s="3"/>
      <c r="H677" s="3" t="str">
        <f>vlookup(G677,'Bidding list 26'!$B$4:$G$270,6,0)</f>
        <v>#N/A</v>
      </c>
      <c r="M677" s="2"/>
      <c r="N677" s="2"/>
    </row>
    <row r="678">
      <c r="G678" s="3"/>
      <c r="H678" s="3" t="str">
        <f>vlookup(G678,'Bidding list 26'!$B$4:$G$270,6,0)</f>
        <v>#N/A</v>
      </c>
      <c r="M678" s="2"/>
      <c r="N678" s="2"/>
    </row>
    <row r="679">
      <c r="G679" s="3"/>
      <c r="H679" s="3" t="str">
        <f>vlookup(G679,'Bidding list 26'!$B$4:$G$270,6,0)</f>
        <v>#N/A</v>
      </c>
      <c r="M679" s="2"/>
      <c r="N679" s="2"/>
    </row>
    <row r="680">
      <c r="G680" s="3"/>
      <c r="H680" s="3" t="str">
        <f>vlookup(G680,'Bidding list 26'!$B$4:$G$270,6,0)</f>
        <v>#N/A</v>
      </c>
      <c r="M680" s="2"/>
      <c r="N680" s="2"/>
    </row>
    <row r="681">
      <c r="G681" s="3"/>
      <c r="H681" s="3" t="str">
        <f>vlookup(G681,'Bidding list 26'!$B$4:$G$270,6,0)</f>
        <v>#N/A</v>
      </c>
      <c r="M681" s="2"/>
      <c r="N681" s="2"/>
    </row>
    <row r="682">
      <c r="G682" s="3"/>
      <c r="H682" s="3" t="str">
        <f>vlookup(G682,'Bidding list 26'!$B$4:$G$270,6,0)</f>
        <v>#N/A</v>
      </c>
      <c r="M682" s="2"/>
      <c r="N682" s="2"/>
    </row>
    <row r="683">
      <c r="G683" s="3"/>
      <c r="H683" s="3" t="str">
        <f>vlookup(G683,'Bidding list 26'!$B$4:$G$270,6,0)</f>
        <v>#N/A</v>
      </c>
      <c r="M683" s="2"/>
      <c r="N683" s="2"/>
    </row>
    <row r="684">
      <c r="G684" s="3"/>
      <c r="H684" s="3" t="str">
        <f>vlookup(G684,'Bidding list 26'!$B$4:$G$270,6,0)</f>
        <v>#N/A</v>
      </c>
      <c r="M684" s="2"/>
      <c r="N684" s="2"/>
    </row>
    <row r="685">
      <c r="G685" s="3"/>
      <c r="H685" s="3" t="str">
        <f>vlookup(G685,'Bidding list 26'!$B$4:$G$270,6,0)</f>
        <v>#N/A</v>
      </c>
      <c r="M685" s="2"/>
      <c r="N685" s="2"/>
    </row>
    <row r="686">
      <c r="G686" s="3"/>
      <c r="H686" s="3" t="str">
        <f>vlookup(G686,'Bidding list 26'!$B$4:$G$270,6,0)</f>
        <v>#N/A</v>
      </c>
      <c r="M686" s="2"/>
      <c r="N686" s="2"/>
    </row>
    <row r="687">
      <c r="G687" s="3"/>
      <c r="H687" s="3" t="str">
        <f>vlookup(G687,'Bidding list 26'!$B$4:$G$270,6,0)</f>
        <v>#N/A</v>
      </c>
      <c r="M687" s="2"/>
      <c r="N687" s="2"/>
    </row>
    <row r="688">
      <c r="G688" s="3"/>
      <c r="H688" s="3" t="str">
        <f>vlookup(G688,'Bidding list 26'!$B$4:$G$270,6,0)</f>
        <v>#N/A</v>
      </c>
      <c r="M688" s="2"/>
      <c r="N688" s="2"/>
    </row>
    <row r="689">
      <c r="G689" s="3"/>
      <c r="H689" s="3" t="str">
        <f>vlookup(G689,'Bidding list 26'!$B$4:$G$270,6,0)</f>
        <v>#N/A</v>
      </c>
      <c r="M689" s="2"/>
      <c r="N689" s="2"/>
    </row>
    <row r="690">
      <c r="G690" s="3"/>
      <c r="H690" s="3" t="str">
        <f>vlookup(G690,'Bidding list 26'!$B$4:$G$270,6,0)</f>
        <v>#N/A</v>
      </c>
      <c r="M690" s="2"/>
      <c r="N690" s="2"/>
    </row>
    <row r="691">
      <c r="G691" s="3"/>
      <c r="H691" s="3" t="str">
        <f>vlookup(G691,'Bidding list 26'!$B$4:$G$270,6,0)</f>
        <v>#N/A</v>
      </c>
      <c r="M691" s="2"/>
      <c r="N691" s="2"/>
    </row>
    <row r="692">
      <c r="G692" s="3"/>
      <c r="H692" s="3" t="str">
        <f>vlookup(G692,'Bidding list 26'!$B$4:$G$270,6,0)</f>
        <v>#N/A</v>
      </c>
      <c r="M692" s="2"/>
      <c r="N692" s="2"/>
    </row>
    <row r="693">
      <c r="G693" s="3"/>
      <c r="H693" s="3" t="str">
        <f>vlookup(G693,'Bidding list 26'!$B$4:$G$270,6,0)</f>
        <v>#N/A</v>
      </c>
      <c r="M693" s="2"/>
      <c r="N693" s="2"/>
    </row>
    <row r="694">
      <c r="G694" s="3"/>
      <c r="H694" s="3" t="str">
        <f>vlookup(G694,'Bidding list 26'!$B$4:$G$270,6,0)</f>
        <v>#N/A</v>
      </c>
      <c r="M694" s="2"/>
      <c r="N694" s="2"/>
    </row>
    <row r="695">
      <c r="G695" s="3"/>
      <c r="H695" s="3" t="str">
        <f>vlookup(G695,'Bidding list 26'!$B$4:$G$270,6,0)</f>
        <v>#N/A</v>
      </c>
      <c r="M695" s="2"/>
      <c r="N695" s="2"/>
    </row>
    <row r="696">
      <c r="G696" s="3"/>
      <c r="H696" s="3" t="str">
        <f>vlookup(G696,'Bidding list 26'!$B$4:$G$270,6,0)</f>
        <v>#N/A</v>
      </c>
      <c r="M696" s="2"/>
      <c r="N696" s="2"/>
    </row>
    <row r="697">
      <c r="G697" s="3"/>
      <c r="H697" s="3" t="str">
        <f>vlookup(G697,'Bidding list 26'!$B$4:$G$270,6,0)</f>
        <v>#N/A</v>
      </c>
      <c r="M697" s="2"/>
      <c r="N697" s="2"/>
    </row>
    <row r="698">
      <c r="G698" s="3"/>
      <c r="H698" s="3" t="str">
        <f>vlookup(G698,'Bidding list 26'!$B$4:$G$270,6,0)</f>
        <v>#N/A</v>
      </c>
      <c r="M698" s="2"/>
      <c r="N698" s="2"/>
    </row>
    <row r="699">
      <c r="G699" s="3"/>
      <c r="H699" s="3" t="str">
        <f>vlookup(G699,'Bidding list 26'!$B$4:$G$270,6,0)</f>
        <v>#N/A</v>
      </c>
      <c r="M699" s="2"/>
      <c r="N699" s="2"/>
    </row>
    <row r="700">
      <c r="G700" s="3"/>
      <c r="H700" s="3" t="str">
        <f>vlookup(G700,'Bidding list 26'!$B$4:$G$270,6,0)</f>
        <v>#N/A</v>
      </c>
      <c r="M700" s="2"/>
      <c r="N700" s="2"/>
    </row>
    <row r="701">
      <c r="G701" s="3"/>
      <c r="H701" s="3" t="str">
        <f>vlookup(G701,'Bidding list 26'!$B$4:$G$270,6,0)</f>
        <v>#N/A</v>
      </c>
      <c r="M701" s="2"/>
      <c r="N701" s="2"/>
    </row>
    <row r="702">
      <c r="G702" s="3"/>
      <c r="H702" s="3" t="str">
        <f>vlookup(G702,'Bidding list 26'!$B$4:$G$270,6,0)</f>
        <v>#N/A</v>
      </c>
      <c r="M702" s="2"/>
      <c r="N702" s="2"/>
    </row>
    <row r="703">
      <c r="G703" s="3"/>
      <c r="H703" s="3" t="str">
        <f>vlookup(G703,'Bidding list 26'!$B$4:$G$270,6,0)</f>
        <v>#N/A</v>
      </c>
      <c r="M703" s="2"/>
      <c r="N703" s="2"/>
    </row>
    <row r="704">
      <c r="G704" s="3"/>
      <c r="H704" s="3" t="str">
        <f>vlookup(G704,'Bidding list 26'!$B$4:$G$270,6,0)</f>
        <v>#N/A</v>
      </c>
      <c r="M704" s="2"/>
      <c r="N704" s="2"/>
    </row>
    <row r="705">
      <c r="G705" s="3"/>
      <c r="H705" s="3" t="str">
        <f>vlookup(G705,'Bidding list 26'!$B$4:$G$270,6,0)</f>
        <v>#N/A</v>
      </c>
      <c r="M705" s="2"/>
      <c r="N705" s="2"/>
    </row>
    <row r="706">
      <c r="G706" s="3"/>
      <c r="H706" s="3" t="str">
        <f>vlookup(G706,'Bidding list 26'!$B$4:$G$270,6,0)</f>
        <v>#N/A</v>
      </c>
      <c r="M706" s="2"/>
      <c r="N706" s="2"/>
    </row>
    <row r="707">
      <c r="G707" s="3"/>
      <c r="H707" s="3" t="str">
        <f>vlookup(G707,'Bidding list 26'!$B$4:$G$270,6,0)</f>
        <v>#N/A</v>
      </c>
      <c r="M707" s="2"/>
      <c r="N707" s="2"/>
    </row>
    <row r="708">
      <c r="G708" s="3"/>
      <c r="H708" s="3" t="str">
        <f>vlookup(G708,'Bidding list 26'!$B$4:$G$270,6,0)</f>
        <v>#N/A</v>
      </c>
      <c r="M708" s="2"/>
      <c r="N708" s="2"/>
    </row>
    <row r="709">
      <c r="G709" s="3"/>
      <c r="H709" s="3" t="str">
        <f>vlookup(G709,'Bidding list 26'!$B$4:$G$270,6,0)</f>
        <v>#N/A</v>
      </c>
      <c r="M709" s="2"/>
      <c r="N709" s="2"/>
    </row>
    <row r="710">
      <c r="G710" s="3"/>
      <c r="H710" s="3" t="str">
        <f>vlookup(G710,'Bidding list 26'!$B$4:$G$270,6,0)</f>
        <v>#N/A</v>
      </c>
      <c r="M710" s="2"/>
      <c r="N710" s="2"/>
    </row>
    <row r="711">
      <c r="G711" s="3"/>
      <c r="H711" s="3" t="str">
        <f>vlookup(G711,'Bidding list 26'!$B$4:$G$270,6,0)</f>
        <v>#N/A</v>
      </c>
      <c r="M711" s="2"/>
      <c r="N711" s="2"/>
    </row>
    <row r="712">
      <c r="G712" s="3"/>
      <c r="H712" s="3" t="str">
        <f>vlookup(G712,'Bidding list 26'!$B$4:$G$270,6,0)</f>
        <v>#N/A</v>
      </c>
      <c r="M712" s="2"/>
      <c r="N712" s="2"/>
    </row>
    <row r="713">
      <c r="G713" s="3"/>
      <c r="H713" s="3" t="str">
        <f>vlookup(G713,'Bidding list 26'!$B$4:$G$270,6,0)</f>
        <v>#N/A</v>
      </c>
      <c r="M713" s="2"/>
      <c r="N713" s="2"/>
    </row>
    <row r="714">
      <c r="G714" s="3"/>
      <c r="H714" s="3" t="str">
        <f>vlookup(G714,'Bidding list 26'!$B$4:$G$270,6,0)</f>
        <v>#N/A</v>
      </c>
      <c r="M714" s="2"/>
      <c r="N714" s="2"/>
    </row>
    <row r="715">
      <c r="G715" s="3"/>
      <c r="H715" s="3" t="str">
        <f>vlookup(G715,'Bidding list 26'!$B$4:$G$270,6,0)</f>
        <v>#N/A</v>
      </c>
      <c r="M715" s="2"/>
      <c r="N715" s="2"/>
    </row>
    <row r="716">
      <c r="G716" s="3"/>
      <c r="H716" s="3" t="str">
        <f>vlookup(G716,'Bidding list 26'!$B$4:$G$270,6,0)</f>
        <v>#N/A</v>
      </c>
      <c r="M716" s="2"/>
      <c r="N716" s="2"/>
    </row>
    <row r="717">
      <c r="G717" s="3"/>
      <c r="H717" s="3" t="str">
        <f>vlookup(G717,'Bidding list 26'!$B$4:$G$270,6,0)</f>
        <v>#N/A</v>
      </c>
      <c r="M717" s="2"/>
      <c r="N717" s="2"/>
    </row>
    <row r="718">
      <c r="G718" s="3"/>
      <c r="H718" s="3" t="str">
        <f>vlookup(G718,'Bidding list 26'!$B$4:$G$270,6,0)</f>
        <v>#N/A</v>
      </c>
      <c r="M718" s="2"/>
      <c r="N718" s="2"/>
    </row>
    <row r="719">
      <c r="G719" s="3"/>
      <c r="H719" s="3" t="str">
        <f>vlookup(G719,'Bidding list 26'!$B$4:$G$270,6,0)</f>
        <v>#N/A</v>
      </c>
      <c r="M719" s="2"/>
      <c r="N719" s="2"/>
    </row>
    <row r="720">
      <c r="G720" s="3"/>
      <c r="H720" s="3" t="str">
        <f>vlookup(G720,'Bidding list 26'!$B$4:$G$270,6,0)</f>
        <v>#N/A</v>
      </c>
      <c r="M720" s="2"/>
      <c r="N720" s="2"/>
    </row>
    <row r="721">
      <c r="G721" s="3"/>
      <c r="H721" s="3" t="str">
        <f>vlookup(G721,'Bidding list 26'!$B$4:$G$270,6,0)</f>
        <v>#N/A</v>
      </c>
      <c r="M721" s="2"/>
      <c r="N721" s="2"/>
    </row>
    <row r="722">
      <c r="G722" s="3"/>
      <c r="H722" s="3" t="str">
        <f>vlookup(G722,'Bidding list 26'!$B$4:$G$270,6,0)</f>
        <v>#N/A</v>
      </c>
      <c r="M722" s="2"/>
      <c r="N722" s="2"/>
    </row>
    <row r="723">
      <c r="G723" s="3"/>
      <c r="H723" s="3" t="str">
        <f>vlookup(G723,'Bidding list 26'!$B$4:$G$270,6,0)</f>
        <v>#N/A</v>
      </c>
      <c r="M723" s="2"/>
      <c r="N723" s="2"/>
    </row>
    <row r="724">
      <c r="G724" s="3"/>
      <c r="H724" s="3" t="str">
        <f>vlookup(G724,'Bidding list 26'!$B$4:$G$270,6,0)</f>
        <v>#N/A</v>
      </c>
      <c r="M724" s="2"/>
      <c r="N724" s="2"/>
    </row>
    <row r="725">
      <c r="G725" s="3"/>
      <c r="H725" s="3" t="str">
        <f>vlookup(G725,'Bidding list 26'!$B$4:$G$270,6,0)</f>
        <v>#N/A</v>
      </c>
      <c r="M725" s="2"/>
      <c r="N725" s="2"/>
    </row>
    <row r="726">
      <c r="G726" s="3"/>
      <c r="H726" s="3" t="str">
        <f>vlookup(G726,'Bidding list 26'!$B$4:$G$270,6,0)</f>
        <v>#N/A</v>
      </c>
      <c r="M726" s="2"/>
      <c r="N726" s="2"/>
    </row>
    <row r="727">
      <c r="G727" s="3"/>
      <c r="H727" s="3" t="str">
        <f>vlookup(G727,'Bidding list 26'!$B$4:$G$270,6,0)</f>
        <v>#N/A</v>
      </c>
      <c r="M727" s="2"/>
      <c r="N727" s="2"/>
    </row>
    <row r="728">
      <c r="G728" s="3"/>
      <c r="H728" s="3" t="str">
        <f>vlookup(G728,'Bidding list 26'!$B$4:$G$270,6,0)</f>
        <v>#N/A</v>
      </c>
      <c r="M728" s="2"/>
      <c r="N728" s="2"/>
    </row>
    <row r="729">
      <c r="G729" s="3"/>
      <c r="H729" s="3" t="str">
        <f>vlookup(G729,'Bidding list 26'!$B$4:$G$270,6,0)</f>
        <v>#N/A</v>
      </c>
      <c r="M729" s="2"/>
      <c r="N729" s="2"/>
    </row>
    <row r="730">
      <c r="G730" s="3"/>
      <c r="H730" s="3" t="str">
        <f>vlookup(G730,'Bidding list 26'!$B$4:$G$270,6,0)</f>
        <v>#N/A</v>
      </c>
      <c r="M730" s="2"/>
      <c r="N730" s="2"/>
    </row>
    <row r="731">
      <c r="G731" s="3"/>
      <c r="H731" s="3" t="str">
        <f>vlookup(G731,'Bidding list 26'!$B$4:$G$270,6,0)</f>
        <v>#N/A</v>
      </c>
      <c r="M731" s="2"/>
      <c r="N731" s="2"/>
    </row>
    <row r="732">
      <c r="G732" s="3"/>
      <c r="H732" s="3" t="str">
        <f>vlookup(G732,'Bidding list 26'!$B$4:$G$270,6,0)</f>
        <v>#N/A</v>
      </c>
      <c r="M732" s="2"/>
      <c r="N732" s="2"/>
    </row>
    <row r="733">
      <c r="G733" s="3"/>
      <c r="H733" s="3" t="str">
        <f>vlookup(G733,'Bidding list 26'!$B$4:$G$270,6,0)</f>
        <v>#N/A</v>
      </c>
      <c r="M733" s="2"/>
      <c r="N733" s="2"/>
    </row>
    <row r="734">
      <c r="G734" s="3"/>
      <c r="H734" s="3" t="str">
        <f>vlookup(G734,'Bidding list 26'!$B$4:$G$270,6,0)</f>
        <v>#N/A</v>
      </c>
      <c r="M734" s="2"/>
      <c r="N734" s="2"/>
    </row>
    <row r="735">
      <c r="G735" s="3"/>
      <c r="H735" s="3" t="str">
        <f>vlookup(G735,'Bidding list 26'!$B$4:$G$270,6,0)</f>
        <v>#N/A</v>
      </c>
      <c r="M735" s="2"/>
      <c r="N735" s="2"/>
    </row>
    <row r="736">
      <c r="G736" s="3"/>
      <c r="H736" s="3" t="str">
        <f>vlookup(G736,'Bidding list 26'!$B$4:$G$270,6,0)</f>
        <v>#N/A</v>
      </c>
      <c r="M736" s="2"/>
      <c r="N736" s="2"/>
    </row>
    <row r="737">
      <c r="G737" s="3"/>
      <c r="H737" s="3" t="str">
        <f>vlookup(G737,'Bidding list 26'!$B$4:$G$270,6,0)</f>
        <v>#N/A</v>
      </c>
      <c r="M737" s="2"/>
      <c r="N737" s="2"/>
    </row>
    <row r="738">
      <c r="G738" s="3"/>
      <c r="H738" s="3" t="str">
        <f>vlookup(G738,'Bidding list 26'!$B$4:$G$270,6,0)</f>
        <v>#N/A</v>
      </c>
      <c r="M738" s="2"/>
      <c r="N738" s="2"/>
    </row>
    <row r="739">
      <c r="G739" s="3"/>
      <c r="H739" s="3" t="str">
        <f>vlookup(G739,'Bidding list 26'!$B$4:$G$270,6,0)</f>
        <v>#N/A</v>
      </c>
      <c r="M739" s="2"/>
      <c r="N739" s="2"/>
    </row>
    <row r="740">
      <c r="G740" s="3"/>
      <c r="H740" s="3" t="str">
        <f>vlookup(G740,'Bidding list 26'!$B$4:$G$270,6,0)</f>
        <v>#N/A</v>
      </c>
      <c r="M740" s="2"/>
      <c r="N740" s="2"/>
    </row>
    <row r="741">
      <c r="G741" s="3"/>
      <c r="H741" s="3" t="str">
        <f>vlookup(G741,'Bidding list 26'!$B$4:$G$270,6,0)</f>
        <v>#N/A</v>
      </c>
      <c r="M741" s="2"/>
      <c r="N741" s="2"/>
    </row>
    <row r="742">
      <c r="G742" s="3"/>
      <c r="H742" s="3" t="str">
        <f>vlookup(G742,'Bidding list 26'!$B$4:$G$270,6,0)</f>
        <v>#N/A</v>
      </c>
      <c r="M742" s="2"/>
      <c r="N742" s="2"/>
    </row>
    <row r="743">
      <c r="G743" s="3"/>
      <c r="H743" s="3" t="str">
        <f>vlookup(G743,'Bidding list 26'!$B$4:$G$270,6,0)</f>
        <v>#N/A</v>
      </c>
      <c r="M743" s="2"/>
      <c r="N743" s="2"/>
    </row>
    <row r="744">
      <c r="G744" s="3"/>
      <c r="H744" s="3" t="str">
        <f>vlookup(G744,'Bidding list 26'!$B$4:$G$270,6,0)</f>
        <v>#N/A</v>
      </c>
      <c r="M744" s="2"/>
      <c r="N744" s="2"/>
    </row>
    <row r="745">
      <c r="G745" s="3"/>
      <c r="H745" s="3" t="str">
        <f>vlookup(G745,'Bidding list 26'!$B$4:$G$270,6,0)</f>
        <v>#N/A</v>
      </c>
      <c r="M745" s="2"/>
      <c r="N745" s="2"/>
    </row>
    <row r="746">
      <c r="G746" s="3"/>
      <c r="H746" s="3" t="str">
        <f>vlookup(G746,'Bidding list 26'!$B$4:$G$270,6,0)</f>
        <v>#N/A</v>
      </c>
      <c r="M746" s="2"/>
      <c r="N746" s="2"/>
    </row>
    <row r="747">
      <c r="G747" s="3"/>
      <c r="H747" s="3" t="str">
        <f>vlookup(G747,'Bidding list 26'!$B$4:$G$270,6,0)</f>
        <v>#N/A</v>
      </c>
      <c r="M747" s="2"/>
      <c r="N747" s="2"/>
    </row>
    <row r="748">
      <c r="G748" s="3"/>
      <c r="H748" s="3" t="str">
        <f>vlookup(G748,'Bidding list 26'!$B$4:$G$270,6,0)</f>
        <v>#N/A</v>
      </c>
      <c r="M748" s="2"/>
      <c r="N748" s="2"/>
    </row>
    <row r="749">
      <c r="G749" s="3"/>
      <c r="H749" s="3" t="str">
        <f>vlookup(G749,'Bidding list 26'!$B$4:$G$270,6,0)</f>
        <v>#N/A</v>
      </c>
      <c r="M749" s="2"/>
      <c r="N749" s="2"/>
    </row>
    <row r="750">
      <c r="G750" s="3"/>
      <c r="H750" s="3" t="str">
        <f>vlookup(G750,'Bidding list 26'!$B$4:$G$270,6,0)</f>
        <v>#N/A</v>
      </c>
      <c r="M750" s="2"/>
      <c r="N750" s="2"/>
    </row>
    <row r="751">
      <c r="G751" s="3"/>
      <c r="H751" s="3" t="str">
        <f>vlookup(G751,'Bidding list 26'!$B$4:$G$270,6,0)</f>
        <v>#N/A</v>
      </c>
      <c r="M751" s="2"/>
      <c r="N751" s="2"/>
    </row>
    <row r="752">
      <c r="G752" s="3"/>
      <c r="H752" s="3" t="str">
        <f>vlookup(G752,'Bidding list 26'!$B$4:$G$270,6,0)</f>
        <v>#N/A</v>
      </c>
      <c r="M752" s="2"/>
      <c r="N752" s="2"/>
    </row>
    <row r="753">
      <c r="G753" s="3"/>
      <c r="H753" s="3" t="str">
        <f>vlookup(G753,'Bidding list 26'!$B$4:$G$270,6,0)</f>
        <v>#N/A</v>
      </c>
      <c r="M753" s="2"/>
      <c r="N753" s="2"/>
    </row>
    <row r="754">
      <c r="G754" s="3"/>
      <c r="H754" s="3" t="str">
        <f>vlookup(G754,'Bidding list 26'!$B$4:$G$270,6,0)</f>
        <v>#N/A</v>
      </c>
      <c r="M754" s="2"/>
      <c r="N754" s="2"/>
    </row>
    <row r="755">
      <c r="G755" s="3"/>
      <c r="H755" s="3" t="str">
        <f>vlookup(G755,'Bidding list 26'!$B$4:$G$270,6,0)</f>
        <v>#N/A</v>
      </c>
      <c r="M755" s="2"/>
      <c r="N755" s="2"/>
    </row>
    <row r="756">
      <c r="G756" s="3"/>
      <c r="H756" s="3" t="str">
        <f>vlookup(G756,'Bidding list 26'!$B$4:$G$270,6,0)</f>
        <v>#N/A</v>
      </c>
      <c r="M756" s="2"/>
      <c r="N756" s="2"/>
    </row>
    <row r="757">
      <c r="G757" s="3"/>
      <c r="H757" s="3" t="str">
        <f>vlookup(G757,'Bidding list 26'!$B$4:$G$270,6,0)</f>
        <v>#N/A</v>
      </c>
      <c r="M757" s="2"/>
      <c r="N757" s="2"/>
    </row>
    <row r="758">
      <c r="G758" s="3"/>
      <c r="H758" s="3" t="str">
        <f>vlookup(G758,'Bidding list 26'!$B$4:$G$270,6,0)</f>
        <v>#N/A</v>
      </c>
      <c r="M758" s="2"/>
      <c r="N758" s="2"/>
    </row>
    <row r="759">
      <c r="G759" s="3"/>
      <c r="H759" s="3" t="str">
        <f>vlookup(G759,'Bidding list 26'!$B$4:$G$270,6,0)</f>
        <v>#N/A</v>
      </c>
      <c r="M759" s="2"/>
      <c r="N759" s="2"/>
    </row>
    <row r="760">
      <c r="G760" s="3"/>
      <c r="H760" s="3" t="str">
        <f>vlookup(G760,'Bidding list 26'!$B$4:$G$270,6,0)</f>
        <v>#N/A</v>
      </c>
      <c r="M760" s="2"/>
      <c r="N760" s="2"/>
    </row>
    <row r="761">
      <c r="G761" s="3"/>
      <c r="H761" s="3" t="str">
        <f>vlookup(G761,'Bidding list 26'!$B$4:$G$270,6,0)</f>
        <v>#N/A</v>
      </c>
      <c r="M761" s="2"/>
      <c r="N761" s="2"/>
    </row>
    <row r="762">
      <c r="G762" s="3"/>
      <c r="H762" s="3" t="str">
        <f>vlookup(G762,'Bidding list 26'!$B$4:$G$270,6,0)</f>
        <v>#N/A</v>
      </c>
      <c r="M762" s="2"/>
      <c r="N762" s="2"/>
    </row>
    <row r="763">
      <c r="G763" s="3"/>
      <c r="H763" s="3" t="str">
        <f>vlookup(G763,'Bidding list 26'!$B$4:$G$270,6,0)</f>
        <v>#N/A</v>
      </c>
      <c r="M763" s="2"/>
      <c r="N763" s="2"/>
    </row>
    <row r="764">
      <c r="G764" s="3"/>
      <c r="H764" s="3" t="str">
        <f>vlookup(G764,'Bidding list 26'!$B$4:$G$270,6,0)</f>
        <v>#N/A</v>
      </c>
      <c r="M764" s="2"/>
      <c r="N764" s="2"/>
    </row>
    <row r="765">
      <c r="G765" s="3"/>
      <c r="H765" s="3" t="str">
        <f>vlookup(G765,'Bidding list 26'!$B$4:$G$270,6,0)</f>
        <v>#N/A</v>
      </c>
      <c r="M765" s="2"/>
      <c r="N765" s="2"/>
    </row>
    <row r="766">
      <c r="G766" s="3"/>
      <c r="H766" s="3" t="str">
        <f>vlookup(G766,'Bidding list 26'!$B$4:$G$270,6,0)</f>
        <v>#N/A</v>
      </c>
      <c r="M766" s="2"/>
      <c r="N766" s="2"/>
    </row>
    <row r="767">
      <c r="G767" s="3"/>
      <c r="H767" s="3" t="str">
        <f>vlookup(G767,'Bidding list 26'!$B$4:$G$270,6,0)</f>
        <v>#N/A</v>
      </c>
      <c r="M767" s="2"/>
      <c r="N767" s="2"/>
    </row>
    <row r="768">
      <c r="G768" s="3"/>
      <c r="H768" s="3" t="str">
        <f>vlookup(G768,'Bidding list 26'!$B$4:$G$270,6,0)</f>
        <v>#N/A</v>
      </c>
      <c r="M768" s="2"/>
      <c r="N768" s="2"/>
    </row>
    <row r="769">
      <c r="G769" s="3"/>
      <c r="H769" s="3" t="str">
        <f>vlookup(G769,'Bidding list 26'!$B$4:$G$270,6,0)</f>
        <v>#N/A</v>
      </c>
      <c r="M769" s="2"/>
      <c r="N769" s="2"/>
    </row>
    <row r="770">
      <c r="G770" s="3"/>
      <c r="H770" s="3" t="str">
        <f>vlookup(G770,'Bidding list 26'!$B$4:$G$270,6,0)</f>
        <v>#N/A</v>
      </c>
      <c r="M770" s="2"/>
      <c r="N770" s="2"/>
    </row>
    <row r="771">
      <c r="G771" s="3"/>
      <c r="H771" s="3" t="str">
        <f>vlookup(G771,'Bidding list 26'!$B$4:$G$270,6,0)</f>
        <v>#N/A</v>
      </c>
      <c r="M771" s="2"/>
      <c r="N771" s="2"/>
    </row>
    <row r="772">
      <c r="G772" s="3"/>
      <c r="H772" s="3" t="str">
        <f>vlookup(G772,'Bidding list 26'!$B$4:$G$270,6,0)</f>
        <v>#N/A</v>
      </c>
      <c r="M772" s="2"/>
      <c r="N772" s="2"/>
    </row>
    <row r="773">
      <c r="G773" s="3"/>
      <c r="H773" s="3" t="str">
        <f>vlookup(G773,'Bidding list 26'!$B$4:$G$270,6,0)</f>
        <v>#N/A</v>
      </c>
      <c r="M773" s="2"/>
      <c r="N773" s="2"/>
    </row>
    <row r="774">
      <c r="G774" s="3"/>
      <c r="H774" s="3" t="str">
        <f>vlookup(G774,'Bidding list 26'!$B$4:$G$270,6,0)</f>
        <v>#N/A</v>
      </c>
      <c r="M774" s="2"/>
      <c r="N774" s="2"/>
    </row>
    <row r="775">
      <c r="G775" s="3"/>
      <c r="H775" s="3" t="str">
        <f>vlookup(G775,'Bidding list 26'!$B$4:$G$270,6,0)</f>
        <v>#N/A</v>
      </c>
      <c r="M775" s="2"/>
      <c r="N775" s="2"/>
    </row>
    <row r="776">
      <c r="G776" s="3"/>
      <c r="H776" s="3" t="str">
        <f>vlookup(G776,'Bidding list 26'!$B$4:$G$270,6,0)</f>
        <v>#N/A</v>
      </c>
      <c r="M776" s="2"/>
      <c r="N776" s="2"/>
    </row>
    <row r="777">
      <c r="G777" s="3"/>
      <c r="H777" s="3" t="str">
        <f>vlookup(G777,'Bidding list 26'!$B$4:$G$270,6,0)</f>
        <v>#N/A</v>
      </c>
      <c r="M777" s="2"/>
      <c r="N777" s="2"/>
    </row>
    <row r="778">
      <c r="G778" s="3"/>
      <c r="H778" s="3" t="str">
        <f>vlookup(G778,'Bidding list 26'!$B$4:$G$270,6,0)</f>
        <v>#N/A</v>
      </c>
      <c r="M778" s="2"/>
      <c r="N778" s="2"/>
    </row>
    <row r="779">
      <c r="G779" s="3"/>
      <c r="H779" s="3" t="str">
        <f>vlookup(G779,'Bidding list 26'!$B$4:$G$270,6,0)</f>
        <v>#N/A</v>
      </c>
      <c r="M779" s="2"/>
      <c r="N779" s="2"/>
    </row>
    <row r="780">
      <c r="G780" s="3"/>
      <c r="H780" s="3" t="str">
        <f>vlookup(G780,'Bidding list 26'!$B$4:$G$270,6,0)</f>
        <v>#N/A</v>
      </c>
      <c r="M780" s="2"/>
      <c r="N780" s="2"/>
    </row>
    <row r="781">
      <c r="G781" s="3"/>
      <c r="H781" s="3" t="str">
        <f>vlookup(G781,'Bidding list 26'!$B$4:$G$270,6,0)</f>
        <v>#N/A</v>
      </c>
      <c r="M781" s="2"/>
      <c r="N781" s="2"/>
    </row>
    <row r="782">
      <c r="G782" s="3"/>
      <c r="H782" s="3" t="str">
        <f>vlookup(G782,'Bidding list 26'!$B$4:$G$270,6,0)</f>
        <v>#N/A</v>
      </c>
      <c r="M782" s="2"/>
      <c r="N782" s="2"/>
    </row>
    <row r="783">
      <c r="G783" s="3"/>
      <c r="H783" s="3" t="str">
        <f>vlookup(G783,'Bidding list 26'!$B$4:$G$270,6,0)</f>
        <v>#N/A</v>
      </c>
      <c r="M783" s="2"/>
      <c r="N783" s="2"/>
    </row>
    <row r="784">
      <c r="G784" s="3"/>
      <c r="H784" s="3" t="str">
        <f>vlookup(G784,'Bidding list 26'!$B$4:$G$270,6,0)</f>
        <v>#N/A</v>
      </c>
      <c r="M784" s="2"/>
      <c r="N784" s="2"/>
    </row>
    <row r="785">
      <c r="G785" s="3"/>
      <c r="H785" s="3" t="str">
        <f>vlookup(G785,'Bidding list 26'!$B$4:$G$270,6,0)</f>
        <v>#N/A</v>
      </c>
      <c r="M785" s="2"/>
      <c r="N785" s="2"/>
    </row>
    <row r="786">
      <c r="G786" s="3"/>
      <c r="H786" s="3" t="str">
        <f>vlookup(G786,'Bidding list 26'!$B$4:$G$270,6,0)</f>
        <v>#N/A</v>
      </c>
      <c r="M786" s="2"/>
      <c r="N786" s="2"/>
    </row>
    <row r="787">
      <c r="G787" s="3"/>
      <c r="H787" s="3" t="str">
        <f>vlookup(G787,'Bidding list 26'!$B$4:$G$270,6,0)</f>
        <v>#N/A</v>
      </c>
      <c r="M787" s="2"/>
      <c r="N787" s="2"/>
    </row>
    <row r="788">
      <c r="G788" s="3"/>
      <c r="H788" s="3" t="str">
        <f>vlookup(G788,'Bidding list 26'!$B$4:$G$270,6,0)</f>
        <v>#N/A</v>
      </c>
      <c r="M788" s="2"/>
      <c r="N788" s="2"/>
    </row>
    <row r="789">
      <c r="G789" s="3"/>
      <c r="H789" s="3" t="str">
        <f>vlookup(G789,'Bidding list 26'!$B$4:$G$270,6,0)</f>
        <v>#N/A</v>
      </c>
      <c r="M789" s="2"/>
      <c r="N789" s="2"/>
    </row>
    <row r="790">
      <c r="G790" s="3"/>
      <c r="H790" s="3" t="str">
        <f>vlookup(G790,'Bidding list 26'!$B$4:$G$270,6,0)</f>
        <v>#N/A</v>
      </c>
      <c r="M790" s="2"/>
      <c r="N790" s="2"/>
    </row>
    <row r="791">
      <c r="G791" s="3"/>
      <c r="H791" s="3" t="str">
        <f>vlookup(G791,'Bidding list 26'!$B$4:$G$270,6,0)</f>
        <v>#N/A</v>
      </c>
      <c r="M791" s="2"/>
      <c r="N791" s="2"/>
    </row>
    <row r="792">
      <c r="G792" s="3"/>
      <c r="H792" s="3" t="str">
        <f>vlookup(G792,'Bidding list 26'!$B$4:$G$270,6,0)</f>
        <v>#N/A</v>
      </c>
      <c r="M792" s="2"/>
      <c r="N792" s="2"/>
    </row>
    <row r="793">
      <c r="G793" s="3"/>
      <c r="H793" s="3" t="str">
        <f>vlookup(G793,'Bidding list 26'!$B$4:$G$270,6,0)</f>
        <v>#N/A</v>
      </c>
      <c r="M793" s="2"/>
      <c r="N793" s="2"/>
    </row>
    <row r="794">
      <c r="G794" s="3"/>
      <c r="H794" s="3" t="str">
        <f>vlookup(G794,'Bidding list 26'!$B$4:$G$270,6,0)</f>
        <v>#N/A</v>
      </c>
      <c r="M794" s="2"/>
      <c r="N794" s="2"/>
    </row>
    <row r="795">
      <c r="G795" s="3"/>
      <c r="H795" s="3" t="str">
        <f>vlookup(G795,'Bidding list 26'!$B$4:$G$270,6,0)</f>
        <v>#N/A</v>
      </c>
      <c r="M795" s="2"/>
      <c r="N795" s="2"/>
    </row>
    <row r="796">
      <c r="G796" s="3"/>
      <c r="H796" s="3" t="str">
        <f>vlookup(G796,'Bidding list 26'!$B$4:$G$270,6,0)</f>
        <v>#N/A</v>
      </c>
      <c r="M796" s="2"/>
      <c r="N796" s="2"/>
    </row>
    <row r="797">
      <c r="G797" s="3"/>
      <c r="H797" s="3" t="str">
        <f>vlookup(G797,'Bidding list 26'!$B$4:$G$270,6,0)</f>
        <v>#N/A</v>
      </c>
      <c r="M797" s="2"/>
      <c r="N797" s="2"/>
    </row>
    <row r="798">
      <c r="G798" s="3"/>
      <c r="H798" s="3" t="str">
        <f>vlookup(G798,'Bidding list 26'!$B$4:$G$270,6,0)</f>
        <v>#N/A</v>
      </c>
      <c r="M798" s="2"/>
      <c r="N798" s="2"/>
    </row>
    <row r="799">
      <c r="G799" s="3"/>
      <c r="H799" s="3" t="str">
        <f>vlookup(G799,'Bidding list 26'!$B$4:$G$270,6,0)</f>
        <v>#N/A</v>
      </c>
      <c r="M799" s="2"/>
      <c r="N799" s="2"/>
    </row>
    <row r="800">
      <c r="G800" s="3"/>
      <c r="H800" s="3" t="str">
        <f>vlookup(G800,'Bidding list 26'!$B$4:$G$270,6,0)</f>
        <v>#N/A</v>
      </c>
      <c r="M800" s="2"/>
      <c r="N800" s="2"/>
    </row>
    <row r="801">
      <c r="G801" s="3"/>
      <c r="H801" s="3" t="str">
        <f>vlookup(G801,'Bidding list 26'!$B$4:$G$270,6,0)</f>
        <v>#N/A</v>
      </c>
      <c r="M801" s="2"/>
      <c r="N801" s="2"/>
    </row>
    <row r="802">
      <c r="G802" s="3"/>
      <c r="H802" s="3" t="str">
        <f>vlookup(G802,'Bidding list 26'!$B$4:$G$270,6,0)</f>
        <v>#N/A</v>
      </c>
      <c r="M802" s="2"/>
      <c r="N802" s="2"/>
    </row>
    <row r="803">
      <c r="G803" s="3"/>
      <c r="H803" s="3" t="str">
        <f>vlookup(G803,'Bidding list 26'!$B$4:$G$270,6,0)</f>
        <v>#N/A</v>
      </c>
      <c r="M803" s="2"/>
      <c r="N803" s="2"/>
    </row>
    <row r="804">
      <c r="G804" s="3"/>
      <c r="H804" s="3" t="str">
        <f>vlookup(G804,'Bidding list 26'!$B$4:$G$270,6,0)</f>
        <v>#N/A</v>
      </c>
      <c r="M804" s="2"/>
      <c r="N804" s="2"/>
    </row>
    <row r="805">
      <c r="G805" s="3"/>
      <c r="H805" s="3" t="str">
        <f>vlookup(G805,'Bidding list 26'!$B$4:$G$270,6,0)</f>
        <v>#N/A</v>
      </c>
      <c r="M805" s="2"/>
      <c r="N805" s="2"/>
    </row>
    <row r="806">
      <c r="G806" s="3"/>
      <c r="H806" s="3" t="str">
        <f>vlookup(G806,'Bidding list 26'!$B$4:$G$270,6,0)</f>
        <v>#N/A</v>
      </c>
      <c r="M806" s="2"/>
      <c r="N806" s="2"/>
    </row>
    <row r="807">
      <c r="G807" s="3"/>
      <c r="H807" s="3" t="str">
        <f>vlookup(G807,'Bidding list 26'!$B$4:$G$270,6,0)</f>
        <v>#N/A</v>
      </c>
      <c r="M807" s="2"/>
      <c r="N807" s="2"/>
    </row>
    <row r="808">
      <c r="G808" s="3"/>
      <c r="H808" s="3" t="str">
        <f>vlookup(G808,'Bidding list 26'!$B$4:$G$270,6,0)</f>
        <v>#N/A</v>
      </c>
      <c r="M808" s="2"/>
      <c r="N808" s="2"/>
    </row>
    <row r="809">
      <c r="G809" s="3"/>
      <c r="H809" s="3" t="str">
        <f>vlookup(G809,'Bidding list 26'!$B$4:$G$270,6,0)</f>
        <v>#N/A</v>
      </c>
      <c r="M809" s="2"/>
      <c r="N809" s="2"/>
    </row>
    <row r="810">
      <c r="G810" s="3"/>
      <c r="H810" s="3" t="str">
        <f>vlookup(G810,'Bidding list 26'!$B$4:$G$270,6,0)</f>
        <v>#N/A</v>
      </c>
      <c r="M810" s="2"/>
      <c r="N810" s="2"/>
    </row>
    <row r="811">
      <c r="G811" s="3"/>
      <c r="H811" s="3" t="str">
        <f>vlookup(G811,'Bidding list 26'!$B$4:$G$270,6,0)</f>
        <v>#N/A</v>
      </c>
      <c r="M811" s="2"/>
      <c r="N811" s="2"/>
    </row>
    <row r="812">
      <c r="G812" s="3"/>
      <c r="H812" s="3" t="str">
        <f>vlookup(G812,'Bidding list 26'!$B$4:$G$270,6,0)</f>
        <v>#N/A</v>
      </c>
      <c r="M812" s="2"/>
      <c r="N812" s="2"/>
    </row>
    <row r="813">
      <c r="G813" s="3"/>
      <c r="H813" s="3" t="str">
        <f>vlookup(G813,'Bidding list 26'!$B$4:$G$270,6,0)</f>
        <v>#N/A</v>
      </c>
      <c r="M813" s="2"/>
      <c r="N813" s="2"/>
    </row>
    <row r="814">
      <c r="G814" s="3"/>
      <c r="H814" s="3" t="str">
        <f>vlookup(G814,'Bidding list 26'!$B$4:$G$270,6,0)</f>
        <v>#N/A</v>
      </c>
      <c r="M814" s="2"/>
      <c r="N814" s="2"/>
    </row>
    <row r="815">
      <c r="G815" s="3"/>
      <c r="H815" s="3" t="str">
        <f>vlookup(G815,'Bidding list 26'!$B$4:$G$270,6,0)</f>
        <v>#N/A</v>
      </c>
      <c r="M815" s="2"/>
      <c r="N815" s="2"/>
    </row>
    <row r="816">
      <c r="G816" s="3"/>
      <c r="H816" s="3" t="str">
        <f>vlookup(G816,'Bidding list 26'!$B$4:$G$270,6,0)</f>
        <v>#N/A</v>
      </c>
      <c r="M816" s="2"/>
      <c r="N816" s="2"/>
    </row>
    <row r="817">
      <c r="G817" s="3"/>
      <c r="H817" s="3" t="str">
        <f>vlookup(G817,'Bidding list 26'!$B$4:$G$270,6,0)</f>
        <v>#N/A</v>
      </c>
      <c r="M817" s="2"/>
      <c r="N817" s="2"/>
    </row>
    <row r="818">
      <c r="G818" s="3"/>
      <c r="H818" s="3" t="str">
        <f>vlookup(G818,'Bidding list 26'!$B$4:$G$270,6,0)</f>
        <v>#N/A</v>
      </c>
      <c r="M818" s="2"/>
      <c r="N818" s="2"/>
    </row>
    <row r="819">
      <c r="G819" s="3"/>
      <c r="H819" s="3" t="str">
        <f>vlookup(G819,'Bidding list 26'!$B$4:$G$270,6,0)</f>
        <v>#N/A</v>
      </c>
      <c r="M819" s="2"/>
      <c r="N819" s="2"/>
    </row>
    <row r="820">
      <c r="G820" s="3"/>
      <c r="H820" s="3" t="str">
        <f>vlookup(G820,'Bidding list 26'!$B$4:$G$270,6,0)</f>
        <v>#N/A</v>
      </c>
      <c r="M820" s="2"/>
      <c r="N820" s="2"/>
    </row>
    <row r="821">
      <c r="G821" s="3"/>
      <c r="H821" s="3" t="str">
        <f>vlookup(G821,'Bidding list 26'!$B$4:$G$270,6,0)</f>
        <v>#N/A</v>
      </c>
      <c r="M821" s="2"/>
      <c r="N821" s="2"/>
    </row>
    <row r="822">
      <c r="G822" s="3"/>
      <c r="H822" s="3" t="str">
        <f>vlookup(G822,'Bidding list 26'!$B$4:$G$270,6,0)</f>
        <v>#N/A</v>
      </c>
      <c r="M822" s="2"/>
      <c r="N822" s="2"/>
    </row>
    <row r="823">
      <c r="G823" s="3"/>
      <c r="H823" s="3" t="str">
        <f>vlookup(G823,'Bidding list 26'!$B$4:$G$270,6,0)</f>
        <v>#N/A</v>
      </c>
      <c r="M823" s="2"/>
      <c r="N823" s="2"/>
    </row>
    <row r="824">
      <c r="G824" s="3"/>
      <c r="H824" s="3" t="str">
        <f>vlookup(G824,'Bidding list 26'!$B$4:$G$270,6,0)</f>
        <v>#N/A</v>
      </c>
      <c r="M824" s="2"/>
      <c r="N824" s="2"/>
    </row>
    <row r="825">
      <c r="G825" s="3"/>
      <c r="H825" s="3" t="str">
        <f>vlookup(G825,'Bidding list 26'!$B$4:$G$270,6,0)</f>
        <v>#N/A</v>
      </c>
      <c r="M825" s="2"/>
      <c r="N825" s="2"/>
    </row>
    <row r="826">
      <c r="G826" s="3"/>
      <c r="H826" s="3" t="str">
        <f>vlookup(G826,'Bidding list 26'!$B$4:$G$270,6,0)</f>
        <v>#N/A</v>
      </c>
      <c r="M826" s="2"/>
      <c r="N826" s="2"/>
    </row>
    <row r="827">
      <c r="G827" s="3"/>
      <c r="H827" s="3" t="str">
        <f>vlookup(G827,'Bidding list 26'!$B$4:$G$270,6,0)</f>
        <v>#N/A</v>
      </c>
      <c r="M827" s="2"/>
      <c r="N827" s="2"/>
    </row>
    <row r="828">
      <c r="G828" s="3"/>
      <c r="H828" s="3" t="str">
        <f>vlookup(G828,'Bidding list 26'!$B$4:$G$270,6,0)</f>
        <v>#N/A</v>
      </c>
      <c r="M828" s="2"/>
      <c r="N828" s="2"/>
    </row>
    <row r="829">
      <c r="G829" s="3"/>
      <c r="H829" s="3" t="str">
        <f>vlookup(G829,'Bidding list 26'!$B$4:$G$270,6,0)</f>
        <v>#N/A</v>
      </c>
      <c r="M829" s="2"/>
      <c r="N829" s="2"/>
    </row>
    <row r="830">
      <c r="G830" s="3"/>
      <c r="H830" s="3" t="str">
        <f>vlookup(G830,'Bidding list 26'!$B$4:$G$270,6,0)</f>
        <v>#N/A</v>
      </c>
      <c r="M830" s="2"/>
      <c r="N830" s="2"/>
    </row>
    <row r="831">
      <c r="G831" s="3"/>
      <c r="H831" s="3" t="str">
        <f>vlookup(G831,'Bidding list 26'!$B$4:$G$270,6,0)</f>
        <v>#N/A</v>
      </c>
      <c r="M831" s="2"/>
      <c r="N831" s="2"/>
    </row>
    <row r="832">
      <c r="G832" s="3"/>
      <c r="H832" s="3" t="str">
        <f>vlookup(G832,'Bidding list 26'!$B$4:$G$270,6,0)</f>
        <v>#N/A</v>
      </c>
      <c r="M832" s="2"/>
      <c r="N832" s="2"/>
    </row>
    <row r="833">
      <c r="G833" s="3"/>
      <c r="H833" s="3" t="str">
        <f>vlookup(G833,'Bidding list 26'!$B$4:$G$270,6,0)</f>
        <v>#N/A</v>
      </c>
      <c r="M833" s="2"/>
      <c r="N833" s="2"/>
    </row>
    <row r="834">
      <c r="G834" s="3"/>
      <c r="H834" s="3" t="str">
        <f>vlookup(G834,'Bidding list 26'!$B$4:$G$270,6,0)</f>
        <v>#N/A</v>
      </c>
      <c r="M834" s="2"/>
      <c r="N834" s="2"/>
    </row>
    <row r="835">
      <c r="G835" s="3"/>
      <c r="H835" s="3" t="str">
        <f>vlookup(G835,'Bidding list 26'!$B$4:$G$270,6,0)</f>
        <v>#N/A</v>
      </c>
      <c r="M835" s="2"/>
      <c r="N835" s="2"/>
    </row>
    <row r="836">
      <c r="G836" s="3"/>
      <c r="H836" s="3" t="str">
        <f>vlookup(G836,'Bidding list 26'!$B$4:$G$270,6,0)</f>
        <v>#N/A</v>
      </c>
      <c r="M836" s="2"/>
      <c r="N836" s="2"/>
    </row>
    <row r="837">
      <c r="G837" s="3"/>
      <c r="H837" s="3" t="str">
        <f>vlookup(G837,'Bidding list 26'!$B$4:$G$270,6,0)</f>
        <v>#N/A</v>
      </c>
      <c r="M837" s="2"/>
      <c r="N837" s="2"/>
    </row>
    <row r="838">
      <c r="G838" s="3"/>
      <c r="H838" s="3" t="str">
        <f>vlookup(G838,'Bidding list 26'!$B$4:$G$270,6,0)</f>
        <v>#N/A</v>
      </c>
      <c r="M838" s="2"/>
      <c r="N838" s="2"/>
    </row>
    <row r="839">
      <c r="G839" s="3"/>
      <c r="H839" s="3" t="str">
        <f>vlookup(G839,'Bidding list 26'!$B$4:$G$270,6,0)</f>
        <v>#N/A</v>
      </c>
      <c r="M839" s="2"/>
      <c r="N839" s="2"/>
    </row>
    <row r="840">
      <c r="G840" s="3"/>
      <c r="H840" s="3" t="str">
        <f>vlookup(G840,'Bidding list 26'!$B$4:$G$270,6,0)</f>
        <v>#N/A</v>
      </c>
      <c r="M840" s="2"/>
      <c r="N840" s="2"/>
    </row>
    <row r="841">
      <c r="G841" s="3"/>
      <c r="H841" s="3" t="str">
        <f>vlookup(G841,'Bidding list 26'!$B$4:$G$270,6,0)</f>
        <v>#N/A</v>
      </c>
      <c r="M841" s="2"/>
      <c r="N841" s="2"/>
    </row>
    <row r="842">
      <c r="G842" s="3"/>
      <c r="H842" s="3" t="str">
        <f>vlookup(G842,'Bidding list 26'!$B$4:$G$270,6,0)</f>
        <v>#N/A</v>
      </c>
      <c r="M842" s="2"/>
      <c r="N842" s="2"/>
    </row>
    <row r="843">
      <c r="G843" s="3"/>
      <c r="H843" s="3" t="str">
        <f>vlookup(G843,'Bidding list 26'!$B$4:$G$270,6,0)</f>
        <v>#N/A</v>
      </c>
      <c r="M843" s="2"/>
      <c r="N843" s="2"/>
    </row>
    <row r="844">
      <c r="G844" s="3"/>
      <c r="H844" s="3" t="str">
        <f>vlookup(G844,'Bidding list 26'!$B$4:$G$270,6,0)</f>
        <v>#N/A</v>
      </c>
      <c r="M844" s="2"/>
      <c r="N844" s="2"/>
    </row>
    <row r="845">
      <c r="G845" s="3"/>
      <c r="H845" s="3" t="str">
        <f>vlookup(G845,'Bidding list 26'!$B$4:$G$270,6,0)</f>
        <v>#N/A</v>
      </c>
      <c r="M845" s="2"/>
      <c r="N845" s="2"/>
    </row>
    <row r="846">
      <c r="G846" s="3"/>
      <c r="H846" s="3" t="str">
        <f>vlookup(G846,'Bidding list 26'!$B$4:$G$270,6,0)</f>
        <v>#N/A</v>
      </c>
      <c r="M846" s="2"/>
      <c r="N846" s="2"/>
    </row>
    <row r="847">
      <c r="G847" s="3"/>
      <c r="H847" s="3" t="str">
        <f>vlookup(G847,'Bidding list 26'!$B$4:$G$270,6,0)</f>
        <v>#N/A</v>
      </c>
      <c r="M847" s="2"/>
      <c r="N847" s="2"/>
    </row>
    <row r="848">
      <c r="G848" s="3"/>
      <c r="H848" s="3" t="str">
        <f>vlookup(G848,'Bidding list 26'!$B$4:$G$270,6,0)</f>
        <v>#N/A</v>
      </c>
      <c r="M848" s="2"/>
      <c r="N848" s="2"/>
    </row>
    <row r="849">
      <c r="G849" s="3"/>
      <c r="H849" s="3" t="str">
        <f>vlookup(G849,'Bidding list 26'!$B$4:$G$270,6,0)</f>
        <v>#N/A</v>
      </c>
      <c r="M849" s="2"/>
      <c r="N849" s="2"/>
    </row>
    <row r="850">
      <c r="G850" s="3"/>
      <c r="H850" s="3" t="str">
        <f>vlookup(G850,'Bidding list 26'!$B$4:$G$270,6,0)</f>
        <v>#N/A</v>
      </c>
      <c r="M850" s="2"/>
      <c r="N850" s="2"/>
    </row>
    <row r="851">
      <c r="G851" s="3"/>
      <c r="H851" s="3" t="str">
        <f>vlookup(G851,'Bidding list 26'!$B$4:$G$270,6,0)</f>
        <v>#N/A</v>
      </c>
      <c r="M851" s="2"/>
      <c r="N851" s="2"/>
    </row>
    <row r="852">
      <c r="G852" s="3"/>
      <c r="H852" s="3" t="str">
        <f>vlookup(G852,'Bidding list 26'!$B$4:$G$270,6,0)</f>
        <v>#N/A</v>
      </c>
      <c r="M852" s="2"/>
      <c r="N852" s="2"/>
    </row>
    <row r="853">
      <c r="G853" s="3"/>
      <c r="H853" s="3" t="str">
        <f>vlookup(G853,'Bidding list 26'!$B$4:$G$270,6,0)</f>
        <v>#N/A</v>
      </c>
      <c r="M853" s="2"/>
      <c r="N853" s="2"/>
    </row>
    <row r="854">
      <c r="G854" s="3"/>
      <c r="H854" s="3" t="str">
        <f>vlookup(G854,'Bidding list 26'!$B$4:$G$270,6,0)</f>
        <v>#N/A</v>
      </c>
      <c r="M854" s="2"/>
      <c r="N854" s="2"/>
    </row>
    <row r="855">
      <c r="G855" s="3"/>
      <c r="H855" s="3" t="str">
        <f>vlookup(G855,'Bidding list 26'!$B$4:$G$270,6,0)</f>
        <v>#N/A</v>
      </c>
      <c r="M855" s="2"/>
      <c r="N855" s="2"/>
    </row>
    <row r="856">
      <c r="G856" s="3"/>
      <c r="H856" s="3" t="str">
        <f>vlookup(G856,'Bidding list 26'!$B$4:$G$270,6,0)</f>
        <v>#N/A</v>
      </c>
      <c r="M856" s="2"/>
      <c r="N856" s="2"/>
    </row>
    <row r="857">
      <c r="G857" s="3"/>
      <c r="H857" s="3" t="str">
        <f>vlookup(G857,'Bidding list 26'!$B$4:$G$270,6,0)</f>
        <v>#N/A</v>
      </c>
      <c r="M857" s="2"/>
      <c r="N857" s="2"/>
    </row>
    <row r="858">
      <c r="G858" s="3"/>
      <c r="H858" s="3" t="str">
        <f>vlookup(G858,'Bidding list 26'!$B$4:$G$270,6,0)</f>
        <v>#N/A</v>
      </c>
      <c r="M858" s="2"/>
      <c r="N858" s="2"/>
    </row>
    <row r="859">
      <c r="G859" s="3"/>
      <c r="H859" s="3" t="str">
        <f>vlookup(G859,'Bidding list 26'!$B$4:$G$270,6,0)</f>
        <v>#N/A</v>
      </c>
      <c r="M859" s="2"/>
      <c r="N859" s="2"/>
    </row>
    <row r="860">
      <c r="G860" s="3"/>
      <c r="H860" s="3" t="str">
        <f>vlookup(G860,'Bidding list 26'!$B$4:$G$270,6,0)</f>
        <v>#N/A</v>
      </c>
      <c r="M860" s="2"/>
      <c r="N860" s="2"/>
    </row>
    <row r="861">
      <c r="G861" s="3"/>
      <c r="H861" s="3" t="str">
        <f>vlookup(G861,'Bidding list 26'!$B$4:$G$270,6,0)</f>
        <v>#N/A</v>
      </c>
      <c r="M861" s="2"/>
      <c r="N861" s="2"/>
    </row>
    <row r="862">
      <c r="G862" s="3"/>
      <c r="H862" s="3" t="str">
        <f>vlookup(G862,'Bidding list 26'!$B$4:$G$270,6,0)</f>
        <v>#N/A</v>
      </c>
      <c r="M862" s="2"/>
      <c r="N862" s="2"/>
    </row>
    <row r="863">
      <c r="G863" s="3"/>
      <c r="H863" s="3" t="str">
        <f>vlookup(G863,'Bidding list 26'!$B$4:$G$270,6,0)</f>
        <v>#N/A</v>
      </c>
      <c r="M863" s="2"/>
      <c r="N863" s="2"/>
    </row>
    <row r="864">
      <c r="G864" s="3"/>
      <c r="H864" s="3" t="str">
        <f>vlookup(G864,'Bidding list 26'!$B$4:$G$270,6,0)</f>
        <v>#N/A</v>
      </c>
      <c r="M864" s="2"/>
      <c r="N864" s="2"/>
    </row>
    <row r="865">
      <c r="G865" s="3"/>
      <c r="H865" s="3" t="str">
        <f>vlookup(G865,'Bidding list 26'!$B$4:$G$270,6,0)</f>
        <v>#N/A</v>
      </c>
      <c r="M865" s="2"/>
      <c r="N865" s="2"/>
    </row>
    <row r="866">
      <c r="G866" s="3"/>
      <c r="H866" s="3" t="str">
        <f>vlookup(G866,'Bidding list 26'!$B$4:$G$270,6,0)</f>
        <v>#N/A</v>
      </c>
      <c r="M866" s="2"/>
      <c r="N866" s="2"/>
    </row>
    <row r="867">
      <c r="G867" s="3"/>
      <c r="H867" s="3" t="str">
        <f>vlookup(G867,'Bidding list 26'!$B$4:$G$270,6,0)</f>
        <v>#N/A</v>
      </c>
      <c r="M867" s="2"/>
      <c r="N867" s="2"/>
    </row>
    <row r="868">
      <c r="G868" s="3"/>
      <c r="H868" s="3" t="str">
        <f>vlookup(G868,'Bidding list 26'!$B$4:$G$270,6,0)</f>
        <v>#N/A</v>
      </c>
      <c r="M868" s="2"/>
      <c r="N868" s="2"/>
    </row>
    <row r="869">
      <c r="G869" s="3"/>
      <c r="H869" s="3" t="str">
        <f>vlookup(G869,'Bidding list 26'!$B$4:$G$270,6,0)</f>
        <v>#N/A</v>
      </c>
      <c r="M869" s="2"/>
      <c r="N869" s="2"/>
    </row>
    <row r="870">
      <c r="G870" s="3"/>
      <c r="H870" s="3" t="str">
        <f>vlookup(G870,'Bidding list 26'!$B$4:$G$270,6,0)</f>
        <v>#N/A</v>
      </c>
      <c r="M870" s="2"/>
      <c r="N870" s="2"/>
    </row>
    <row r="871">
      <c r="G871" s="3"/>
      <c r="H871" s="3" t="str">
        <f>vlookup(G871,'Bidding list 26'!$B$4:$G$270,6,0)</f>
        <v>#N/A</v>
      </c>
      <c r="M871" s="2"/>
      <c r="N871" s="2"/>
    </row>
    <row r="872">
      <c r="G872" s="3"/>
      <c r="H872" s="3" t="str">
        <f>vlookup(G872,'Bidding list 26'!$B$4:$G$270,6,0)</f>
        <v>#N/A</v>
      </c>
      <c r="M872" s="2"/>
      <c r="N872" s="2"/>
    </row>
    <row r="873">
      <c r="G873" s="3"/>
      <c r="H873" s="3" t="str">
        <f>vlookup(G873,'Bidding list 26'!$B$4:$G$270,6,0)</f>
        <v>#N/A</v>
      </c>
      <c r="M873" s="2"/>
      <c r="N873" s="2"/>
    </row>
    <row r="874">
      <c r="G874" s="3"/>
      <c r="H874" s="3" t="str">
        <f>vlookup(G874,'Bidding list 26'!$B$4:$G$270,6,0)</f>
        <v>#N/A</v>
      </c>
      <c r="M874" s="2"/>
      <c r="N874" s="2"/>
    </row>
    <row r="875">
      <c r="G875" s="3"/>
      <c r="H875" s="3" t="str">
        <f>vlookup(G875,'Bidding list 26'!$B$4:$G$270,6,0)</f>
        <v>#N/A</v>
      </c>
      <c r="M875" s="2"/>
      <c r="N875" s="2"/>
    </row>
    <row r="876">
      <c r="G876" s="3"/>
      <c r="H876" s="3" t="str">
        <f>vlookup(G876,'Bidding list 26'!$B$4:$G$270,6,0)</f>
        <v>#N/A</v>
      </c>
      <c r="M876" s="2"/>
      <c r="N876" s="2"/>
    </row>
    <row r="877">
      <c r="G877" s="3"/>
      <c r="H877" s="3" t="str">
        <f>vlookup(G877,'Bidding list 26'!$B$4:$G$270,6,0)</f>
        <v>#N/A</v>
      </c>
      <c r="M877" s="2"/>
      <c r="N877" s="2"/>
    </row>
    <row r="878">
      <c r="G878" s="3"/>
      <c r="H878" s="3" t="str">
        <f>vlookup(G878,'Bidding list 26'!$B$4:$G$270,6,0)</f>
        <v>#N/A</v>
      </c>
      <c r="M878" s="2"/>
      <c r="N878" s="2"/>
    </row>
    <row r="879">
      <c r="G879" s="3"/>
      <c r="H879" s="3" t="str">
        <f>vlookup(G879,'Bidding list 26'!$B$4:$G$270,6,0)</f>
        <v>#N/A</v>
      </c>
      <c r="M879" s="2"/>
      <c r="N879" s="2"/>
    </row>
    <row r="880">
      <c r="G880" s="3"/>
      <c r="H880" s="3" t="str">
        <f>vlookup(G880,'Bidding list 26'!$B$4:$G$270,6,0)</f>
        <v>#N/A</v>
      </c>
      <c r="M880" s="2"/>
      <c r="N880" s="2"/>
    </row>
    <row r="881">
      <c r="G881" s="3"/>
      <c r="H881" s="3" t="str">
        <f>vlookup(G881,'Bidding list 26'!$B$4:$G$270,6,0)</f>
        <v>#N/A</v>
      </c>
      <c r="M881" s="2"/>
      <c r="N881" s="2"/>
    </row>
    <row r="882">
      <c r="G882" s="3"/>
      <c r="H882" s="3" t="str">
        <f>vlookup(G882,'Bidding list 26'!$B$4:$G$270,6,0)</f>
        <v>#N/A</v>
      </c>
      <c r="M882" s="2"/>
      <c r="N882" s="2"/>
    </row>
    <row r="883">
      <c r="G883" s="3"/>
      <c r="H883" s="3" t="str">
        <f>vlookup(G883,'Bidding list 26'!$B$4:$G$270,6,0)</f>
        <v>#N/A</v>
      </c>
      <c r="M883" s="2"/>
      <c r="N883" s="2"/>
    </row>
    <row r="884">
      <c r="G884" s="3"/>
      <c r="H884" s="3" t="str">
        <f>vlookup(G884,'Bidding list 26'!$B$4:$G$270,6,0)</f>
        <v>#N/A</v>
      </c>
      <c r="M884" s="2"/>
      <c r="N884" s="2"/>
    </row>
    <row r="885">
      <c r="G885" s="3"/>
      <c r="H885" s="3" t="str">
        <f>vlookup(G885,'Bidding list 26'!$B$4:$G$270,6,0)</f>
        <v>#N/A</v>
      </c>
      <c r="M885" s="2"/>
      <c r="N885" s="2"/>
    </row>
    <row r="886">
      <c r="G886" s="3"/>
      <c r="H886" s="3" t="str">
        <f>vlookup(G886,'Bidding list 26'!$B$4:$G$270,6,0)</f>
        <v>#N/A</v>
      </c>
      <c r="M886" s="2"/>
      <c r="N886" s="2"/>
    </row>
    <row r="887">
      <c r="G887" s="3"/>
      <c r="H887" s="3" t="str">
        <f>vlookup(G887,'Bidding list 26'!$B$4:$G$270,6,0)</f>
        <v>#N/A</v>
      </c>
      <c r="M887" s="2"/>
      <c r="N887" s="2"/>
    </row>
    <row r="888">
      <c r="G888" s="3"/>
      <c r="H888" s="3" t="str">
        <f>vlookup(G888,'Bidding list 26'!$B$4:$G$270,6,0)</f>
        <v>#N/A</v>
      </c>
      <c r="M888" s="2"/>
      <c r="N888" s="2"/>
    </row>
    <row r="889">
      <c r="G889" s="3"/>
      <c r="H889" s="3" t="str">
        <f>vlookup(G889,'Bidding list 26'!$B$4:$G$270,6,0)</f>
        <v>#N/A</v>
      </c>
      <c r="M889" s="2"/>
      <c r="N889" s="2"/>
    </row>
    <row r="890">
      <c r="G890" s="3"/>
      <c r="H890" s="3" t="str">
        <f>vlookup(G890,'Bidding list 26'!$B$4:$G$270,6,0)</f>
        <v>#N/A</v>
      </c>
      <c r="M890" s="2"/>
      <c r="N890" s="2"/>
    </row>
    <row r="891">
      <c r="G891" s="3"/>
      <c r="H891" s="3" t="str">
        <f>vlookup(G891,'Bidding list 26'!$B$4:$G$270,6,0)</f>
        <v>#N/A</v>
      </c>
      <c r="M891" s="2"/>
      <c r="N891" s="2"/>
    </row>
    <row r="892">
      <c r="G892" s="3"/>
      <c r="H892" s="3" t="str">
        <f>vlookup(G892,'Bidding list 26'!$B$4:$G$270,6,0)</f>
        <v>#N/A</v>
      </c>
      <c r="M892" s="2"/>
      <c r="N892" s="2"/>
    </row>
    <row r="893">
      <c r="G893" s="3"/>
      <c r="H893" s="3" t="str">
        <f>vlookup(G893,'Bidding list 26'!$B$4:$G$270,6,0)</f>
        <v>#N/A</v>
      </c>
      <c r="M893" s="2"/>
      <c r="N893" s="2"/>
    </row>
    <row r="894">
      <c r="G894" s="3"/>
      <c r="H894" s="3" t="str">
        <f>vlookup(G894,'Bidding list 26'!$B$4:$G$270,6,0)</f>
        <v>#N/A</v>
      </c>
      <c r="M894" s="2"/>
      <c r="N894" s="2"/>
    </row>
    <row r="895">
      <c r="G895" s="3"/>
      <c r="H895" s="3" t="str">
        <f>vlookup(G895,'Bidding list 26'!$B$4:$G$270,6,0)</f>
        <v>#N/A</v>
      </c>
      <c r="M895" s="2"/>
      <c r="N895" s="2"/>
    </row>
    <row r="896">
      <c r="G896" s="3"/>
      <c r="H896" s="3" t="str">
        <f>vlookup(G896,'Bidding list 26'!$B$4:$G$270,6,0)</f>
        <v>#N/A</v>
      </c>
      <c r="M896" s="2"/>
      <c r="N896" s="2"/>
    </row>
    <row r="897">
      <c r="G897" s="3"/>
      <c r="H897" s="3" t="str">
        <f>vlookup(G897,'Bidding list 26'!$B$4:$G$270,6,0)</f>
        <v>#N/A</v>
      </c>
      <c r="M897" s="2"/>
      <c r="N897" s="2"/>
    </row>
    <row r="898">
      <c r="G898" s="3"/>
      <c r="H898" s="3" t="str">
        <f>vlookup(G898,'Bidding list 26'!$B$4:$G$270,6,0)</f>
        <v>#N/A</v>
      </c>
      <c r="M898" s="2"/>
      <c r="N898" s="2"/>
    </row>
    <row r="899">
      <c r="G899" s="3"/>
      <c r="H899" s="3" t="str">
        <f>vlookup(G899,'Bidding list 26'!$B$4:$G$270,6,0)</f>
        <v>#N/A</v>
      </c>
      <c r="M899" s="2"/>
      <c r="N899" s="2"/>
    </row>
    <row r="900">
      <c r="G900" s="3"/>
      <c r="H900" s="3" t="str">
        <f>vlookup(G900,'Bidding list 26'!$B$4:$G$270,6,0)</f>
        <v>#N/A</v>
      </c>
      <c r="M900" s="2"/>
      <c r="N900" s="2"/>
    </row>
    <row r="901">
      <c r="G901" s="3"/>
      <c r="H901" s="3" t="str">
        <f>vlookup(G901,'Bidding list 26'!$B$4:$G$270,6,0)</f>
        <v>#N/A</v>
      </c>
      <c r="M901" s="2"/>
      <c r="N901" s="2"/>
    </row>
    <row r="902">
      <c r="G902" s="3"/>
      <c r="H902" s="3" t="str">
        <f>vlookup(G902,'Bidding list 26'!$B$4:$G$270,6,0)</f>
        <v>#N/A</v>
      </c>
      <c r="M902" s="2"/>
      <c r="N902" s="2"/>
    </row>
    <row r="903">
      <c r="G903" s="3"/>
      <c r="H903" s="3" t="str">
        <f>vlookup(G903,'Bidding list 26'!$B$4:$G$270,6,0)</f>
        <v>#N/A</v>
      </c>
      <c r="M903" s="2"/>
      <c r="N903" s="2"/>
    </row>
    <row r="904">
      <c r="G904" s="3"/>
      <c r="H904" s="3" t="str">
        <f>vlookup(G904,'Bidding list 26'!$B$4:$G$270,6,0)</f>
        <v>#N/A</v>
      </c>
      <c r="M904" s="2"/>
      <c r="N904" s="2"/>
    </row>
    <row r="905">
      <c r="G905" s="3"/>
      <c r="H905" s="3" t="str">
        <f>vlookup(G905,'Bidding list 26'!$B$4:$G$270,6,0)</f>
        <v>#N/A</v>
      </c>
      <c r="M905" s="2"/>
      <c r="N905" s="2"/>
    </row>
    <row r="906">
      <c r="G906" s="3"/>
      <c r="H906" s="3" t="str">
        <f>vlookup(G906,'Bidding list 26'!$B$4:$G$270,6,0)</f>
        <v>#N/A</v>
      </c>
      <c r="M906" s="2"/>
      <c r="N906" s="2"/>
    </row>
    <row r="907">
      <c r="G907" s="3"/>
      <c r="H907" s="3" t="str">
        <f>vlookup(G907,'Bidding list 26'!$B$4:$G$270,6,0)</f>
        <v>#N/A</v>
      </c>
      <c r="M907" s="2"/>
      <c r="N907" s="2"/>
    </row>
    <row r="908">
      <c r="G908" s="3"/>
      <c r="H908" s="3" t="str">
        <f>vlookup(G908,'Bidding list 26'!$B$4:$G$270,6,0)</f>
        <v>#N/A</v>
      </c>
      <c r="M908" s="2"/>
      <c r="N908" s="2"/>
    </row>
    <row r="909">
      <c r="G909" s="3"/>
      <c r="H909" s="3" t="str">
        <f>vlookup(G909,'Bidding list 26'!$B$4:$G$270,6,0)</f>
        <v>#N/A</v>
      </c>
      <c r="M909" s="2"/>
      <c r="N909" s="2"/>
    </row>
    <row r="910">
      <c r="G910" s="3"/>
      <c r="H910" s="3" t="str">
        <f>vlookup(G910,'Bidding list 26'!$B$4:$G$270,6,0)</f>
        <v>#N/A</v>
      </c>
      <c r="M910" s="2"/>
      <c r="N910" s="2"/>
    </row>
    <row r="911">
      <c r="G911" s="3"/>
      <c r="H911" s="3" t="str">
        <f>vlookup(G911,'Bidding list 26'!$B$4:$G$270,6,0)</f>
        <v>#N/A</v>
      </c>
      <c r="M911" s="2"/>
      <c r="N911" s="2"/>
    </row>
    <row r="912">
      <c r="G912" s="3"/>
      <c r="H912" s="3" t="str">
        <f>vlookup(G912,'Bidding list 26'!$B$4:$G$270,6,0)</f>
        <v>#N/A</v>
      </c>
      <c r="M912" s="2"/>
      <c r="N912" s="2"/>
    </row>
    <row r="913">
      <c r="G913" s="3"/>
      <c r="H913" s="3" t="str">
        <f>vlookup(G913,'Bidding list 26'!$B$4:$G$270,6,0)</f>
        <v>#N/A</v>
      </c>
      <c r="M913" s="2"/>
      <c r="N913" s="2"/>
    </row>
    <row r="914">
      <c r="G914" s="3"/>
      <c r="H914" s="3" t="str">
        <f>vlookup(G914,'Bidding list 26'!$B$4:$G$270,6,0)</f>
        <v>#N/A</v>
      </c>
      <c r="M914" s="2"/>
      <c r="N914" s="2"/>
    </row>
    <row r="915">
      <c r="G915" s="3"/>
      <c r="H915" s="3" t="str">
        <f>vlookup(G915,'Bidding list 26'!$B$4:$G$270,6,0)</f>
        <v>#N/A</v>
      </c>
      <c r="M915" s="2"/>
      <c r="N915" s="2"/>
    </row>
    <row r="916">
      <c r="G916" s="3"/>
      <c r="H916" s="3" t="str">
        <f>vlookup(G916,'Bidding list 26'!$B$4:$G$270,6,0)</f>
        <v>#N/A</v>
      </c>
      <c r="M916" s="2"/>
      <c r="N916" s="2"/>
    </row>
    <row r="917">
      <c r="G917" s="3"/>
      <c r="H917" s="3" t="str">
        <f>vlookup(G917,'Bidding list 26'!$B$4:$G$270,6,0)</f>
        <v>#N/A</v>
      </c>
      <c r="M917" s="2"/>
      <c r="N917" s="2"/>
    </row>
    <row r="918">
      <c r="G918" s="3"/>
      <c r="H918" s="3" t="str">
        <f>vlookup(G918,'Bidding list 26'!$B$4:$G$270,6,0)</f>
        <v>#N/A</v>
      </c>
      <c r="M918" s="2"/>
      <c r="N918" s="2"/>
    </row>
    <row r="919">
      <c r="G919" s="3"/>
      <c r="H919" s="3" t="str">
        <f>vlookup(G919,'Bidding list 26'!$B$4:$G$270,6,0)</f>
        <v>#N/A</v>
      </c>
      <c r="M919" s="2"/>
      <c r="N919" s="2"/>
    </row>
    <row r="920">
      <c r="G920" s="3"/>
      <c r="H920" s="3" t="str">
        <f>vlookup(G920,'Bidding list 26'!$B$4:$G$270,6,0)</f>
        <v>#N/A</v>
      </c>
      <c r="M920" s="2"/>
      <c r="N920" s="2"/>
    </row>
    <row r="921">
      <c r="G921" s="3"/>
      <c r="H921" s="3" t="str">
        <f>vlookup(G921,'Bidding list 26'!$B$4:$G$270,6,0)</f>
        <v>#N/A</v>
      </c>
      <c r="M921" s="2"/>
      <c r="N921" s="2"/>
    </row>
    <row r="922">
      <c r="G922" s="3"/>
      <c r="H922" s="3" t="str">
        <f>vlookup(G922,'Bidding list 26'!$B$4:$G$270,6,0)</f>
        <v>#N/A</v>
      </c>
      <c r="M922" s="2"/>
      <c r="N922" s="2"/>
    </row>
    <row r="923">
      <c r="G923" s="3"/>
      <c r="H923" s="3" t="str">
        <f>vlookup(G923,'Bidding list 26'!$B$4:$G$270,6,0)</f>
        <v>#N/A</v>
      </c>
      <c r="M923" s="2"/>
      <c r="N923" s="2"/>
    </row>
    <row r="924">
      <c r="G924" s="3"/>
      <c r="H924" s="3" t="str">
        <f>vlookup(G924,'Bidding list 26'!$B$4:$G$270,6,0)</f>
        <v>#N/A</v>
      </c>
      <c r="M924" s="2"/>
      <c r="N924" s="2"/>
    </row>
    <row r="925">
      <c r="G925" s="3"/>
      <c r="H925" s="3" t="str">
        <f>vlookup(G925,'Bidding list 26'!$B$4:$G$270,6,0)</f>
        <v>#N/A</v>
      </c>
      <c r="M925" s="2"/>
      <c r="N925" s="2"/>
    </row>
    <row r="926">
      <c r="G926" s="3"/>
      <c r="H926" s="3" t="str">
        <f>vlookup(G926,'Bidding list 26'!$B$4:$G$270,6,0)</f>
        <v>#N/A</v>
      </c>
      <c r="M926" s="2"/>
      <c r="N926" s="2"/>
    </row>
    <row r="927">
      <c r="G927" s="3"/>
      <c r="H927" s="3" t="str">
        <f>vlookup(G927,'Bidding list 26'!$B$4:$G$270,6,0)</f>
        <v>#N/A</v>
      </c>
      <c r="M927" s="2"/>
      <c r="N927" s="2"/>
    </row>
    <row r="928">
      <c r="G928" s="3"/>
      <c r="H928" s="3" t="str">
        <f>vlookup(G928,'Bidding list 26'!$B$4:$G$270,6,0)</f>
        <v>#N/A</v>
      </c>
      <c r="M928" s="2"/>
      <c r="N928" s="2"/>
    </row>
    <row r="929">
      <c r="G929" s="3"/>
      <c r="H929" s="3" t="str">
        <f>vlookup(G929,'Bidding list 26'!$B$4:$G$270,6,0)</f>
        <v>#N/A</v>
      </c>
      <c r="M929" s="2"/>
      <c r="N929" s="2"/>
    </row>
    <row r="930">
      <c r="G930" s="3"/>
      <c r="H930" s="3" t="str">
        <f>vlookup(G930,'Bidding list 26'!$B$4:$G$270,6,0)</f>
        <v>#N/A</v>
      </c>
      <c r="M930" s="2"/>
      <c r="N930" s="2"/>
    </row>
    <row r="931">
      <c r="G931" s="3"/>
      <c r="H931" s="3" t="str">
        <f>vlookup(G931,'Bidding list 26'!$B$4:$G$270,6,0)</f>
        <v>#N/A</v>
      </c>
      <c r="M931" s="2"/>
      <c r="N931" s="2"/>
    </row>
    <row r="932">
      <c r="G932" s="3"/>
      <c r="H932" s="3" t="str">
        <f>vlookup(G932,'Bidding list 26'!$B$4:$G$270,6,0)</f>
        <v>#N/A</v>
      </c>
      <c r="M932" s="2"/>
      <c r="N932" s="2"/>
    </row>
    <row r="933">
      <c r="G933" s="3"/>
      <c r="H933" s="3" t="str">
        <f>vlookup(G933,'Bidding list 26'!$B$4:$G$270,6,0)</f>
        <v>#N/A</v>
      </c>
      <c r="M933" s="2"/>
      <c r="N933" s="2"/>
    </row>
    <row r="934">
      <c r="G934" s="3"/>
      <c r="H934" s="3" t="str">
        <f>vlookup(G934,'Bidding list 26'!$B$4:$G$270,6,0)</f>
        <v>#N/A</v>
      </c>
      <c r="M934" s="2"/>
      <c r="N934" s="2"/>
    </row>
    <row r="935">
      <c r="G935" s="3"/>
      <c r="H935" s="3" t="str">
        <f>vlookup(G935,'Bidding list 26'!$B$4:$G$270,6,0)</f>
        <v>#N/A</v>
      </c>
      <c r="M935" s="2"/>
      <c r="N935" s="2"/>
    </row>
    <row r="936">
      <c r="G936" s="3"/>
      <c r="H936" s="3" t="str">
        <f>vlookup(G936,'Bidding list 26'!$B$4:$G$270,6,0)</f>
        <v>#N/A</v>
      </c>
      <c r="M936" s="2"/>
      <c r="N936" s="2"/>
    </row>
    <row r="937">
      <c r="G937" s="3"/>
      <c r="H937" s="3" t="str">
        <f>vlookup(G937,'Bidding list 26'!$B$4:$G$270,6,0)</f>
        <v>#N/A</v>
      </c>
      <c r="M937" s="2"/>
      <c r="N937" s="2"/>
    </row>
    <row r="938">
      <c r="G938" s="3"/>
      <c r="H938" s="3" t="str">
        <f>vlookup(G938,'Bidding list 26'!$B$4:$G$270,6,0)</f>
        <v>#N/A</v>
      </c>
      <c r="M938" s="2"/>
      <c r="N938" s="2"/>
    </row>
    <row r="939">
      <c r="G939" s="3"/>
      <c r="H939" s="3" t="str">
        <f>vlookup(G939,'Bidding list 26'!$B$4:$G$270,6,0)</f>
        <v>#N/A</v>
      </c>
      <c r="M939" s="2"/>
      <c r="N939" s="2"/>
    </row>
    <row r="940">
      <c r="G940" s="3"/>
      <c r="H940" s="3" t="str">
        <f>vlookup(G940,'Bidding list 26'!$B$4:$G$270,6,0)</f>
        <v>#N/A</v>
      </c>
      <c r="M940" s="2"/>
      <c r="N940" s="2"/>
    </row>
    <row r="941">
      <c r="G941" s="3"/>
      <c r="H941" s="3" t="str">
        <f>vlookup(G941,'Bidding list 26'!$B$4:$G$270,6,0)</f>
        <v>#N/A</v>
      </c>
      <c r="M941" s="2"/>
      <c r="N941" s="2"/>
    </row>
    <row r="942">
      <c r="G942" s="3"/>
      <c r="H942" s="3" t="str">
        <f>vlookup(G942,'Bidding list 26'!$B$4:$G$270,6,0)</f>
        <v>#N/A</v>
      </c>
      <c r="M942" s="2"/>
      <c r="N942" s="2"/>
    </row>
    <row r="943">
      <c r="G943" s="3"/>
      <c r="H943" s="3" t="str">
        <f>vlookup(G943,'Bidding list 26'!$B$4:$G$270,6,0)</f>
        <v>#N/A</v>
      </c>
      <c r="M943" s="2"/>
      <c r="N943" s="2"/>
    </row>
    <row r="944">
      <c r="G944" s="3"/>
      <c r="H944" s="3" t="str">
        <f>vlookup(G944,'Bidding list 26'!$B$4:$G$270,6,0)</f>
        <v>#N/A</v>
      </c>
      <c r="M944" s="2"/>
      <c r="N944" s="2"/>
    </row>
    <row r="945">
      <c r="G945" s="3"/>
      <c r="H945" s="3" t="str">
        <f>vlookup(G945,'Bidding list 26'!$B$4:$G$270,6,0)</f>
        <v>#N/A</v>
      </c>
      <c r="M945" s="2"/>
      <c r="N945" s="2"/>
    </row>
    <row r="946">
      <c r="G946" s="3"/>
      <c r="H946" s="3" t="str">
        <f>vlookup(G946,'Bidding list 26'!$B$4:$G$270,6,0)</f>
        <v>#N/A</v>
      </c>
      <c r="M946" s="2"/>
      <c r="N946" s="2"/>
    </row>
    <row r="947">
      <c r="G947" s="3"/>
      <c r="H947" s="3" t="str">
        <f>vlookup(G947,'Bidding list 26'!$B$4:$G$270,6,0)</f>
        <v>#N/A</v>
      </c>
      <c r="M947" s="2"/>
      <c r="N947" s="2"/>
    </row>
    <row r="948">
      <c r="G948" s="3"/>
      <c r="H948" s="3" t="str">
        <f>vlookup(G948,'Bidding list 26'!$B$4:$G$270,6,0)</f>
        <v>#N/A</v>
      </c>
      <c r="M948" s="2"/>
      <c r="N948" s="2"/>
    </row>
    <row r="949">
      <c r="G949" s="3"/>
      <c r="H949" s="3" t="str">
        <f>vlookup(G949,'Bidding list 26'!$B$4:$G$270,6,0)</f>
        <v>#N/A</v>
      </c>
      <c r="M949" s="2"/>
      <c r="N949" s="2"/>
    </row>
    <row r="950">
      <c r="G950" s="3"/>
      <c r="H950" s="3" t="str">
        <f>vlookup(G950,'Bidding list 26'!$B$4:$G$270,6,0)</f>
        <v>#N/A</v>
      </c>
      <c r="M950" s="2"/>
      <c r="N950" s="2"/>
    </row>
    <row r="951">
      <c r="G951" s="3"/>
      <c r="H951" s="3" t="str">
        <f>vlookup(G951,'Bidding list 26'!$B$4:$G$270,6,0)</f>
        <v>#N/A</v>
      </c>
      <c r="M951" s="2"/>
      <c r="N951" s="2"/>
    </row>
    <row r="952">
      <c r="G952" s="3"/>
      <c r="H952" s="3" t="str">
        <f>vlookup(G952,'Bidding list 26'!$B$4:$G$270,6,0)</f>
        <v>#N/A</v>
      </c>
      <c r="M952" s="2"/>
      <c r="N952" s="2"/>
    </row>
    <row r="953">
      <c r="G953" s="3"/>
      <c r="H953" s="3" t="str">
        <f>vlookup(G953,'Bidding list 26'!$B$4:$G$270,6,0)</f>
        <v>#N/A</v>
      </c>
      <c r="M953" s="2"/>
      <c r="N953" s="2"/>
    </row>
    <row r="954">
      <c r="G954" s="3"/>
      <c r="H954" s="3" t="str">
        <f>vlookup(G954,'Bidding list 26'!$B$4:$G$270,6,0)</f>
        <v>#N/A</v>
      </c>
      <c r="M954" s="2"/>
      <c r="N954" s="2"/>
    </row>
    <row r="955">
      <c r="G955" s="3"/>
      <c r="H955" s="3" t="str">
        <f>vlookup(G955,'Bidding list 26'!$B$4:$G$270,6,0)</f>
        <v>#N/A</v>
      </c>
      <c r="M955" s="2"/>
      <c r="N955" s="2"/>
    </row>
    <row r="956">
      <c r="G956" s="3"/>
      <c r="H956" s="3" t="str">
        <f>vlookup(G956,'Bidding list 26'!$B$4:$G$270,6,0)</f>
        <v>#N/A</v>
      </c>
      <c r="M956" s="2"/>
      <c r="N956" s="2"/>
    </row>
    <row r="957">
      <c r="G957" s="3"/>
      <c r="H957" s="3" t="str">
        <f>vlookup(G957,'Bidding list 26'!$B$4:$G$270,6,0)</f>
        <v>#N/A</v>
      </c>
      <c r="M957" s="2"/>
      <c r="N957" s="2"/>
    </row>
    <row r="958">
      <c r="G958" s="3"/>
      <c r="H958" s="3" t="str">
        <f>vlookup(G958,'Bidding list 26'!$B$4:$G$270,6,0)</f>
        <v>#N/A</v>
      </c>
      <c r="M958" s="2"/>
      <c r="N958" s="2"/>
    </row>
    <row r="959">
      <c r="G959" s="3"/>
      <c r="H959" s="3" t="str">
        <f>vlookup(G959,'Bidding list 26'!$B$4:$G$270,6,0)</f>
        <v>#N/A</v>
      </c>
      <c r="M959" s="2"/>
      <c r="N959" s="2"/>
    </row>
    <row r="960">
      <c r="G960" s="3"/>
      <c r="H960" s="3" t="str">
        <f>vlookup(G960,'Bidding list 26'!$B$4:$G$270,6,0)</f>
        <v>#N/A</v>
      </c>
      <c r="M960" s="2"/>
      <c r="N960" s="2"/>
    </row>
    <row r="961">
      <c r="G961" s="3"/>
      <c r="H961" s="3" t="str">
        <f>vlookup(G961,'Bidding list 26'!$B$4:$G$270,6,0)</f>
        <v>#N/A</v>
      </c>
      <c r="M961" s="2"/>
      <c r="N961" s="2"/>
    </row>
    <row r="962">
      <c r="G962" s="3"/>
      <c r="H962" s="3" t="str">
        <f>vlookup(G962,'Bidding list 26'!$B$4:$G$270,6,0)</f>
        <v>#N/A</v>
      </c>
      <c r="M962" s="2"/>
      <c r="N962" s="2"/>
    </row>
    <row r="963">
      <c r="G963" s="3"/>
      <c r="H963" s="3" t="str">
        <f>vlookup(G963,'Bidding list 26'!$B$4:$G$270,6,0)</f>
        <v>#N/A</v>
      </c>
      <c r="M963" s="2"/>
      <c r="N963" s="2"/>
    </row>
    <row r="964">
      <c r="G964" s="3"/>
      <c r="H964" s="3" t="str">
        <f>vlookup(G964,'Bidding list 26'!$B$4:$G$270,6,0)</f>
        <v>#N/A</v>
      </c>
      <c r="M964" s="2"/>
      <c r="N964" s="2"/>
    </row>
    <row r="965">
      <c r="G965" s="3"/>
      <c r="H965" s="3" t="str">
        <f>vlookup(G965,'Bidding list 26'!$B$4:$G$270,6,0)</f>
        <v>#N/A</v>
      </c>
      <c r="M965" s="2"/>
      <c r="N965" s="2"/>
    </row>
    <row r="966">
      <c r="G966" s="3"/>
      <c r="H966" s="3" t="str">
        <f>vlookup(G966,'Bidding list 26'!$B$4:$G$270,6,0)</f>
        <v>#N/A</v>
      </c>
      <c r="M966" s="2"/>
      <c r="N966" s="2"/>
    </row>
    <row r="967">
      <c r="G967" s="3"/>
      <c r="H967" s="3" t="str">
        <f>vlookup(G967,'Bidding list 26'!$B$4:$G$270,6,0)</f>
        <v>#N/A</v>
      </c>
      <c r="M967" s="2"/>
      <c r="N967" s="2"/>
    </row>
    <row r="968">
      <c r="G968" s="3"/>
      <c r="H968" s="3" t="str">
        <f>vlookup(G968,'Bidding list 26'!$B$4:$G$270,6,0)</f>
        <v>#N/A</v>
      </c>
      <c r="M968" s="2"/>
      <c r="N968" s="2"/>
    </row>
    <row r="969">
      <c r="G969" s="3"/>
      <c r="H969" s="3" t="str">
        <f>vlookup(G969,'Bidding list 26'!$B$4:$G$270,6,0)</f>
        <v>#N/A</v>
      </c>
      <c r="M969" s="2"/>
      <c r="N969" s="2"/>
    </row>
    <row r="970">
      <c r="G970" s="3"/>
      <c r="H970" s="3" t="str">
        <f>vlookup(G970,'Bidding list 26'!$B$4:$G$270,6,0)</f>
        <v>#N/A</v>
      </c>
      <c r="M970" s="2"/>
      <c r="N970" s="2"/>
    </row>
    <row r="971">
      <c r="G971" s="3"/>
      <c r="H971" s="3" t="str">
        <f>vlookup(G971,'Bidding list 26'!$B$4:$G$270,6,0)</f>
        <v>#N/A</v>
      </c>
      <c r="M971" s="2"/>
      <c r="N971" s="2"/>
    </row>
    <row r="972">
      <c r="G972" s="3"/>
      <c r="H972" s="3" t="str">
        <f>vlookup(G972,'Bidding list 26'!$B$4:$G$270,6,0)</f>
        <v>#N/A</v>
      </c>
      <c r="M972" s="2"/>
      <c r="N972" s="2"/>
    </row>
    <row r="973">
      <c r="G973" s="3"/>
      <c r="H973" s="3" t="str">
        <f>vlookup(G973,'Bidding list 26'!$B$4:$G$270,6,0)</f>
        <v>#N/A</v>
      </c>
      <c r="M973" s="2"/>
      <c r="N973" s="2"/>
    </row>
    <row r="974">
      <c r="G974" s="3"/>
      <c r="H974" s="3" t="str">
        <f>vlookup(G974,'Bidding list 26'!$B$4:$G$270,6,0)</f>
        <v>#N/A</v>
      </c>
      <c r="M974" s="2"/>
      <c r="N974" s="2"/>
    </row>
    <row r="975">
      <c r="G975" s="3"/>
      <c r="H975" s="3" t="str">
        <f>vlookup(G975,'Bidding list 26'!$B$4:$G$270,6,0)</f>
        <v>#N/A</v>
      </c>
      <c r="M975" s="2"/>
      <c r="N975" s="2"/>
    </row>
    <row r="976">
      <c r="G976" s="3"/>
      <c r="H976" s="3" t="str">
        <f>vlookup(G976,'Bidding list 26'!$B$4:$G$270,6,0)</f>
        <v>#N/A</v>
      </c>
      <c r="M976" s="2"/>
      <c r="N976" s="2"/>
    </row>
    <row r="977">
      <c r="G977" s="3"/>
      <c r="H977" s="3" t="str">
        <f>vlookup(G977,'Bidding list 26'!$B$4:$G$270,6,0)</f>
        <v>#N/A</v>
      </c>
      <c r="M977" s="2"/>
      <c r="N977" s="2"/>
    </row>
    <row r="978">
      <c r="G978" s="3"/>
      <c r="H978" s="3" t="str">
        <f>vlookup(G978,'Bidding list 26'!$B$4:$G$270,6,0)</f>
        <v>#N/A</v>
      </c>
      <c r="M978" s="2"/>
      <c r="N978" s="2"/>
    </row>
    <row r="979">
      <c r="G979" s="3"/>
      <c r="H979" s="3" t="str">
        <f>vlookup(G979,'Bidding list 26'!$B$4:$G$270,6,0)</f>
        <v>#N/A</v>
      </c>
      <c r="M979" s="2"/>
      <c r="N979" s="2"/>
    </row>
    <row r="980">
      <c r="G980" s="3"/>
      <c r="H980" s="3" t="str">
        <f>vlookup(G980,'Bidding list 26'!$B$4:$G$270,6,0)</f>
        <v>#N/A</v>
      </c>
      <c r="M980" s="2"/>
      <c r="N980" s="2"/>
    </row>
    <row r="981">
      <c r="G981" s="3"/>
      <c r="H981" s="3" t="str">
        <f>vlookup(G981,'Bidding list 26'!$B$4:$G$270,6,0)</f>
        <v>#N/A</v>
      </c>
      <c r="M981" s="2"/>
      <c r="N981" s="2"/>
    </row>
    <row r="982">
      <c r="G982" s="3"/>
      <c r="H982" s="3" t="str">
        <f>vlookup(G982,'Bidding list 26'!$B$4:$G$270,6,0)</f>
        <v>#N/A</v>
      </c>
      <c r="M982" s="2"/>
      <c r="N982" s="2"/>
    </row>
    <row r="983">
      <c r="G983" s="3"/>
      <c r="H983" s="3" t="str">
        <f>vlookup(G983,'Bidding list 26'!$B$4:$G$270,6,0)</f>
        <v>#N/A</v>
      </c>
      <c r="M983" s="2"/>
      <c r="N983" s="2"/>
    </row>
    <row r="984">
      <c r="G984" s="3"/>
      <c r="H984" s="3" t="str">
        <f>vlookup(G984,'Bidding list 26'!$B$4:$G$270,6,0)</f>
        <v>#N/A</v>
      </c>
      <c r="M984" s="2"/>
      <c r="N984" s="2"/>
    </row>
    <row r="985">
      <c r="G985" s="3"/>
      <c r="H985" s="3" t="str">
        <f>vlookup(G985,'Bidding list 26'!$B$4:$G$270,6,0)</f>
        <v>#N/A</v>
      </c>
      <c r="M985" s="2"/>
      <c r="N985" s="2"/>
    </row>
    <row r="986">
      <c r="G986" s="3"/>
      <c r="H986" s="3" t="str">
        <f>vlookup(G986,'Bidding list 26'!$B$4:$G$270,6,0)</f>
        <v>#N/A</v>
      </c>
      <c r="M986" s="2"/>
      <c r="N986" s="2"/>
    </row>
    <row r="987">
      <c r="G987" s="3"/>
      <c r="H987" s="3" t="str">
        <f>vlookup(G987,'Bidding list 26'!$B$4:$G$270,6,0)</f>
        <v>#N/A</v>
      </c>
      <c r="M987" s="2"/>
      <c r="N987" s="2"/>
    </row>
    <row r="988">
      <c r="G988" s="3"/>
      <c r="H988" s="3" t="str">
        <f>vlookup(G988,'Bidding list 26'!$B$4:$G$270,6,0)</f>
        <v>#N/A</v>
      </c>
      <c r="M988" s="2"/>
      <c r="N988" s="2"/>
    </row>
    <row r="989">
      <c r="G989" s="3"/>
      <c r="H989" s="3" t="str">
        <f>vlookup(G989,'Bidding list 26'!$B$4:$G$270,6,0)</f>
        <v>#N/A</v>
      </c>
      <c r="M989" s="2"/>
      <c r="N989" s="2"/>
    </row>
    <row r="990">
      <c r="G990" s="3"/>
      <c r="H990" s="3" t="str">
        <f>vlookup(G990,'Bidding list 26'!$B$4:$G$270,6,0)</f>
        <v>#N/A</v>
      </c>
      <c r="M990" s="2"/>
      <c r="N990" s="2"/>
    </row>
    <row r="991">
      <c r="G991" s="3"/>
      <c r="H991" s="3" t="str">
        <f>vlookup(G991,'Bidding list 26'!$B$4:$G$270,6,0)</f>
        <v>#N/A</v>
      </c>
      <c r="M991" s="2"/>
      <c r="N991" s="2"/>
    </row>
    <row r="992">
      <c r="G992" s="3"/>
      <c r="H992" s="3" t="str">
        <f>vlookup(G992,'Bidding list 26'!$B$4:$G$270,6,0)</f>
        <v>#N/A</v>
      </c>
      <c r="M992" s="2"/>
      <c r="N992" s="2"/>
    </row>
    <row r="993">
      <c r="G993" s="3"/>
      <c r="H993" s="3" t="str">
        <f>vlookup(G993,'Bidding list 26'!$B$4:$G$270,6,0)</f>
        <v>#N/A</v>
      </c>
      <c r="M993" s="2"/>
      <c r="N993" s="2"/>
    </row>
    <row r="994">
      <c r="G994" s="3"/>
      <c r="H994" s="3" t="str">
        <f>vlookup(G994,'Bidding list 26'!$B$4:$G$270,6,0)</f>
        <v>#N/A</v>
      </c>
      <c r="M994" s="2"/>
      <c r="N994" s="2"/>
    </row>
    <row r="995">
      <c r="G995" s="3"/>
      <c r="H995" s="3" t="str">
        <f>vlookup(G995,'Bidding list 26'!$B$4:$G$270,6,0)</f>
        <v>#N/A</v>
      </c>
      <c r="M995" s="2"/>
      <c r="N995" s="2"/>
    </row>
    <row r="996">
      <c r="G996" s="3"/>
      <c r="H996" s="3" t="str">
        <f>vlookup(G996,'Bidding list 26'!$B$4:$G$270,6,0)</f>
        <v>#N/A</v>
      </c>
      <c r="M996" s="2"/>
      <c r="N996" s="2"/>
    </row>
    <row r="997">
      <c r="G997" s="3"/>
      <c r="H997" s="3" t="str">
        <f>vlookup(G997,'Bidding list 26'!$B$4:$G$270,6,0)</f>
        <v>#N/A</v>
      </c>
      <c r="M997" s="2"/>
      <c r="N997" s="2"/>
    </row>
    <row r="998">
      <c r="G998" s="3"/>
      <c r="H998" s="3" t="str">
        <f>vlookup(G998,'Bidding list 26'!$B$4:$G$270,6,0)</f>
        <v>#N/A</v>
      </c>
      <c r="M998" s="2"/>
      <c r="N998" s="2"/>
    </row>
    <row r="999">
      <c r="G999" s="3"/>
      <c r="H999" s="3" t="str">
        <f>vlookup(G999,'Bidding list 26'!$B$4:$G$270,6,0)</f>
        <v>#N/A</v>
      </c>
      <c r="M999" s="2"/>
      <c r="N999" s="2"/>
    </row>
    <row r="1000">
      <c r="G1000" s="3"/>
      <c r="H1000" s="3" t="str">
        <f>vlookup(G1000,'Bidding list 26'!$B$4:$G$270,6,0)</f>
        <v>#N/A</v>
      </c>
      <c r="M1000" s="2"/>
      <c r="N1000" s="2"/>
    </row>
  </sheetData>
  <dataValidations>
    <dataValidation type="list" allowBlank="1" showErrorMessage="1" sqref="G2:G1000">
      <formula1>'Bidding list 26'!$B$4:$B$89</formula1>
    </dataValidation>
    <dataValidation type="list" allowBlank="1" showErrorMessage="1" sqref="M2:M1000">
      <formula1>'G Project Timeline-OPM update'!$D$7:$D$35</formula1>
    </dataValidation>
    <dataValidation type="list" allowBlank="1" showErrorMessage="1" sqref="N2:N1000">
      <formula1>'G Project Timeline-OPM update'!$G$4:$L$4</formula1>
    </dataValidation>
  </dataValidations>
  <drawing r:id="rId1"/>
</worksheet>
</file>